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imprcm_demo\design\"/>
    </mc:Choice>
  </mc:AlternateContent>
  <xr:revisionPtr revIDLastSave="0" documentId="13_ncr:1_{149B4804-5F9C-4257-B94B-9B7E0C72E735}" xr6:coauthVersionLast="45" xr6:coauthVersionMax="45" xr10:uidLastSave="{00000000-0000-0000-0000-000000000000}"/>
  <bookViews>
    <workbookView xWindow="38280" yWindow="1830" windowWidth="29040" windowHeight="17790" activeTab="1" xr2:uid="{14F6905F-E732-476A-A5D0-6C0F317677AF}"/>
  </bookViews>
  <sheets>
    <sheet name="Version History" sheetId="6" r:id="rId1"/>
    <sheet name="master schema" sheetId="2" r:id="rId2"/>
    <sheet name="Inbound CSV" sheetId="3" r:id="rId3"/>
    <sheet name="Broker Avro (WIP)" sheetId="8" r:id="rId4"/>
    <sheet name="SandC data" sheetId="9" r:id="rId5"/>
    <sheet name="reference" sheetId="4" r:id="rId6"/>
    <sheet name="notes" sheetId="1" r:id="rId7"/>
  </sheets>
  <definedNames>
    <definedName name="_xlnm._FilterDatabase" localSheetId="1" hidden="1">'master schema'!$B$9:$AK$182</definedName>
    <definedName name="category" localSheetId="3">'master schema'!#REF!</definedName>
    <definedName name="category" localSheetId="5">reference!$M$28:$N$30</definedName>
    <definedName name="category">'master schema'!#REF!</definedName>
    <definedName name="csv_header" localSheetId="3">'Broker Avro (WIP)'!$B$8</definedName>
    <definedName name="csv_header">'Inbound CSV'!$B$10</definedName>
    <definedName name="_xlnm.Extract" localSheetId="1">'master schema'!$N$172</definedName>
    <definedName name="_xlnm.Extract" localSheetId="5">reference!$J$27</definedName>
    <definedName name="flavour" localSheetId="3">'Broker Avro (WIP)'!$B$3</definedName>
    <definedName name="flavour">'Inbound CSV'!$B$4</definedName>
    <definedName name="flavours">'master schema'!$AB$9:$AF$9</definedName>
    <definedName name="groups" localSheetId="3">'master schema'!#REF!</definedName>
    <definedName name="groups" localSheetId="5">reference!$J$28:$K$36</definedName>
    <definedName name="groups">'master schema'!#REF!</definedName>
    <definedName name="postgres_colspec">'Inbound CSV'!$B$11</definedName>
    <definedName name="python_header" localSheetId="3">'Broker Avro (WIP)'!$B$9</definedName>
    <definedName name="python_header">'Inbound CSV'!$B$9</definedName>
    <definedName name="schema_copyright">'master schema'!$D$6</definedName>
    <definedName name="schema_name">'master schema'!$D$3</definedName>
    <definedName name="schema_version">'master schema'!$D$4</definedName>
    <definedName name="swt_items">#REF!</definedName>
    <definedName name="types_avro">reference!$E$55:$E$66</definedName>
    <definedName name="types_master">reference!$C$55:$C$66</definedName>
    <definedName name="types_postgres">reference!$F$55:$F$66</definedName>
    <definedName name="types_tableschema">reference!$D$55:$D$66</definedName>
    <definedName name="ugms_inbound_table_schema" localSheetId="3">'Broker Avro (WIP)'!$B$5</definedName>
    <definedName name="ugms_inbound_table_schema">'Inbound CSV'!$B$6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46" i="3" l="1"/>
  <c r="A60" i="3"/>
  <c r="B60" i="3"/>
  <c r="C60" i="3"/>
  <c r="D60" i="3"/>
  <c r="E60" i="3"/>
  <c r="Q60" i="3" s="1"/>
  <c r="F60" i="3"/>
  <c r="R60" i="3" s="1"/>
  <c r="G60" i="3"/>
  <c r="S60" i="3" s="1"/>
  <c r="J60" i="3"/>
  <c r="K60" i="3"/>
  <c r="BH60" i="3" s="1"/>
  <c r="L60" i="3"/>
  <c r="M60" i="3"/>
  <c r="N60" i="3"/>
  <c r="O60" i="3"/>
  <c r="P60" i="3"/>
  <c r="V60" i="3"/>
  <c r="W60" i="3"/>
  <c r="X60" i="3"/>
  <c r="Y60" i="3"/>
  <c r="Z60" i="3"/>
  <c r="AA60" i="3"/>
  <c r="AC60" i="3"/>
  <c r="AD60" i="3"/>
  <c r="AF60" i="3" s="1"/>
  <c r="AG60" i="3" s="1"/>
  <c r="BE60" i="3" s="1"/>
  <c r="AH60" i="3"/>
  <c r="BG60" i="3"/>
  <c r="A61" i="3"/>
  <c r="AH61" i="3" s="1"/>
  <c r="B61" i="3"/>
  <c r="P61" i="3" s="1"/>
  <c r="C61" i="3"/>
  <c r="D61" i="3"/>
  <c r="E61" i="3"/>
  <c r="BG61" i="3" s="1"/>
  <c r="F61" i="3"/>
  <c r="R61" i="3" s="1"/>
  <c r="G61" i="3"/>
  <c r="S61" i="3" s="1"/>
  <c r="J61" i="3"/>
  <c r="K61" i="3"/>
  <c r="BH61" i="3" s="1"/>
  <c r="L61" i="3"/>
  <c r="M61" i="3"/>
  <c r="N61" i="3"/>
  <c r="O61" i="3"/>
  <c r="V61" i="3"/>
  <c r="W61" i="3"/>
  <c r="X61" i="3"/>
  <c r="Y61" i="3"/>
  <c r="Z61" i="3"/>
  <c r="AA61" i="3"/>
  <c r="AC61" i="3"/>
  <c r="AD61" i="3"/>
  <c r="AF61" i="3" s="1"/>
  <c r="AG61" i="3" s="1"/>
  <c r="BE61" i="3" s="1"/>
  <c r="A62" i="3"/>
  <c r="AH62" i="3" s="1"/>
  <c r="B62" i="3"/>
  <c r="P62" i="3" s="1"/>
  <c r="C62" i="3"/>
  <c r="D62" i="3"/>
  <c r="E62" i="3"/>
  <c r="Q62" i="3" s="1"/>
  <c r="F62" i="3"/>
  <c r="R62" i="3" s="1"/>
  <c r="G62" i="3"/>
  <c r="S62" i="3" s="1"/>
  <c r="J62" i="3"/>
  <c r="K62" i="3"/>
  <c r="BH62" i="3" s="1"/>
  <c r="L62" i="3"/>
  <c r="M62" i="3"/>
  <c r="N62" i="3"/>
  <c r="O62" i="3"/>
  <c r="V62" i="3"/>
  <c r="W62" i="3"/>
  <c r="X62" i="3"/>
  <c r="Y62" i="3"/>
  <c r="Z62" i="3"/>
  <c r="AA62" i="3"/>
  <c r="AC62" i="3"/>
  <c r="AD62" i="3"/>
  <c r="A63" i="3"/>
  <c r="AH63" i="3" s="1"/>
  <c r="B63" i="3"/>
  <c r="C63" i="3"/>
  <c r="D63" i="3"/>
  <c r="E63" i="3"/>
  <c r="BG63" i="3" s="1"/>
  <c r="F63" i="3"/>
  <c r="G63" i="3"/>
  <c r="S63" i="3" s="1"/>
  <c r="J63" i="3"/>
  <c r="K63" i="3"/>
  <c r="BH63" i="3" s="1"/>
  <c r="L63" i="3"/>
  <c r="M63" i="3"/>
  <c r="N63" i="3"/>
  <c r="O63" i="3"/>
  <c r="P63" i="3"/>
  <c r="R63" i="3"/>
  <c r="V63" i="3"/>
  <c r="W63" i="3"/>
  <c r="X63" i="3"/>
  <c r="Y63" i="3"/>
  <c r="Z63" i="3"/>
  <c r="AA63" i="3"/>
  <c r="AC63" i="3"/>
  <c r="AD63" i="3"/>
  <c r="AF63" i="3" s="1"/>
  <c r="AG63" i="3" s="1"/>
  <c r="A64" i="3"/>
  <c r="AH64" i="3" s="1"/>
  <c r="B64" i="3"/>
  <c r="P64" i="3" s="1"/>
  <c r="C64" i="3"/>
  <c r="D64" i="3"/>
  <c r="E64" i="3"/>
  <c r="BG64" i="3" s="1"/>
  <c r="F64" i="3"/>
  <c r="R64" i="3" s="1"/>
  <c r="G64" i="3"/>
  <c r="S64" i="3" s="1"/>
  <c r="J64" i="3"/>
  <c r="K64" i="3"/>
  <c r="BH64" i="3" s="1"/>
  <c r="L64" i="3"/>
  <c r="M64" i="3"/>
  <c r="N64" i="3"/>
  <c r="O64" i="3"/>
  <c r="V64" i="3"/>
  <c r="W64" i="3"/>
  <c r="X64" i="3"/>
  <c r="Y64" i="3"/>
  <c r="Z64" i="3"/>
  <c r="AA64" i="3"/>
  <c r="AC64" i="3"/>
  <c r="AD64" i="3"/>
  <c r="AF64" i="3" s="1"/>
  <c r="AG64" i="3" s="1"/>
  <c r="A65" i="3"/>
  <c r="AH65" i="3" s="1"/>
  <c r="B65" i="3"/>
  <c r="P65" i="3" s="1"/>
  <c r="C65" i="3"/>
  <c r="D65" i="3"/>
  <c r="E65" i="3"/>
  <c r="F65" i="3"/>
  <c r="R65" i="3" s="1"/>
  <c r="G65" i="3"/>
  <c r="S65" i="3" s="1"/>
  <c r="J65" i="3"/>
  <c r="K65" i="3"/>
  <c r="BH65" i="3" s="1"/>
  <c r="L65" i="3"/>
  <c r="M65" i="3"/>
  <c r="N65" i="3"/>
  <c r="O65" i="3"/>
  <c r="V65" i="3"/>
  <c r="W65" i="3"/>
  <c r="X65" i="3"/>
  <c r="Y65" i="3"/>
  <c r="Z65" i="3"/>
  <c r="AA65" i="3"/>
  <c r="AC65" i="3"/>
  <c r="AD65" i="3"/>
  <c r="AF65" i="3" s="1"/>
  <c r="AG65" i="3" s="1"/>
  <c r="A66" i="3"/>
  <c r="AH66" i="3" s="1"/>
  <c r="B66" i="3"/>
  <c r="P66" i="3" s="1"/>
  <c r="C66" i="3"/>
  <c r="D66" i="3"/>
  <c r="E66" i="3"/>
  <c r="BG66" i="3" s="1"/>
  <c r="F66" i="3"/>
  <c r="R66" i="3" s="1"/>
  <c r="G66" i="3"/>
  <c r="S66" i="3" s="1"/>
  <c r="J66" i="3"/>
  <c r="K66" i="3"/>
  <c r="BH66" i="3" s="1"/>
  <c r="L66" i="3"/>
  <c r="M66" i="3"/>
  <c r="N66" i="3"/>
  <c r="O66" i="3"/>
  <c r="V66" i="3"/>
  <c r="W66" i="3"/>
  <c r="X66" i="3"/>
  <c r="Y66" i="3"/>
  <c r="Z66" i="3"/>
  <c r="AA66" i="3"/>
  <c r="AC66" i="3"/>
  <c r="AD66" i="3"/>
  <c r="A67" i="3"/>
  <c r="AH67" i="3" s="1"/>
  <c r="B67" i="3"/>
  <c r="P67" i="3" s="1"/>
  <c r="C67" i="3"/>
  <c r="D67" i="3"/>
  <c r="E67" i="3"/>
  <c r="F67" i="3"/>
  <c r="R67" i="3" s="1"/>
  <c r="G67" i="3"/>
  <c r="S67" i="3" s="1"/>
  <c r="J67" i="3"/>
  <c r="K67" i="3"/>
  <c r="BH67" i="3" s="1"/>
  <c r="L67" i="3"/>
  <c r="M67" i="3"/>
  <c r="N67" i="3"/>
  <c r="O67" i="3"/>
  <c r="V67" i="3"/>
  <c r="W67" i="3"/>
  <c r="X67" i="3"/>
  <c r="Y67" i="3"/>
  <c r="Z67" i="3"/>
  <c r="AA67" i="3"/>
  <c r="AC67" i="3"/>
  <c r="AD67" i="3"/>
  <c r="AF67" i="3" s="1"/>
  <c r="AG67" i="3" s="1"/>
  <c r="BE67" i="3" s="1"/>
  <c r="A68" i="3"/>
  <c r="AH68" i="3" s="1"/>
  <c r="B68" i="3"/>
  <c r="P68" i="3" s="1"/>
  <c r="C68" i="3"/>
  <c r="D68" i="3"/>
  <c r="E68" i="3"/>
  <c r="Q68" i="3" s="1"/>
  <c r="F68" i="3"/>
  <c r="R68" i="3" s="1"/>
  <c r="G68" i="3"/>
  <c r="S68" i="3" s="1"/>
  <c r="J68" i="3"/>
  <c r="K68" i="3"/>
  <c r="BH68" i="3" s="1"/>
  <c r="L68" i="3"/>
  <c r="M68" i="3"/>
  <c r="N68" i="3"/>
  <c r="O68" i="3"/>
  <c r="V68" i="3"/>
  <c r="W68" i="3"/>
  <c r="X68" i="3"/>
  <c r="Y68" i="3"/>
  <c r="Z68" i="3"/>
  <c r="AA68" i="3"/>
  <c r="AC68" i="3"/>
  <c r="AD68" i="3"/>
  <c r="AF68" i="3" s="1"/>
  <c r="AG68" i="3" s="1"/>
  <c r="BE68" i="3" s="1"/>
  <c r="A69" i="3"/>
  <c r="AH69" i="3" s="1"/>
  <c r="B69" i="3"/>
  <c r="P69" i="3" s="1"/>
  <c r="C69" i="3"/>
  <c r="D69" i="3"/>
  <c r="E69" i="3"/>
  <c r="F69" i="3"/>
  <c r="R69" i="3" s="1"/>
  <c r="G69" i="3"/>
  <c r="S69" i="3" s="1"/>
  <c r="J69" i="3"/>
  <c r="K69" i="3"/>
  <c r="BH69" i="3" s="1"/>
  <c r="L69" i="3"/>
  <c r="M69" i="3"/>
  <c r="N69" i="3"/>
  <c r="O69" i="3"/>
  <c r="V69" i="3"/>
  <c r="W69" i="3"/>
  <c r="X69" i="3"/>
  <c r="Y69" i="3"/>
  <c r="Z69" i="3"/>
  <c r="AA69" i="3"/>
  <c r="AC69" i="3"/>
  <c r="AD69" i="3"/>
  <c r="AF69" i="3" s="1"/>
  <c r="AG69" i="3" s="1"/>
  <c r="BE69" i="3" s="1"/>
  <c r="A70" i="3"/>
  <c r="AH70" i="3" s="1"/>
  <c r="B70" i="3"/>
  <c r="P70" i="3" s="1"/>
  <c r="C70" i="3"/>
  <c r="D70" i="3"/>
  <c r="E70" i="3"/>
  <c r="F70" i="3"/>
  <c r="R70" i="3" s="1"/>
  <c r="G70" i="3"/>
  <c r="S70" i="3" s="1"/>
  <c r="J70" i="3"/>
  <c r="K70" i="3"/>
  <c r="BH70" i="3" s="1"/>
  <c r="L70" i="3"/>
  <c r="M70" i="3"/>
  <c r="N70" i="3"/>
  <c r="O70" i="3"/>
  <c r="V70" i="3"/>
  <c r="W70" i="3"/>
  <c r="X70" i="3"/>
  <c r="Y70" i="3"/>
  <c r="Z70" i="3"/>
  <c r="AA70" i="3"/>
  <c r="AC70" i="3"/>
  <c r="AD70" i="3"/>
  <c r="A71" i="3"/>
  <c r="AH71" i="3" s="1"/>
  <c r="B71" i="3"/>
  <c r="P71" i="3" s="1"/>
  <c r="C71" i="3"/>
  <c r="D71" i="3"/>
  <c r="E71" i="3"/>
  <c r="BG71" i="3" s="1"/>
  <c r="F71" i="3"/>
  <c r="R71" i="3" s="1"/>
  <c r="G71" i="3"/>
  <c r="S71" i="3" s="1"/>
  <c r="J71" i="3"/>
  <c r="K71" i="3"/>
  <c r="BH71" i="3" s="1"/>
  <c r="L71" i="3"/>
  <c r="M71" i="3"/>
  <c r="N71" i="3"/>
  <c r="O71" i="3"/>
  <c r="V71" i="3"/>
  <c r="W71" i="3"/>
  <c r="X71" i="3"/>
  <c r="Y71" i="3"/>
  <c r="Z71" i="3"/>
  <c r="AA71" i="3"/>
  <c r="AC71" i="3"/>
  <c r="AD71" i="3"/>
  <c r="AF71" i="3" s="1"/>
  <c r="AG71" i="3" s="1"/>
  <c r="BE71" i="3" s="1"/>
  <c r="A72" i="3"/>
  <c r="AH72" i="3" s="1"/>
  <c r="B72" i="3"/>
  <c r="P72" i="3" s="1"/>
  <c r="C72" i="3"/>
  <c r="D72" i="3"/>
  <c r="E72" i="3"/>
  <c r="Q72" i="3" s="1"/>
  <c r="F72" i="3"/>
  <c r="R72" i="3" s="1"/>
  <c r="G72" i="3"/>
  <c r="S72" i="3" s="1"/>
  <c r="J72" i="3"/>
  <c r="K72" i="3"/>
  <c r="BH72" i="3" s="1"/>
  <c r="L72" i="3"/>
  <c r="M72" i="3"/>
  <c r="N72" i="3"/>
  <c r="O72" i="3"/>
  <c r="V72" i="3"/>
  <c r="W72" i="3"/>
  <c r="X72" i="3"/>
  <c r="Y72" i="3"/>
  <c r="Z72" i="3"/>
  <c r="AA72" i="3"/>
  <c r="AC72" i="3"/>
  <c r="AD72" i="3"/>
  <c r="A73" i="3"/>
  <c r="AH73" i="3" s="1"/>
  <c r="B73" i="3"/>
  <c r="P73" i="3" s="1"/>
  <c r="C73" i="3"/>
  <c r="D73" i="3"/>
  <c r="E73" i="3"/>
  <c r="BG73" i="3" s="1"/>
  <c r="F73" i="3"/>
  <c r="R73" i="3" s="1"/>
  <c r="G73" i="3"/>
  <c r="S73" i="3" s="1"/>
  <c r="J73" i="3"/>
  <c r="K73" i="3"/>
  <c r="BH73" i="3" s="1"/>
  <c r="L73" i="3"/>
  <c r="M73" i="3"/>
  <c r="N73" i="3"/>
  <c r="O73" i="3"/>
  <c r="V73" i="3"/>
  <c r="W73" i="3"/>
  <c r="X73" i="3"/>
  <c r="Y73" i="3"/>
  <c r="Z73" i="3"/>
  <c r="AA73" i="3"/>
  <c r="AC73" i="3"/>
  <c r="AD73" i="3"/>
  <c r="AF73" i="3" s="1"/>
  <c r="AG73" i="3" s="1"/>
  <c r="A74" i="3"/>
  <c r="AH74" i="3" s="1"/>
  <c r="B74" i="3"/>
  <c r="C74" i="3"/>
  <c r="D74" i="3"/>
  <c r="E74" i="3"/>
  <c r="Q74" i="3" s="1"/>
  <c r="F74" i="3"/>
  <c r="R74" i="3" s="1"/>
  <c r="G74" i="3"/>
  <c r="S74" i="3" s="1"/>
  <c r="J74" i="3"/>
  <c r="K74" i="3"/>
  <c r="BH74" i="3" s="1"/>
  <c r="L74" i="3"/>
  <c r="M74" i="3"/>
  <c r="N74" i="3"/>
  <c r="O74" i="3"/>
  <c r="P74" i="3"/>
  <c r="V74" i="3"/>
  <c r="W74" i="3"/>
  <c r="X74" i="3"/>
  <c r="Y74" i="3"/>
  <c r="Z74" i="3"/>
  <c r="AA74" i="3"/>
  <c r="AC74" i="3"/>
  <c r="AD74" i="3"/>
  <c r="AF74" i="3" s="1"/>
  <c r="AG74" i="3" s="1"/>
  <c r="BE74" i="3" s="1"/>
  <c r="A75" i="3"/>
  <c r="AH75" i="3" s="1"/>
  <c r="B75" i="3"/>
  <c r="P75" i="3" s="1"/>
  <c r="C75" i="3"/>
  <c r="D75" i="3"/>
  <c r="E75" i="3"/>
  <c r="BG75" i="3" s="1"/>
  <c r="F75" i="3"/>
  <c r="R75" i="3" s="1"/>
  <c r="G75" i="3"/>
  <c r="S75" i="3" s="1"/>
  <c r="J75" i="3"/>
  <c r="K75" i="3"/>
  <c r="BH75" i="3" s="1"/>
  <c r="L75" i="3"/>
  <c r="M75" i="3"/>
  <c r="N75" i="3"/>
  <c r="O75" i="3"/>
  <c r="V75" i="3"/>
  <c r="W75" i="3"/>
  <c r="X75" i="3"/>
  <c r="Y75" i="3"/>
  <c r="Z75" i="3"/>
  <c r="AA75" i="3"/>
  <c r="AC75" i="3"/>
  <c r="AD75" i="3"/>
  <c r="AF75" i="3" s="1"/>
  <c r="AG75" i="3" s="1"/>
  <c r="BE75" i="3" s="1"/>
  <c r="A76" i="3"/>
  <c r="AH76" i="3" s="1"/>
  <c r="B76" i="3"/>
  <c r="P76" i="3" s="1"/>
  <c r="C76" i="3"/>
  <c r="D76" i="3"/>
  <c r="E76" i="3"/>
  <c r="F76" i="3"/>
  <c r="G76" i="3"/>
  <c r="S76" i="3" s="1"/>
  <c r="J76" i="3"/>
  <c r="K76" i="3"/>
  <c r="BH76" i="3" s="1"/>
  <c r="L76" i="3"/>
  <c r="M76" i="3"/>
  <c r="N76" i="3"/>
  <c r="O76" i="3"/>
  <c r="R76" i="3"/>
  <c r="V76" i="3"/>
  <c r="W76" i="3"/>
  <c r="X76" i="3"/>
  <c r="Y76" i="3"/>
  <c r="Z76" i="3"/>
  <c r="AA76" i="3"/>
  <c r="AC76" i="3"/>
  <c r="AD76" i="3"/>
  <c r="A77" i="3"/>
  <c r="AH77" i="3" s="1"/>
  <c r="B77" i="3"/>
  <c r="P77" i="3" s="1"/>
  <c r="C77" i="3"/>
  <c r="D77" i="3"/>
  <c r="E77" i="3"/>
  <c r="F77" i="3"/>
  <c r="R77" i="3" s="1"/>
  <c r="G77" i="3"/>
  <c r="S77" i="3" s="1"/>
  <c r="J77" i="3"/>
  <c r="K77" i="3"/>
  <c r="BH77" i="3" s="1"/>
  <c r="L77" i="3"/>
  <c r="M77" i="3"/>
  <c r="N77" i="3"/>
  <c r="O77" i="3"/>
  <c r="V77" i="3"/>
  <c r="W77" i="3"/>
  <c r="X77" i="3"/>
  <c r="Y77" i="3"/>
  <c r="Z77" i="3"/>
  <c r="AA77" i="3"/>
  <c r="AC77" i="3"/>
  <c r="AD77" i="3"/>
  <c r="AF77" i="3" s="1"/>
  <c r="AG77" i="3" s="1"/>
  <c r="BE77" i="3" s="1"/>
  <c r="A78" i="3"/>
  <c r="AH78" i="3" s="1"/>
  <c r="B78" i="3"/>
  <c r="P78" i="3" s="1"/>
  <c r="C78" i="3"/>
  <c r="D78" i="3"/>
  <c r="E78" i="3"/>
  <c r="BG78" i="3" s="1"/>
  <c r="F78" i="3"/>
  <c r="R78" i="3" s="1"/>
  <c r="G78" i="3"/>
  <c r="S78" i="3" s="1"/>
  <c r="J78" i="3"/>
  <c r="K78" i="3"/>
  <c r="BH78" i="3" s="1"/>
  <c r="L78" i="3"/>
  <c r="M78" i="3"/>
  <c r="N78" i="3"/>
  <c r="O78" i="3"/>
  <c r="V78" i="3"/>
  <c r="W78" i="3"/>
  <c r="X78" i="3"/>
  <c r="Y78" i="3"/>
  <c r="Z78" i="3"/>
  <c r="AA78" i="3"/>
  <c r="AC78" i="3"/>
  <c r="AD78" i="3"/>
  <c r="AF78" i="3" s="1"/>
  <c r="AG78" i="3" s="1"/>
  <c r="A79" i="3"/>
  <c r="AH79" i="3" s="1"/>
  <c r="B79" i="3"/>
  <c r="P79" i="3" s="1"/>
  <c r="C79" i="3"/>
  <c r="D79" i="3"/>
  <c r="E79" i="3"/>
  <c r="F79" i="3"/>
  <c r="G79" i="3"/>
  <c r="J79" i="3"/>
  <c r="K79" i="3"/>
  <c r="BH79" i="3" s="1"/>
  <c r="L79" i="3"/>
  <c r="M79" i="3"/>
  <c r="N79" i="3"/>
  <c r="O79" i="3"/>
  <c r="R79" i="3"/>
  <c r="S79" i="3"/>
  <c r="V79" i="3"/>
  <c r="W79" i="3"/>
  <c r="X79" i="3"/>
  <c r="Y79" i="3"/>
  <c r="Z79" i="3"/>
  <c r="AA79" i="3"/>
  <c r="AC79" i="3"/>
  <c r="AD79" i="3"/>
  <c r="AF79" i="3" s="1"/>
  <c r="AG79" i="3" s="1"/>
  <c r="A80" i="3"/>
  <c r="AH80" i="3" s="1"/>
  <c r="B80" i="3"/>
  <c r="P80" i="3" s="1"/>
  <c r="C80" i="3"/>
  <c r="D80" i="3"/>
  <c r="E80" i="3"/>
  <c r="F80" i="3"/>
  <c r="R80" i="3" s="1"/>
  <c r="G80" i="3"/>
  <c r="S80" i="3" s="1"/>
  <c r="J80" i="3"/>
  <c r="K80" i="3"/>
  <c r="BH80" i="3" s="1"/>
  <c r="L80" i="3"/>
  <c r="M80" i="3"/>
  <c r="N80" i="3"/>
  <c r="O80" i="3"/>
  <c r="V80" i="3"/>
  <c r="W80" i="3"/>
  <c r="X80" i="3"/>
  <c r="Y80" i="3"/>
  <c r="Z80" i="3"/>
  <c r="AA80" i="3"/>
  <c r="AC80" i="3"/>
  <c r="AD80" i="3"/>
  <c r="A81" i="3"/>
  <c r="AH81" i="3" s="1"/>
  <c r="B81" i="3"/>
  <c r="C81" i="3"/>
  <c r="D81" i="3"/>
  <c r="E81" i="3"/>
  <c r="BG81" i="3" s="1"/>
  <c r="F81" i="3"/>
  <c r="R81" i="3" s="1"/>
  <c r="G81" i="3"/>
  <c r="S81" i="3" s="1"/>
  <c r="J81" i="3"/>
  <c r="K81" i="3"/>
  <c r="BH81" i="3" s="1"/>
  <c r="L81" i="3"/>
  <c r="M81" i="3"/>
  <c r="N81" i="3"/>
  <c r="O81" i="3"/>
  <c r="P81" i="3"/>
  <c r="V81" i="3"/>
  <c r="W81" i="3"/>
  <c r="X81" i="3"/>
  <c r="Y81" i="3"/>
  <c r="Z81" i="3"/>
  <c r="AA81" i="3"/>
  <c r="AC81" i="3"/>
  <c r="AD81" i="3"/>
  <c r="AF81" i="3" s="1"/>
  <c r="AG81" i="3" s="1"/>
  <c r="A82" i="3"/>
  <c r="AH82" i="3" s="1"/>
  <c r="B82" i="3"/>
  <c r="P82" i="3" s="1"/>
  <c r="C82" i="3"/>
  <c r="D82" i="3"/>
  <c r="E82" i="3"/>
  <c r="Q82" i="3" s="1"/>
  <c r="F82" i="3"/>
  <c r="R82" i="3" s="1"/>
  <c r="G82" i="3"/>
  <c r="S82" i="3" s="1"/>
  <c r="J82" i="3"/>
  <c r="K82" i="3"/>
  <c r="BH82" i="3" s="1"/>
  <c r="L82" i="3"/>
  <c r="M82" i="3"/>
  <c r="N82" i="3"/>
  <c r="O82" i="3"/>
  <c r="V82" i="3"/>
  <c r="W82" i="3"/>
  <c r="X82" i="3"/>
  <c r="Y82" i="3"/>
  <c r="Z82" i="3"/>
  <c r="AA82" i="3"/>
  <c r="AC82" i="3"/>
  <c r="AD82" i="3"/>
  <c r="AF82" i="3" s="1"/>
  <c r="AG82" i="3" s="1"/>
  <c r="A83" i="3"/>
  <c r="AH83" i="3" s="1"/>
  <c r="B83" i="3"/>
  <c r="P83" i="3" s="1"/>
  <c r="C83" i="3"/>
  <c r="D83" i="3"/>
  <c r="E83" i="3"/>
  <c r="Q83" i="3" s="1"/>
  <c r="F83" i="3"/>
  <c r="R83" i="3" s="1"/>
  <c r="G83" i="3"/>
  <c r="S83" i="3" s="1"/>
  <c r="J83" i="3"/>
  <c r="K83" i="3"/>
  <c r="BH83" i="3" s="1"/>
  <c r="L83" i="3"/>
  <c r="M83" i="3"/>
  <c r="N83" i="3"/>
  <c r="O83" i="3"/>
  <c r="V83" i="3"/>
  <c r="W83" i="3"/>
  <c r="X83" i="3"/>
  <c r="Y83" i="3"/>
  <c r="Z83" i="3"/>
  <c r="AA83" i="3"/>
  <c r="AC83" i="3"/>
  <c r="AD83" i="3"/>
  <c r="AF83" i="3" s="1"/>
  <c r="AG83" i="3" s="1"/>
  <c r="A84" i="3"/>
  <c r="AH84" i="3" s="1"/>
  <c r="B84" i="3"/>
  <c r="P84" i="3" s="1"/>
  <c r="C84" i="3"/>
  <c r="D84" i="3"/>
  <c r="E84" i="3"/>
  <c r="F84" i="3"/>
  <c r="G84" i="3"/>
  <c r="S84" i="3" s="1"/>
  <c r="J84" i="3"/>
  <c r="K84" i="3"/>
  <c r="BH84" i="3" s="1"/>
  <c r="L84" i="3"/>
  <c r="M84" i="3"/>
  <c r="N84" i="3"/>
  <c r="O84" i="3"/>
  <c r="R84" i="3"/>
  <c r="V84" i="3"/>
  <c r="W84" i="3"/>
  <c r="X84" i="3"/>
  <c r="Y84" i="3"/>
  <c r="Z84" i="3"/>
  <c r="AA84" i="3"/>
  <c r="AC84" i="3"/>
  <c r="AD84" i="3"/>
  <c r="A85" i="3"/>
  <c r="AH85" i="3" s="1"/>
  <c r="B85" i="3"/>
  <c r="P85" i="3" s="1"/>
  <c r="C85" i="3"/>
  <c r="D85" i="3"/>
  <c r="E85" i="3"/>
  <c r="F85" i="3"/>
  <c r="R85" i="3" s="1"/>
  <c r="G85" i="3"/>
  <c r="S85" i="3" s="1"/>
  <c r="J85" i="3"/>
  <c r="K85" i="3"/>
  <c r="BH85" i="3" s="1"/>
  <c r="L85" i="3"/>
  <c r="M85" i="3"/>
  <c r="N85" i="3"/>
  <c r="O85" i="3"/>
  <c r="V85" i="3"/>
  <c r="W85" i="3"/>
  <c r="X85" i="3"/>
  <c r="Y85" i="3"/>
  <c r="Z85" i="3"/>
  <c r="AA85" i="3"/>
  <c r="AC85" i="3"/>
  <c r="AD85" i="3"/>
  <c r="AF85" i="3" s="1"/>
  <c r="AG85" i="3" s="1"/>
  <c r="A86" i="3"/>
  <c r="AH86" i="3" s="1"/>
  <c r="B86" i="3"/>
  <c r="P86" i="3" s="1"/>
  <c r="C86" i="3"/>
  <c r="D86" i="3"/>
  <c r="E86" i="3"/>
  <c r="F86" i="3"/>
  <c r="R86" i="3" s="1"/>
  <c r="G86" i="3"/>
  <c r="S86" i="3" s="1"/>
  <c r="J86" i="3"/>
  <c r="K86" i="3"/>
  <c r="BH86" i="3" s="1"/>
  <c r="L86" i="3"/>
  <c r="M86" i="3"/>
  <c r="N86" i="3"/>
  <c r="O86" i="3"/>
  <c r="V86" i="3"/>
  <c r="W86" i="3"/>
  <c r="X86" i="3"/>
  <c r="Y86" i="3"/>
  <c r="Z86" i="3"/>
  <c r="AA86" i="3"/>
  <c r="AC86" i="3"/>
  <c r="AD86" i="3"/>
  <c r="AF86" i="3" s="1"/>
  <c r="AG86" i="3" s="1"/>
  <c r="A87" i="3"/>
  <c r="AH87" i="3" s="1"/>
  <c r="B87" i="3"/>
  <c r="P87" i="3" s="1"/>
  <c r="C87" i="3"/>
  <c r="D87" i="3"/>
  <c r="E87" i="3"/>
  <c r="BG87" i="3" s="1"/>
  <c r="F87" i="3"/>
  <c r="G87" i="3"/>
  <c r="S87" i="3" s="1"/>
  <c r="J87" i="3"/>
  <c r="K87" i="3"/>
  <c r="BH87" i="3" s="1"/>
  <c r="L87" i="3"/>
  <c r="M87" i="3"/>
  <c r="N87" i="3"/>
  <c r="O87" i="3"/>
  <c r="R87" i="3"/>
  <c r="V87" i="3"/>
  <c r="W87" i="3"/>
  <c r="X87" i="3"/>
  <c r="Y87" i="3"/>
  <c r="Z87" i="3"/>
  <c r="AA87" i="3"/>
  <c r="AC87" i="3"/>
  <c r="AD87" i="3"/>
  <c r="AF87" i="3" s="1"/>
  <c r="AG87" i="3" s="1"/>
  <c r="A88" i="3"/>
  <c r="AH88" i="3" s="1"/>
  <c r="B88" i="3"/>
  <c r="P88" i="3" s="1"/>
  <c r="C88" i="3"/>
  <c r="D88" i="3"/>
  <c r="E88" i="3"/>
  <c r="Q88" i="3" s="1"/>
  <c r="F88" i="3"/>
  <c r="R88" i="3" s="1"/>
  <c r="G88" i="3"/>
  <c r="S88" i="3" s="1"/>
  <c r="J88" i="3"/>
  <c r="K88" i="3"/>
  <c r="BH88" i="3" s="1"/>
  <c r="L88" i="3"/>
  <c r="M88" i="3"/>
  <c r="N88" i="3"/>
  <c r="O88" i="3"/>
  <c r="V88" i="3"/>
  <c r="W88" i="3"/>
  <c r="X88" i="3"/>
  <c r="Y88" i="3"/>
  <c r="Z88" i="3"/>
  <c r="AA88" i="3"/>
  <c r="AC88" i="3"/>
  <c r="AD88" i="3"/>
  <c r="A89" i="3"/>
  <c r="AH89" i="3" s="1"/>
  <c r="B89" i="3"/>
  <c r="P89" i="3" s="1"/>
  <c r="C89" i="3"/>
  <c r="D89" i="3"/>
  <c r="E89" i="3"/>
  <c r="F89" i="3"/>
  <c r="R89" i="3" s="1"/>
  <c r="G89" i="3"/>
  <c r="S89" i="3" s="1"/>
  <c r="J89" i="3"/>
  <c r="K89" i="3"/>
  <c r="BH89" i="3" s="1"/>
  <c r="L89" i="3"/>
  <c r="M89" i="3"/>
  <c r="N89" i="3"/>
  <c r="O89" i="3"/>
  <c r="V89" i="3"/>
  <c r="W89" i="3"/>
  <c r="X89" i="3"/>
  <c r="Y89" i="3"/>
  <c r="Z89" i="3"/>
  <c r="AA89" i="3"/>
  <c r="AC89" i="3"/>
  <c r="AD89" i="3"/>
  <c r="AF89" i="3" s="1"/>
  <c r="AG89" i="3" s="1"/>
  <c r="A90" i="3"/>
  <c r="AH90" i="3" s="1"/>
  <c r="B90" i="3"/>
  <c r="P90" i="3" s="1"/>
  <c r="C90" i="3"/>
  <c r="D90" i="3"/>
  <c r="E90" i="3"/>
  <c r="F90" i="3"/>
  <c r="G90" i="3"/>
  <c r="S90" i="3" s="1"/>
  <c r="J90" i="3"/>
  <c r="K90" i="3"/>
  <c r="BH90" i="3" s="1"/>
  <c r="L90" i="3"/>
  <c r="M90" i="3"/>
  <c r="N90" i="3"/>
  <c r="O90" i="3"/>
  <c r="R90" i="3"/>
  <c r="V90" i="3"/>
  <c r="W90" i="3"/>
  <c r="X90" i="3"/>
  <c r="Y90" i="3"/>
  <c r="Z90" i="3"/>
  <c r="AA90" i="3"/>
  <c r="AC90" i="3"/>
  <c r="AD90" i="3"/>
  <c r="AF90" i="3" s="1"/>
  <c r="AG90" i="3" s="1"/>
  <c r="A91" i="3"/>
  <c r="AH91" i="3" s="1"/>
  <c r="B91" i="3"/>
  <c r="P91" i="3" s="1"/>
  <c r="C91" i="3"/>
  <c r="D91" i="3"/>
  <c r="E91" i="3"/>
  <c r="F91" i="3"/>
  <c r="R91" i="3" s="1"/>
  <c r="G91" i="3"/>
  <c r="S91" i="3" s="1"/>
  <c r="J91" i="3"/>
  <c r="K91" i="3"/>
  <c r="BH91" i="3" s="1"/>
  <c r="L91" i="3"/>
  <c r="M91" i="3"/>
  <c r="N91" i="3"/>
  <c r="O91" i="3"/>
  <c r="V91" i="3"/>
  <c r="W91" i="3"/>
  <c r="X91" i="3"/>
  <c r="Y91" i="3"/>
  <c r="Z91" i="3"/>
  <c r="AA91" i="3"/>
  <c r="AC91" i="3"/>
  <c r="AD91" i="3"/>
  <c r="AF91" i="3" s="1"/>
  <c r="AG91" i="3" s="1"/>
  <c r="A92" i="3"/>
  <c r="AH92" i="3" s="1"/>
  <c r="B92" i="3"/>
  <c r="P92" i="3" s="1"/>
  <c r="C92" i="3"/>
  <c r="D92" i="3"/>
  <c r="E92" i="3"/>
  <c r="F92" i="3"/>
  <c r="R92" i="3" s="1"/>
  <c r="G92" i="3"/>
  <c r="S92" i="3" s="1"/>
  <c r="J92" i="3"/>
  <c r="K92" i="3"/>
  <c r="BH92" i="3" s="1"/>
  <c r="L92" i="3"/>
  <c r="M92" i="3"/>
  <c r="N92" i="3"/>
  <c r="O92" i="3"/>
  <c r="V92" i="3"/>
  <c r="W92" i="3"/>
  <c r="X92" i="3"/>
  <c r="Y92" i="3"/>
  <c r="Z92" i="3"/>
  <c r="AA92" i="3"/>
  <c r="AC92" i="3"/>
  <c r="AD92" i="3"/>
  <c r="A93" i="3"/>
  <c r="AH93" i="3" s="1"/>
  <c r="B93" i="3"/>
  <c r="P93" i="3" s="1"/>
  <c r="C93" i="3"/>
  <c r="D93" i="3"/>
  <c r="E93" i="3"/>
  <c r="BG93" i="3" s="1"/>
  <c r="F93" i="3"/>
  <c r="G93" i="3"/>
  <c r="J93" i="3"/>
  <c r="K93" i="3"/>
  <c r="BH93" i="3" s="1"/>
  <c r="L93" i="3"/>
  <c r="M93" i="3"/>
  <c r="N93" i="3"/>
  <c r="O93" i="3"/>
  <c r="R93" i="3"/>
  <c r="S93" i="3"/>
  <c r="V93" i="3"/>
  <c r="W93" i="3"/>
  <c r="X93" i="3"/>
  <c r="Y93" i="3"/>
  <c r="Z93" i="3"/>
  <c r="AA93" i="3"/>
  <c r="AC93" i="3"/>
  <c r="AD93" i="3"/>
  <c r="AF93" i="3" s="1"/>
  <c r="AG93" i="3" s="1"/>
  <c r="BE93" i="3" s="1"/>
  <c r="A94" i="3"/>
  <c r="AH94" i="3" s="1"/>
  <c r="B94" i="3"/>
  <c r="P94" i="3" s="1"/>
  <c r="C94" i="3"/>
  <c r="D94" i="3"/>
  <c r="E94" i="3"/>
  <c r="BG94" i="3" s="1"/>
  <c r="F94" i="3"/>
  <c r="G94" i="3"/>
  <c r="S94" i="3" s="1"/>
  <c r="J94" i="3"/>
  <c r="K94" i="3"/>
  <c r="BH94" i="3" s="1"/>
  <c r="L94" i="3"/>
  <c r="M94" i="3"/>
  <c r="N94" i="3"/>
  <c r="O94" i="3"/>
  <c r="R94" i="3"/>
  <c r="V94" i="3"/>
  <c r="W94" i="3"/>
  <c r="X94" i="3"/>
  <c r="Y94" i="3"/>
  <c r="Z94" i="3"/>
  <c r="AA94" i="3"/>
  <c r="AC94" i="3"/>
  <c r="AD94" i="3"/>
  <c r="AF94" i="3" s="1"/>
  <c r="AG94" i="3" s="1"/>
  <c r="BE94" i="3" s="1"/>
  <c r="A95" i="3"/>
  <c r="AH95" i="3" s="1"/>
  <c r="B95" i="3"/>
  <c r="P95" i="3" s="1"/>
  <c r="C95" i="3"/>
  <c r="D95" i="3"/>
  <c r="E95" i="3"/>
  <c r="F95" i="3"/>
  <c r="R95" i="3" s="1"/>
  <c r="G95" i="3"/>
  <c r="S95" i="3" s="1"/>
  <c r="J95" i="3"/>
  <c r="K95" i="3"/>
  <c r="BH95" i="3" s="1"/>
  <c r="L95" i="3"/>
  <c r="M95" i="3"/>
  <c r="N95" i="3"/>
  <c r="O95" i="3"/>
  <c r="V95" i="3"/>
  <c r="W95" i="3"/>
  <c r="X95" i="3"/>
  <c r="Y95" i="3"/>
  <c r="Z95" i="3"/>
  <c r="AA95" i="3"/>
  <c r="AC95" i="3"/>
  <c r="AD95" i="3"/>
  <c r="AF95" i="3" s="1"/>
  <c r="AG95" i="3" s="1"/>
  <c r="BE95" i="3" s="1"/>
  <c r="A96" i="3"/>
  <c r="AH96" i="3" s="1"/>
  <c r="B96" i="3"/>
  <c r="P96" i="3" s="1"/>
  <c r="C96" i="3"/>
  <c r="D96" i="3"/>
  <c r="E96" i="3"/>
  <c r="BG96" i="3" s="1"/>
  <c r="F96" i="3"/>
  <c r="R96" i="3" s="1"/>
  <c r="G96" i="3"/>
  <c r="S96" i="3" s="1"/>
  <c r="J96" i="3"/>
  <c r="K96" i="3"/>
  <c r="BH96" i="3" s="1"/>
  <c r="L96" i="3"/>
  <c r="M96" i="3"/>
  <c r="N96" i="3"/>
  <c r="O96" i="3"/>
  <c r="V96" i="3"/>
  <c r="W96" i="3"/>
  <c r="X96" i="3"/>
  <c r="Y96" i="3"/>
  <c r="Z96" i="3"/>
  <c r="AA96" i="3"/>
  <c r="AC96" i="3"/>
  <c r="AD96" i="3"/>
  <c r="A97" i="3"/>
  <c r="AH97" i="3" s="1"/>
  <c r="B97" i="3"/>
  <c r="P97" i="3" s="1"/>
  <c r="C97" i="3"/>
  <c r="D97" i="3"/>
  <c r="E97" i="3"/>
  <c r="F97" i="3"/>
  <c r="G97" i="3"/>
  <c r="J97" i="3"/>
  <c r="K97" i="3"/>
  <c r="BH97" i="3" s="1"/>
  <c r="L97" i="3"/>
  <c r="M97" i="3"/>
  <c r="N97" i="3"/>
  <c r="O97" i="3"/>
  <c r="R97" i="3"/>
  <c r="S97" i="3"/>
  <c r="V97" i="3"/>
  <c r="W97" i="3"/>
  <c r="X97" i="3"/>
  <c r="Y97" i="3"/>
  <c r="Z97" i="3"/>
  <c r="AA97" i="3"/>
  <c r="AC97" i="3"/>
  <c r="AD97" i="3"/>
  <c r="AF97" i="3" s="1"/>
  <c r="AG97" i="3" s="1"/>
  <c r="BE97" i="3" s="1"/>
  <c r="A98" i="3"/>
  <c r="AH98" i="3" s="1"/>
  <c r="B98" i="3"/>
  <c r="P98" i="3" s="1"/>
  <c r="C98" i="3"/>
  <c r="D98" i="3"/>
  <c r="E98" i="3"/>
  <c r="BG98" i="3" s="1"/>
  <c r="F98" i="3"/>
  <c r="R98" i="3" s="1"/>
  <c r="G98" i="3"/>
  <c r="S98" i="3" s="1"/>
  <c r="J98" i="3"/>
  <c r="K98" i="3"/>
  <c r="BH98" i="3" s="1"/>
  <c r="L98" i="3"/>
  <c r="M98" i="3"/>
  <c r="N98" i="3"/>
  <c r="O98" i="3"/>
  <c r="V98" i="3"/>
  <c r="W98" i="3"/>
  <c r="X98" i="3"/>
  <c r="Y98" i="3"/>
  <c r="Z98" i="3"/>
  <c r="AA98" i="3"/>
  <c r="AC98" i="3"/>
  <c r="AD98" i="3"/>
  <c r="AF98" i="3" s="1"/>
  <c r="AG98" i="3" s="1"/>
  <c r="BE98" i="3" s="1"/>
  <c r="A99" i="3"/>
  <c r="AH99" i="3" s="1"/>
  <c r="B99" i="3"/>
  <c r="P99" i="3" s="1"/>
  <c r="C99" i="3"/>
  <c r="D99" i="3"/>
  <c r="E99" i="3"/>
  <c r="F99" i="3"/>
  <c r="R99" i="3" s="1"/>
  <c r="G99" i="3"/>
  <c r="S99" i="3" s="1"/>
  <c r="J99" i="3"/>
  <c r="K99" i="3"/>
  <c r="BH99" i="3" s="1"/>
  <c r="L99" i="3"/>
  <c r="M99" i="3"/>
  <c r="N99" i="3"/>
  <c r="O99" i="3"/>
  <c r="V99" i="3"/>
  <c r="W99" i="3"/>
  <c r="X99" i="3"/>
  <c r="Y99" i="3"/>
  <c r="Z99" i="3"/>
  <c r="AA99" i="3"/>
  <c r="AC99" i="3"/>
  <c r="AD99" i="3"/>
  <c r="AF99" i="3" s="1"/>
  <c r="AG99" i="3" s="1"/>
  <c r="A100" i="3"/>
  <c r="AH100" i="3" s="1"/>
  <c r="B100" i="3"/>
  <c r="P100" i="3" s="1"/>
  <c r="C100" i="3"/>
  <c r="D100" i="3"/>
  <c r="E100" i="3"/>
  <c r="F100" i="3"/>
  <c r="R100" i="3" s="1"/>
  <c r="G100" i="3"/>
  <c r="S100" i="3" s="1"/>
  <c r="J100" i="3"/>
  <c r="K100" i="3"/>
  <c r="BH100" i="3" s="1"/>
  <c r="L100" i="3"/>
  <c r="M100" i="3"/>
  <c r="N100" i="3"/>
  <c r="O100" i="3"/>
  <c r="V100" i="3"/>
  <c r="W100" i="3"/>
  <c r="X100" i="3"/>
  <c r="Y100" i="3"/>
  <c r="Z100" i="3"/>
  <c r="AA100" i="3"/>
  <c r="AC100" i="3"/>
  <c r="AD100" i="3"/>
  <c r="A101" i="3"/>
  <c r="AH101" i="3" s="1"/>
  <c r="B101" i="3"/>
  <c r="C101" i="3"/>
  <c r="D101" i="3"/>
  <c r="E101" i="3"/>
  <c r="BG101" i="3" s="1"/>
  <c r="F101" i="3"/>
  <c r="R101" i="3" s="1"/>
  <c r="G101" i="3"/>
  <c r="J101" i="3"/>
  <c r="K101" i="3"/>
  <c r="BH101" i="3" s="1"/>
  <c r="L101" i="3"/>
  <c r="M101" i="3"/>
  <c r="N101" i="3"/>
  <c r="O101" i="3"/>
  <c r="P101" i="3"/>
  <c r="S101" i="3"/>
  <c r="V101" i="3"/>
  <c r="W101" i="3"/>
  <c r="X101" i="3"/>
  <c r="Y101" i="3"/>
  <c r="Z101" i="3"/>
  <c r="AA101" i="3"/>
  <c r="AC101" i="3"/>
  <c r="AD101" i="3"/>
  <c r="AF101" i="3" s="1"/>
  <c r="AG101" i="3" s="1"/>
  <c r="A102" i="3"/>
  <c r="AH102" i="3" s="1"/>
  <c r="B102" i="3"/>
  <c r="P102" i="3" s="1"/>
  <c r="C102" i="3"/>
  <c r="D102" i="3"/>
  <c r="E102" i="3"/>
  <c r="BG102" i="3" s="1"/>
  <c r="F102" i="3"/>
  <c r="R102" i="3" s="1"/>
  <c r="G102" i="3"/>
  <c r="S102" i="3" s="1"/>
  <c r="J102" i="3"/>
  <c r="K102" i="3"/>
  <c r="BH102" i="3" s="1"/>
  <c r="L102" i="3"/>
  <c r="M102" i="3"/>
  <c r="N102" i="3"/>
  <c r="O102" i="3"/>
  <c r="V102" i="3"/>
  <c r="W102" i="3"/>
  <c r="X102" i="3"/>
  <c r="Y102" i="3"/>
  <c r="Z102" i="3"/>
  <c r="AA102" i="3"/>
  <c r="AC102" i="3"/>
  <c r="AD102" i="3"/>
  <c r="AF102" i="3" s="1"/>
  <c r="AG102" i="3" s="1"/>
  <c r="BE102" i="3" s="1"/>
  <c r="A103" i="3"/>
  <c r="AH103" i="3" s="1"/>
  <c r="B103" i="3"/>
  <c r="P103" i="3" s="1"/>
  <c r="C103" i="3"/>
  <c r="D103" i="3"/>
  <c r="E103" i="3"/>
  <c r="F103" i="3"/>
  <c r="R103" i="3" s="1"/>
  <c r="G103" i="3"/>
  <c r="S103" i="3" s="1"/>
  <c r="J103" i="3"/>
  <c r="K103" i="3"/>
  <c r="BH103" i="3" s="1"/>
  <c r="L103" i="3"/>
  <c r="M103" i="3"/>
  <c r="N103" i="3"/>
  <c r="O103" i="3"/>
  <c r="V103" i="3"/>
  <c r="W103" i="3"/>
  <c r="X103" i="3"/>
  <c r="Y103" i="3"/>
  <c r="Z103" i="3"/>
  <c r="AA103" i="3"/>
  <c r="AC103" i="3"/>
  <c r="AD103" i="3"/>
  <c r="AF103" i="3" s="1"/>
  <c r="AG103" i="3" s="1"/>
  <c r="BE103" i="3" s="1"/>
  <c r="A104" i="3"/>
  <c r="AH104" i="3" s="1"/>
  <c r="B104" i="3"/>
  <c r="P104" i="3" s="1"/>
  <c r="C104" i="3"/>
  <c r="D104" i="3"/>
  <c r="E104" i="3"/>
  <c r="F104" i="3"/>
  <c r="R104" i="3" s="1"/>
  <c r="G104" i="3"/>
  <c r="S104" i="3" s="1"/>
  <c r="J104" i="3"/>
  <c r="K104" i="3"/>
  <c r="BH104" i="3" s="1"/>
  <c r="L104" i="3"/>
  <c r="M104" i="3"/>
  <c r="N104" i="3"/>
  <c r="O104" i="3"/>
  <c r="V104" i="3"/>
  <c r="W104" i="3"/>
  <c r="X104" i="3"/>
  <c r="Y104" i="3"/>
  <c r="Z104" i="3"/>
  <c r="AA104" i="3"/>
  <c r="AC104" i="3"/>
  <c r="AD104" i="3"/>
  <c r="AF104" i="3" s="1"/>
  <c r="AG104" i="3" s="1"/>
  <c r="BE104" i="3" s="1"/>
  <c r="A105" i="3"/>
  <c r="AH105" i="3" s="1"/>
  <c r="B105" i="3"/>
  <c r="P105" i="3" s="1"/>
  <c r="C105" i="3"/>
  <c r="D105" i="3"/>
  <c r="E105" i="3"/>
  <c r="F105" i="3"/>
  <c r="R105" i="3" s="1"/>
  <c r="G105" i="3"/>
  <c r="S105" i="3" s="1"/>
  <c r="J105" i="3"/>
  <c r="K105" i="3"/>
  <c r="BH105" i="3" s="1"/>
  <c r="L105" i="3"/>
  <c r="M105" i="3"/>
  <c r="N105" i="3"/>
  <c r="O105" i="3"/>
  <c r="V105" i="3"/>
  <c r="W105" i="3"/>
  <c r="X105" i="3"/>
  <c r="Y105" i="3"/>
  <c r="Z105" i="3"/>
  <c r="AA105" i="3"/>
  <c r="AC105" i="3"/>
  <c r="AD105" i="3"/>
  <c r="AF105" i="3" s="1"/>
  <c r="AG105" i="3" s="1"/>
  <c r="BE105" i="3" s="1"/>
  <c r="A106" i="3"/>
  <c r="AH106" i="3" s="1"/>
  <c r="B106" i="3"/>
  <c r="P106" i="3" s="1"/>
  <c r="C106" i="3"/>
  <c r="D106" i="3"/>
  <c r="E106" i="3"/>
  <c r="F106" i="3"/>
  <c r="G106" i="3"/>
  <c r="S106" i="3" s="1"/>
  <c r="J106" i="3"/>
  <c r="K106" i="3"/>
  <c r="BH106" i="3" s="1"/>
  <c r="L106" i="3"/>
  <c r="M106" i="3"/>
  <c r="N106" i="3"/>
  <c r="O106" i="3"/>
  <c r="R106" i="3"/>
  <c r="V106" i="3"/>
  <c r="W106" i="3"/>
  <c r="X106" i="3"/>
  <c r="Y106" i="3"/>
  <c r="Z106" i="3"/>
  <c r="AA106" i="3"/>
  <c r="AC106" i="3"/>
  <c r="AD106" i="3"/>
  <c r="AF106" i="3" s="1"/>
  <c r="AG106" i="3" s="1"/>
  <c r="BE106" i="3" s="1"/>
  <c r="A107" i="3"/>
  <c r="AH107" i="3" s="1"/>
  <c r="B107" i="3"/>
  <c r="P107" i="3" s="1"/>
  <c r="C107" i="3"/>
  <c r="D107" i="3"/>
  <c r="E107" i="3"/>
  <c r="Q107" i="3" s="1"/>
  <c r="F107" i="3"/>
  <c r="R107" i="3" s="1"/>
  <c r="G107" i="3"/>
  <c r="S107" i="3" s="1"/>
  <c r="J107" i="3"/>
  <c r="K107" i="3"/>
  <c r="BH107" i="3" s="1"/>
  <c r="L107" i="3"/>
  <c r="M107" i="3"/>
  <c r="N107" i="3"/>
  <c r="O107" i="3"/>
  <c r="V107" i="3"/>
  <c r="W107" i="3"/>
  <c r="X107" i="3"/>
  <c r="Y107" i="3"/>
  <c r="Z107" i="3"/>
  <c r="AA107" i="3"/>
  <c r="AC107" i="3"/>
  <c r="AD107" i="3"/>
  <c r="AF107" i="3" s="1"/>
  <c r="AG107" i="3" s="1"/>
  <c r="BE107" i="3" s="1"/>
  <c r="A108" i="3"/>
  <c r="AH108" i="3" s="1"/>
  <c r="B108" i="3"/>
  <c r="P108" i="3" s="1"/>
  <c r="C108" i="3"/>
  <c r="D108" i="3"/>
  <c r="E108" i="3"/>
  <c r="Q108" i="3" s="1"/>
  <c r="F108" i="3"/>
  <c r="R108" i="3" s="1"/>
  <c r="G108" i="3"/>
  <c r="S108" i="3" s="1"/>
  <c r="J108" i="3"/>
  <c r="K108" i="3"/>
  <c r="BH108" i="3" s="1"/>
  <c r="L108" i="3"/>
  <c r="M108" i="3"/>
  <c r="N108" i="3"/>
  <c r="O108" i="3"/>
  <c r="V108" i="3"/>
  <c r="W108" i="3"/>
  <c r="X108" i="3"/>
  <c r="Y108" i="3"/>
  <c r="Z108" i="3"/>
  <c r="AA108" i="3"/>
  <c r="AC108" i="3"/>
  <c r="AD108" i="3"/>
  <c r="A109" i="3"/>
  <c r="AH109" i="3" s="1"/>
  <c r="B109" i="3"/>
  <c r="P109" i="3" s="1"/>
  <c r="C109" i="3"/>
  <c r="D109" i="3"/>
  <c r="E109" i="3"/>
  <c r="F109" i="3"/>
  <c r="R109" i="3" s="1"/>
  <c r="G109" i="3"/>
  <c r="S109" i="3" s="1"/>
  <c r="J109" i="3"/>
  <c r="K109" i="3"/>
  <c r="BH109" i="3" s="1"/>
  <c r="L109" i="3"/>
  <c r="M109" i="3"/>
  <c r="N109" i="3"/>
  <c r="O109" i="3"/>
  <c r="V109" i="3"/>
  <c r="W109" i="3"/>
  <c r="X109" i="3"/>
  <c r="Y109" i="3"/>
  <c r="Z109" i="3"/>
  <c r="AA109" i="3"/>
  <c r="AC109" i="3"/>
  <c r="AD109" i="3"/>
  <c r="AF109" i="3" s="1"/>
  <c r="AG109" i="3" s="1"/>
  <c r="A110" i="3"/>
  <c r="AH110" i="3" s="1"/>
  <c r="B110" i="3"/>
  <c r="P110" i="3" s="1"/>
  <c r="C110" i="3"/>
  <c r="D110" i="3"/>
  <c r="E110" i="3"/>
  <c r="F110" i="3"/>
  <c r="G110" i="3"/>
  <c r="S110" i="3" s="1"/>
  <c r="J110" i="3"/>
  <c r="K110" i="3"/>
  <c r="BH110" i="3" s="1"/>
  <c r="L110" i="3"/>
  <c r="M110" i="3"/>
  <c r="N110" i="3"/>
  <c r="O110" i="3"/>
  <c r="R110" i="3"/>
  <c r="V110" i="3"/>
  <c r="W110" i="3"/>
  <c r="X110" i="3"/>
  <c r="Y110" i="3"/>
  <c r="Z110" i="3"/>
  <c r="AA110" i="3"/>
  <c r="AC110" i="3"/>
  <c r="AD110" i="3"/>
  <c r="AF110" i="3" s="1"/>
  <c r="AG110" i="3" s="1"/>
  <c r="BE110" i="3" s="1"/>
  <c r="A111" i="3"/>
  <c r="AH111" i="3" s="1"/>
  <c r="B111" i="3"/>
  <c r="P111" i="3" s="1"/>
  <c r="C111" i="3"/>
  <c r="D111" i="3"/>
  <c r="E111" i="3"/>
  <c r="Q111" i="3" s="1"/>
  <c r="F111" i="3"/>
  <c r="R111" i="3" s="1"/>
  <c r="G111" i="3"/>
  <c r="S111" i="3" s="1"/>
  <c r="J111" i="3"/>
  <c r="K111" i="3"/>
  <c r="BH111" i="3" s="1"/>
  <c r="L111" i="3"/>
  <c r="M111" i="3"/>
  <c r="N111" i="3"/>
  <c r="O111" i="3"/>
  <c r="V111" i="3"/>
  <c r="W111" i="3"/>
  <c r="X111" i="3"/>
  <c r="Y111" i="3"/>
  <c r="Z111" i="3"/>
  <c r="AA111" i="3"/>
  <c r="AC111" i="3"/>
  <c r="AD111" i="3"/>
  <c r="AF111" i="3" s="1"/>
  <c r="AG111" i="3" s="1"/>
  <c r="BE111" i="3" s="1"/>
  <c r="A112" i="3"/>
  <c r="AH112" i="3" s="1"/>
  <c r="B112" i="3"/>
  <c r="P112" i="3" s="1"/>
  <c r="C112" i="3"/>
  <c r="D112" i="3"/>
  <c r="E112" i="3"/>
  <c r="F112" i="3"/>
  <c r="R112" i="3" s="1"/>
  <c r="G112" i="3"/>
  <c r="S112" i="3" s="1"/>
  <c r="J112" i="3"/>
  <c r="K112" i="3"/>
  <c r="BH112" i="3" s="1"/>
  <c r="L112" i="3"/>
  <c r="M112" i="3"/>
  <c r="N112" i="3"/>
  <c r="O112" i="3"/>
  <c r="V112" i="3"/>
  <c r="W112" i="3"/>
  <c r="X112" i="3"/>
  <c r="Y112" i="3"/>
  <c r="Z112" i="3"/>
  <c r="AA112" i="3"/>
  <c r="AC112" i="3"/>
  <c r="AD112" i="3"/>
  <c r="AF112" i="3" s="1"/>
  <c r="AG112" i="3" s="1"/>
  <c r="BE112" i="3" s="1"/>
  <c r="A113" i="3"/>
  <c r="AH113" i="3" s="1"/>
  <c r="B113" i="3"/>
  <c r="P113" i="3" s="1"/>
  <c r="C113" i="3"/>
  <c r="D113" i="3"/>
  <c r="E113" i="3"/>
  <c r="F113" i="3"/>
  <c r="R113" i="3" s="1"/>
  <c r="G113" i="3"/>
  <c r="S113" i="3" s="1"/>
  <c r="J113" i="3"/>
  <c r="K113" i="3"/>
  <c r="BH113" i="3" s="1"/>
  <c r="L113" i="3"/>
  <c r="M113" i="3"/>
  <c r="N113" i="3"/>
  <c r="O113" i="3"/>
  <c r="V113" i="3"/>
  <c r="W113" i="3"/>
  <c r="X113" i="3"/>
  <c r="Y113" i="3"/>
  <c r="Z113" i="3"/>
  <c r="AA113" i="3"/>
  <c r="AC113" i="3"/>
  <c r="AD113" i="3"/>
  <c r="A114" i="3"/>
  <c r="AH114" i="3" s="1"/>
  <c r="B114" i="3"/>
  <c r="C114" i="3"/>
  <c r="D114" i="3"/>
  <c r="E114" i="3"/>
  <c r="BG114" i="3" s="1"/>
  <c r="F114" i="3"/>
  <c r="R114" i="3" s="1"/>
  <c r="G114" i="3"/>
  <c r="S114" i="3" s="1"/>
  <c r="J114" i="3"/>
  <c r="K114" i="3"/>
  <c r="BH114" i="3" s="1"/>
  <c r="L114" i="3"/>
  <c r="M114" i="3"/>
  <c r="N114" i="3"/>
  <c r="O114" i="3"/>
  <c r="P114" i="3"/>
  <c r="V114" i="3"/>
  <c r="W114" i="3"/>
  <c r="X114" i="3"/>
  <c r="Y114" i="3"/>
  <c r="Z114" i="3"/>
  <c r="AA114" i="3"/>
  <c r="AC114" i="3"/>
  <c r="AD114" i="3"/>
  <c r="AF114" i="3" s="1"/>
  <c r="AG114" i="3" s="1"/>
  <c r="BE114" i="3" s="1"/>
  <c r="A115" i="3"/>
  <c r="AH115" i="3" s="1"/>
  <c r="B115" i="3"/>
  <c r="P115" i="3" s="1"/>
  <c r="C115" i="3"/>
  <c r="D115" i="3"/>
  <c r="E115" i="3"/>
  <c r="Q115" i="3" s="1"/>
  <c r="F115" i="3"/>
  <c r="R115" i="3" s="1"/>
  <c r="G115" i="3"/>
  <c r="S115" i="3" s="1"/>
  <c r="J115" i="3"/>
  <c r="K115" i="3"/>
  <c r="BH115" i="3" s="1"/>
  <c r="L115" i="3"/>
  <c r="M115" i="3"/>
  <c r="N115" i="3"/>
  <c r="O115" i="3"/>
  <c r="V115" i="3"/>
  <c r="W115" i="3"/>
  <c r="X115" i="3"/>
  <c r="Y115" i="3"/>
  <c r="Z115" i="3"/>
  <c r="AA115" i="3"/>
  <c r="AC115" i="3"/>
  <c r="AD115" i="3"/>
  <c r="AF115" i="3" s="1"/>
  <c r="AG115" i="3" s="1"/>
  <c r="BE115" i="3" s="1"/>
  <c r="A116" i="3"/>
  <c r="AH116" i="3" s="1"/>
  <c r="B116" i="3"/>
  <c r="P116" i="3" s="1"/>
  <c r="C116" i="3"/>
  <c r="D116" i="3"/>
  <c r="E116" i="3"/>
  <c r="F116" i="3"/>
  <c r="G116" i="3"/>
  <c r="S116" i="3" s="1"/>
  <c r="J116" i="3"/>
  <c r="K116" i="3"/>
  <c r="BH116" i="3" s="1"/>
  <c r="L116" i="3"/>
  <c r="M116" i="3"/>
  <c r="N116" i="3"/>
  <c r="O116" i="3"/>
  <c r="R116" i="3"/>
  <c r="V116" i="3"/>
  <c r="W116" i="3"/>
  <c r="X116" i="3"/>
  <c r="Y116" i="3"/>
  <c r="Z116" i="3"/>
  <c r="AA116" i="3"/>
  <c r="AC116" i="3"/>
  <c r="AD116" i="3"/>
  <c r="AF116" i="3" s="1"/>
  <c r="AG116" i="3" s="1"/>
  <c r="BE116" i="3" s="1"/>
  <c r="A117" i="3"/>
  <c r="AH117" i="3" s="1"/>
  <c r="B117" i="3"/>
  <c r="P117" i="3" s="1"/>
  <c r="C117" i="3"/>
  <c r="D117" i="3"/>
  <c r="E117" i="3"/>
  <c r="F117" i="3"/>
  <c r="R117" i="3" s="1"/>
  <c r="G117" i="3"/>
  <c r="S117" i="3" s="1"/>
  <c r="J117" i="3"/>
  <c r="K117" i="3"/>
  <c r="BH117" i="3" s="1"/>
  <c r="L117" i="3"/>
  <c r="M117" i="3"/>
  <c r="N117" i="3"/>
  <c r="O117" i="3"/>
  <c r="V117" i="3"/>
  <c r="W117" i="3"/>
  <c r="X117" i="3"/>
  <c r="Y117" i="3"/>
  <c r="Z117" i="3"/>
  <c r="AA117" i="3"/>
  <c r="AC117" i="3"/>
  <c r="AD117" i="3"/>
  <c r="A118" i="3"/>
  <c r="AH118" i="3" s="1"/>
  <c r="B118" i="3"/>
  <c r="P118" i="3" s="1"/>
  <c r="C118" i="3"/>
  <c r="D118" i="3"/>
  <c r="E118" i="3"/>
  <c r="BG118" i="3" s="1"/>
  <c r="F118" i="3"/>
  <c r="R118" i="3" s="1"/>
  <c r="G118" i="3"/>
  <c r="S118" i="3" s="1"/>
  <c r="J118" i="3"/>
  <c r="K118" i="3"/>
  <c r="BH118" i="3" s="1"/>
  <c r="L118" i="3"/>
  <c r="M118" i="3"/>
  <c r="N118" i="3"/>
  <c r="O118" i="3"/>
  <c r="V118" i="3"/>
  <c r="W118" i="3"/>
  <c r="X118" i="3"/>
  <c r="Y118" i="3"/>
  <c r="Z118" i="3"/>
  <c r="AA118" i="3"/>
  <c r="AC118" i="3"/>
  <c r="AD118" i="3"/>
  <c r="AF118" i="3" s="1"/>
  <c r="AG118" i="3" s="1"/>
  <c r="BE118" i="3" s="1"/>
  <c r="A119" i="3"/>
  <c r="AH119" i="3" s="1"/>
  <c r="B119" i="3"/>
  <c r="P119" i="3" s="1"/>
  <c r="C119" i="3"/>
  <c r="D119" i="3"/>
  <c r="E119" i="3"/>
  <c r="Q119" i="3" s="1"/>
  <c r="F119" i="3"/>
  <c r="R119" i="3" s="1"/>
  <c r="G119" i="3"/>
  <c r="S119" i="3" s="1"/>
  <c r="J119" i="3"/>
  <c r="K119" i="3"/>
  <c r="BH119" i="3" s="1"/>
  <c r="L119" i="3"/>
  <c r="M119" i="3"/>
  <c r="N119" i="3"/>
  <c r="O119" i="3"/>
  <c r="V119" i="3"/>
  <c r="W119" i="3"/>
  <c r="X119" i="3"/>
  <c r="Y119" i="3"/>
  <c r="Z119" i="3"/>
  <c r="AA119" i="3"/>
  <c r="AC119" i="3"/>
  <c r="AD119" i="3"/>
  <c r="AF119" i="3" s="1"/>
  <c r="AG119" i="3" s="1"/>
  <c r="A120" i="3"/>
  <c r="AH120" i="3" s="1"/>
  <c r="B120" i="3"/>
  <c r="P120" i="3" s="1"/>
  <c r="C120" i="3"/>
  <c r="D120" i="3"/>
  <c r="E120" i="3"/>
  <c r="F120" i="3"/>
  <c r="G120" i="3"/>
  <c r="S120" i="3" s="1"/>
  <c r="J120" i="3"/>
  <c r="K120" i="3"/>
  <c r="BH120" i="3" s="1"/>
  <c r="L120" i="3"/>
  <c r="M120" i="3"/>
  <c r="N120" i="3"/>
  <c r="O120" i="3"/>
  <c r="R120" i="3"/>
  <c r="V120" i="3"/>
  <c r="W120" i="3"/>
  <c r="X120" i="3"/>
  <c r="Y120" i="3"/>
  <c r="Z120" i="3"/>
  <c r="AA120" i="3"/>
  <c r="AC120" i="3"/>
  <c r="AD120" i="3"/>
  <c r="AF120" i="3" s="1"/>
  <c r="AG120" i="3" s="1"/>
  <c r="BE120" i="3" s="1"/>
  <c r="A121" i="3"/>
  <c r="AH121" i="3" s="1"/>
  <c r="B121" i="3"/>
  <c r="P121" i="3" s="1"/>
  <c r="C121" i="3"/>
  <c r="D121" i="3"/>
  <c r="E121" i="3"/>
  <c r="F121" i="3"/>
  <c r="G121" i="3"/>
  <c r="S121" i="3" s="1"/>
  <c r="J121" i="3"/>
  <c r="K121" i="3"/>
  <c r="BH121" i="3" s="1"/>
  <c r="L121" i="3"/>
  <c r="M121" i="3"/>
  <c r="N121" i="3"/>
  <c r="O121" i="3"/>
  <c r="R121" i="3"/>
  <c r="V121" i="3"/>
  <c r="W121" i="3"/>
  <c r="X121" i="3"/>
  <c r="Y121" i="3"/>
  <c r="Z121" i="3"/>
  <c r="AA121" i="3"/>
  <c r="AC121" i="3"/>
  <c r="AD121" i="3"/>
  <c r="A122" i="3"/>
  <c r="AH122" i="3" s="1"/>
  <c r="B122" i="3"/>
  <c r="P122" i="3" s="1"/>
  <c r="C122" i="3"/>
  <c r="D122" i="3"/>
  <c r="E122" i="3"/>
  <c r="F122" i="3"/>
  <c r="R122" i="3" s="1"/>
  <c r="G122" i="3"/>
  <c r="S122" i="3" s="1"/>
  <c r="J122" i="3"/>
  <c r="K122" i="3"/>
  <c r="BH122" i="3" s="1"/>
  <c r="L122" i="3"/>
  <c r="M122" i="3"/>
  <c r="N122" i="3"/>
  <c r="O122" i="3"/>
  <c r="V122" i="3"/>
  <c r="W122" i="3"/>
  <c r="X122" i="3"/>
  <c r="Y122" i="3"/>
  <c r="Z122" i="3"/>
  <c r="AA122" i="3"/>
  <c r="AC122" i="3"/>
  <c r="AD122" i="3"/>
  <c r="AF122" i="3" s="1"/>
  <c r="AG122" i="3" s="1"/>
  <c r="A123" i="3"/>
  <c r="AH123" i="3" s="1"/>
  <c r="B123" i="3"/>
  <c r="P123" i="3" s="1"/>
  <c r="C123" i="3"/>
  <c r="D123" i="3"/>
  <c r="E123" i="3"/>
  <c r="F123" i="3"/>
  <c r="G123" i="3"/>
  <c r="S123" i="3" s="1"/>
  <c r="J123" i="3"/>
  <c r="K123" i="3"/>
  <c r="BH123" i="3" s="1"/>
  <c r="L123" i="3"/>
  <c r="M123" i="3"/>
  <c r="N123" i="3"/>
  <c r="O123" i="3"/>
  <c r="R123" i="3"/>
  <c r="V123" i="3"/>
  <c r="W123" i="3"/>
  <c r="X123" i="3"/>
  <c r="Y123" i="3"/>
  <c r="Z123" i="3"/>
  <c r="AA123" i="3"/>
  <c r="AC123" i="3"/>
  <c r="AD123" i="3"/>
  <c r="AF123" i="3" s="1"/>
  <c r="AG123" i="3" s="1"/>
  <c r="A124" i="3"/>
  <c r="AH124" i="3" s="1"/>
  <c r="B124" i="3"/>
  <c r="P124" i="3" s="1"/>
  <c r="C124" i="3"/>
  <c r="D124" i="3"/>
  <c r="E124" i="3"/>
  <c r="Q124" i="3" s="1"/>
  <c r="F124" i="3"/>
  <c r="G124" i="3"/>
  <c r="S124" i="3" s="1"/>
  <c r="J124" i="3"/>
  <c r="K124" i="3"/>
  <c r="BH124" i="3" s="1"/>
  <c r="L124" i="3"/>
  <c r="M124" i="3"/>
  <c r="N124" i="3"/>
  <c r="O124" i="3"/>
  <c r="R124" i="3"/>
  <c r="V124" i="3"/>
  <c r="W124" i="3"/>
  <c r="X124" i="3"/>
  <c r="Y124" i="3"/>
  <c r="Z124" i="3"/>
  <c r="AA124" i="3"/>
  <c r="AC124" i="3"/>
  <c r="AD124" i="3"/>
  <c r="AF124" i="3" s="1"/>
  <c r="AG124" i="3" s="1"/>
  <c r="A125" i="3"/>
  <c r="AH125" i="3" s="1"/>
  <c r="B125" i="3"/>
  <c r="P125" i="3" s="1"/>
  <c r="C125" i="3"/>
  <c r="D125" i="3"/>
  <c r="E125" i="3"/>
  <c r="F125" i="3"/>
  <c r="R125" i="3" s="1"/>
  <c r="G125" i="3"/>
  <c r="S125" i="3" s="1"/>
  <c r="J125" i="3"/>
  <c r="K125" i="3"/>
  <c r="BH125" i="3" s="1"/>
  <c r="L125" i="3"/>
  <c r="M125" i="3"/>
  <c r="N125" i="3"/>
  <c r="O125" i="3"/>
  <c r="V125" i="3"/>
  <c r="W125" i="3"/>
  <c r="X125" i="3"/>
  <c r="Y125" i="3"/>
  <c r="Z125" i="3"/>
  <c r="AA125" i="3"/>
  <c r="AC125" i="3"/>
  <c r="AD125" i="3"/>
  <c r="A126" i="3"/>
  <c r="AH126" i="3" s="1"/>
  <c r="B126" i="3"/>
  <c r="P126" i="3" s="1"/>
  <c r="C126" i="3"/>
  <c r="D126" i="3"/>
  <c r="E126" i="3"/>
  <c r="BG126" i="3" s="1"/>
  <c r="F126" i="3"/>
  <c r="R126" i="3" s="1"/>
  <c r="G126" i="3"/>
  <c r="S126" i="3" s="1"/>
  <c r="J126" i="3"/>
  <c r="K126" i="3"/>
  <c r="BH126" i="3" s="1"/>
  <c r="L126" i="3"/>
  <c r="M126" i="3"/>
  <c r="N126" i="3"/>
  <c r="O126" i="3"/>
  <c r="V126" i="3"/>
  <c r="W126" i="3"/>
  <c r="X126" i="3"/>
  <c r="Y126" i="3"/>
  <c r="Z126" i="3"/>
  <c r="AA126" i="3"/>
  <c r="AC126" i="3"/>
  <c r="AD126" i="3"/>
  <c r="AF126" i="3" s="1"/>
  <c r="AG126" i="3" s="1"/>
  <c r="BE126" i="3" s="1"/>
  <c r="A127" i="3"/>
  <c r="AH127" i="3" s="1"/>
  <c r="B127" i="3"/>
  <c r="P127" i="3" s="1"/>
  <c r="C127" i="3"/>
  <c r="D127" i="3"/>
  <c r="E127" i="3"/>
  <c r="Q127" i="3" s="1"/>
  <c r="F127" i="3"/>
  <c r="R127" i="3" s="1"/>
  <c r="G127" i="3"/>
  <c r="S127" i="3" s="1"/>
  <c r="J127" i="3"/>
  <c r="K127" i="3"/>
  <c r="BH127" i="3" s="1"/>
  <c r="L127" i="3"/>
  <c r="M127" i="3"/>
  <c r="N127" i="3"/>
  <c r="O127" i="3"/>
  <c r="V127" i="3"/>
  <c r="W127" i="3"/>
  <c r="X127" i="3"/>
  <c r="Y127" i="3"/>
  <c r="Z127" i="3"/>
  <c r="AA127" i="3"/>
  <c r="AC127" i="3"/>
  <c r="AD127" i="3"/>
  <c r="AF127" i="3" s="1"/>
  <c r="AG127" i="3" s="1"/>
  <c r="BE127" i="3" s="1"/>
  <c r="A128" i="3"/>
  <c r="AH128" i="3" s="1"/>
  <c r="B128" i="3"/>
  <c r="P128" i="3" s="1"/>
  <c r="C128" i="3"/>
  <c r="D128" i="3"/>
  <c r="E128" i="3"/>
  <c r="Q128" i="3" s="1"/>
  <c r="F128" i="3"/>
  <c r="R128" i="3" s="1"/>
  <c r="G128" i="3"/>
  <c r="S128" i="3" s="1"/>
  <c r="J128" i="3"/>
  <c r="K128" i="3"/>
  <c r="BH128" i="3" s="1"/>
  <c r="L128" i="3"/>
  <c r="M128" i="3"/>
  <c r="N128" i="3"/>
  <c r="O128" i="3"/>
  <c r="V128" i="3"/>
  <c r="W128" i="3"/>
  <c r="X128" i="3"/>
  <c r="Y128" i="3"/>
  <c r="Z128" i="3"/>
  <c r="AA128" i="3"/>
  <c r="AC128" i="3"/>
  <c r="AD128" i="3"/>
  <c r="AF128" i="3" s="1"/>
  <c r="AG128" i="3" s="1"/>
  <c r="BE128" i="3" s="1"/>
  <c r="A129" i="3"/>
  <c r="AH129" i="3" s="1"/>
  <c r="B129" i="3"/>
  <c r="P129" i="3" s="1"/>
  <c r="C129" i="3"/>
  <c r="D129" i="3"/>
  <c r="E129" i="3"/>
  <c r="BG129" i="3" s="1"/>
  <c r="F129" i="3"/>
  <c r="R129" i="3" s="1"/>
  <c r="G129" i="3"/>
  <c r="S129" i="3" s="1"/>
  <c r="J129" i="3"/>
  <c r="K129" i="3"/>
  <c r="BH129" i="3" s="1"/>
  <c r="L129" i="3"/>
  <c r="M129" i="3"/>
  <c r="N129" i="3"/>
  <c r="O129" i="3"/>
  <c r="V129" i="3"/>
  <c r="W129" i="3"/>
  <c r="X129" i="3"/>
  <c r="Y129" i="3"/>
  <c r="Z129" i="3"/>
  <c r="AA129" i="3"/>
  <c r="AC129" i="3"/>
  <c r="AD129" i="3"/>
  <c r="A130" i="3"/>
  <c r="AH130" i="3" s="1"/>
  <c r="B130" i="3"/>
  <c r="P130" i="3" s="1"/>
  <c r="C130" i="3"/>
  <c r="D130" i="3"/>
  <c r="E130" i="3"/>
  <c r="BG130" i="3" s="1"/>
  <c r="F130" i="3"/>
  <c r="R130" i="3" s="1"/>
  <c r="G130" i="3"/>
  <c r="S130" i="3" s="1"/>
  <c r="J130" i="3"/>
  <c r="K130" i="3"/>
  <c r="BH130" i="3" s="1"/>
  <c r="L130" i="3"/>
  <c r="M130" i="3"/>
  <c r="N130" i="3"/>
  <c r="O130" i="3"/>
  <c r="V130" i="3"/>
  <c r="W130" i="3"/>
  <c r="X130" i="3"/>
  <c r="Y130" i="3"/>
  <c r="Z130" i="3"/>
  <c r="AA130" i="3"/>
  <c r="AC130" i="3"/>
  <c r="AD130" i="3"/>
  <c r="AF130" i="3" s="1"/>
  <c r="AG130" i="3" s="1"/>
  <c r="BE130" i="3" s="1"/>
  <c r="A131" i="3"/>
  <c r="AH131" i="3" s="1"/>
  <c r="B131" i="3"/>
  <c r="P131" i="3" s="1"/>
  <c r="C131" i="3"/>
  <c r="D131" i="3"/>
  <c r="E131" i="3"/>
  <c r="BG131" i="3" s="1"/>
  <c r="F131" i="3"/>
  <c r="G131" i="3"/>
  <c r="S131" i="3" s="1"/>
  <c r="J131" i="3"/>
  <c r="K131" i="3"/>
  <c r="BH131" i="3" s="1"/>
  <c r="L131" i="3"/>
  <c r="M131" i="3"/>
  <c r="N131" i="3"/>
  <c r="O131" i="3"/>
  <c r="R131" i="3"/>
  <c r="V131" i="3"/>
  <c r="W131" i="3"/>
  <c r="X131" i="3"/>
  <c r="Y131" i="3"/>
  <c r="Z131" i="3"/>
  <c r="AA131" i="3"/>
  <c r="AC131" i="3"/>
  <c r="AD131" i="3"/>
  <c r="AF131" i="3" s="1"/>
  <c r="AG131" i="3" s="1"/>
  <c r="BE131" i="3" s="1"/>
  <c r="A132" i="3"/>
  <c r="AH132" i="3" s="1"/>
  <c r="B132" i="3"/>
  <c r="P132" i="3" s="1"/>
  <c r="C132" i="3"/>
  <c r="D132" i="3"/>
  <c r="E132" i="3"/>
  <c r="BG132" i="3" s="1"/>
  <c r="F132" i="3"/>
  <c r="R132" i="3" s="1"/>
  <c r="G132" i="3"/>
  <c r="J132" i="3"/>
  <c r="K132" i="3"/>
  <c r="BH132" i="3" s="1"/>
  <c r="L132" i="3"/>
  <c r="M132" i="3"/>
  <c r="N132" i="3"/>
  <c r="O132" i="3"/>
  <c r="S132" i="3"/>
  <c r="V132" i="3"/>
  <c r="W132" i="3"/>
  <c r="X132" i="3"/>
  <c r="Y132" i="3"/>
  <c r="Z132" i="3"/>
  <c r="AA132" i="3"/>
  <c r="AC132" i="3"/>
  <c r="AD132" i="3"/>
  <c r="AF132" i="3" s="1"/>
  <c r="AG132" i="3" s="1"/>
  <c r="BE132" i="3" s="1"/>
  <c r="A133" i="3"/>
  <c r="AH133" i="3" s="1"/>
  <c r="B133" i="3"/>
  <c r="C133" i="3"/>
  <c r="D133" i="3"/>
  <c r="E133" i="3"/>
  <c r="BG133" i="3" s="1"/>
  <c r="F133" i="3"/>
  <c r="R133" i="3" s="1"/>
  <c r="G133" i="3"/>
  <c r="S133" i="3" s="1"/>
  <c r="J133" i="3"/>
  <c r="K133" i="3"/>
  <c r="BH133" i="3" s="1"/>
  <c r="L133" i="3"/>
  <c r="M133" i="3"/>
  <c r="N133" i="3"/>
  <c r="O133" i="3"/>
  <c r="P133" i="3"/>
  <c r="V133" i="3"/>
  <c r="W133" i="3"/>
  <c r="X133" i="3"/>
  <c r="Y133" i="3"/>
  <c r="Z133" i="3"/>
  <c r="AA133" i="3"/>
  <c r="AC133" i="3"/>
  <c r="AD133" i="3"/>
  <c r="AF133" i="3" s="1"/>
  <c r="AG133" i="3" s="1"/>
  <c r="BE133" i="3" s="1"/>
  <c r="A134" i="3"/>
  <c r="AH134" i="3" s="1"/>
  <c r="B134" i="3"/>
  <c r="P134" i="3" s="1"/>
  <c r="C134" i="3"/>
  <c r="D134" i="3"/>
  <c r="E134" i="3"/>
  <c r="F134" i="3"/>
  <c r="G134" i="3"/>
  <c r="S134" i="3" s="1"/>
  <c r="J134" i="3"/>
  <c r="K134" i="3"/>
  <c r="BH134" i="3" s="1"/>
  <c r="L134" i="3"/>
  <c r="M134" i="3"/>
  <c r="N134" i="3"/>
  <c r="O134" i="3"/>
  <c r="R134" i="3"/>
  <c r="V134" i="3"/>
  <c r="W134" i="3"/>
  <c r="X134" i="3"/>
  <c r="Y134" i="3"/>
  <c r="Z134" i="3"/>
  <c r="AA134" i="3"/>
  <c r="AC134" i="3"/>
  <c r="AD134" i="3"/>
  <c r="A135" i="3"/>
  <c r="AH135" i="3" s="1"/>
  <c r="B135" i="3"/>
  <c r="C135" i="3"/>
  <c r="D135" i="3"/>
  <c r="E135" i="3"/>
  <c r="F135" i="3"/>
  <c r="R135" i="3" s="1"/>
  <c r="G135" i="3"/>
  <c r="S135" i="3" s="1"/>
  <c r="J135" i="3"/>
  <c r="K135" i="3"/>
  <c r="BH135" i="3" s="1"/>
  <c r="L135" i="3"/>
  <c r="M135" i="3"/>
  <c r="N135" i="3"/>
  <c r="O135" i="3"/>
  <c r="P135" i="3"/>
  <c r="V135" i="3"/>
  <c r="W135" i="3"/>
  <c r="X135" i="3"/>
  <c r="Y135" i="3"/>
  <c r="Z135" i="3"/>
  <c r="AA135" i="3"/>
  <c r="AC135" i="3"/>
  <c r="AD135" i="3"/>
  <c r="AF135" i="3" s="1"/>
  <c r="AG135" i="3" s="1"/>
  <c r="BE135" i="3" s="1"/>
  <c r="A136" i="3"/>
  <c r="AH136" i="3" s="1"/>
  <c r="B136" i="3"/>
  <c r="P136" i="3" s="1"/>
  <c r="C136" i="3"/>
  <c r="D136" i="3"/>
  <c r="E136" i="3"/>
  <c r="BG136" i="3" s="1"/>
  <c r="F136" i="3"/>
  <c r="R136" i="3" s="1"/>
  <c r="G136" i="3"/>
  <c r="S136" i="3" s="1"/>
  <c r="J136" i="3"/>
  <c r="K136" i="3"/>
  <c r="BH136" i="3" s="1"/>
  <c r="L136" i="3"/>
  <c r="M136" i="3"/>
  <c r="N136" i="3"/>
  <c r="O136" i="3"/>
  <c r="V136" i="3"/>
  <c r="W136" i="3"/>
  <c r="X136" i="3"/>
  <c r="Y136" i="3"/>
  <c r="Z136" i="3"/>
  <c r="AA136" i="3"/>
  <c r="AC136" i="3"/>
  <c r="AD136" i="3"/>
  <c r="A137" i="3"/>
  <c r="AH137" i="3" s="1"/>
  <c r="B137" i="3"/>
  <c r="P137" i="3" s="1"/>
  <c r="C137" i="3"/>
  <c r="D137" i="3"/>
  <c r="E137" i="3"/>
  <c r="F137" i="3"/>
  <c r="R137" i="3" s="1"/>
  <c r="G137" i="3"/>
  <c r="S137" i="3" s="1"/>
  <c r="J137" i="3"/>
  <c r="K137" i="3"/>
  <c r="BH137" i="3" s="1"/>
  <c r="L137" i="3"/>
  <c r="M137" i="3"/>
  <c r="N137" i="3"/>
  <c r="O137" i="3"/>
  <c r="V137" i="3"/>
  <c r="W137" i="3"/>
  <c r="X137" i="3"/>
  <c r="Y137" i="3"/>
  <c r="Z137" i="3"/>
  <c r="AA137" i="3"/>
  <c r="AC137" i="3"/>
  <c r="AD137" i="3"/>
  <c r="AF137" i="3" s="1"/>
  <c r="AG137" i="3" s="1"/>
  <c r="BE137" i="3" s="1"/>
  <c r="A138" i="3"/>
  <c r="AH138" i="3" s="1"/>
  <c r="B138" i="3"/>
  <c r="P138" i="3" s="1"/>
  <c r="C138" i="3"/>
  <c r="D138" i="3"/>
  <c r="E138" i="3"/>
  <c r="F138" i="3"/>
  <c r="R138" i="3" s="1"/>
  <c r="G138" i="3"/>
  <c r="S138" i="3" s="1"/>
  <c r="J138" i="3"/>
  <c r="K138" i="3"/>
  <c r="BH138" i="3" s="1"/>
  <c r="L138" i="3"/>
  <c r="M138" i="3"/>
  <c r="N138" i="3"/>
  <c r="O138" i="3"/>
  <c r="V138" i="3"/>
  <c r="W138" i="3"/>
  <c r="X138" i="3"/>
  <c r="Y138" i="3"/>
  <c r="Z138" i="3"/>
  <c r="AA138" i="3"/>
  <c r="AC138" i="3"/>
  <c r="AD138" i="3"/>
  <c r="A139" i="3"/>
  <c r="AH139" i="3" s="1"/>
  <c r="B139" i="3"/>
  <c r="P139" i="3" s="1"/>
  <c r="C139" i="3"/>
  <c r="D139" i="3"/>
  <c r="E139" i="3"/>
  <c r="Q139" i="3" s="1"/>
  <c r="F139" i="3"/>
  <c r="G139" i="3"/>
  <c r="S139" i="3" s="1"/>
  <c r="J139" i="3"/>
  <c r="K139" i="3"/>
  <c r="BH139" i="3" s="1"/>
  <c r="L139" i="3"/>
  <c r="M139" i="3"/>
  <c r="N139" i="3"/>
  <c r="O139" i="3"/>
  <c r="R139" i="3"/>
  <c r="V139" i="3"/>
  <c r="W139" i="3"/>
  <c r="X139" i="3"/>
  <c r="Y139" i="3"/>
  <c r="Z139" i="3"/>
  <c r="AA139" i="3"/>
  <c r="AC139" i="3"/>
  <c r="AD139" i="3"/>
  <c r="AF139" i="3" s="1"/>
  <c r="AG139" i="3" s="1"/>
  <c r="BE139" i="3" s="1"/>
  <c r="A140" i="3"/>
  <c r="AH140" i="3" s="1"/>
  <c r="B140" i="3"/>
  <c r="P140" i="3" s="1"/>
  <c r="C140" i="3"/>
  <c r="D140" i="3"/>
  <c r="E140" i="3"/>
  <c r="BG140" i="3" s="1"/>
  <c r="F140" i="3"/>
  <c r="R140" i="3" s="1"/>
  <c r="G140" i="3"/>
  <c r="S140" i="3" s="1"/>
  <c r="J140" i="3"/>
  <c r="K140" i="3"/>
  <c r="BH140" i="3" s="1"/>
  <c r="L140" i="3"/>
  <c r="M140" i="3"/>
  <c r="N140" i="3"/>
  <c r="O140" i="3"/>
  <c r="V140" i="3"/>
  <c r="W140" i="3"/>
  <c r="X140" i="3"/>
  <c r="Y140" i="3"/>
  <c r="Z140" i="3"/>
  <c r="AA140" i="3"/>
  <c r="AC140" i="3"/>
  <c r="AD140" i="3"/>
  <c r="AF140" i="3" s="1"/>
  <c r="AG140" i="3" s="1"/>
  <c r="BE140" i="3" s="1"/>
  <c r="A141" i="3"/>
  <c r="AH141" i="3" s="1"/>
  <c r="B141" i="3"/>
  <c r="P141" i="3" s="1"/>
  <c r="C141" i="3"/>
  <c r="D141" i="3"/>
  <c r="E141" i="3"/>
  <c r="Q141" i="3" s="1"/>
  <c r="F141" i="3"/>
  <c r="R141" i="3" s="1"/>
  <c r="G141" i="3"/>
  <c r="S141" i="3" s="1"/>
  <c r="J141" i="3"/>
  <c r="K141" i="3"/>
  <c r="BH141" i="3" s="1"/>
  <c r="L141" i="3"/>
  <c r="M141" i="3"/>
  <c r="N141" i="3"/>
  <c r="O141" i="3"/>
  <c r="V141" i="3"/>
  <c r="W141" i="3"/>
  <c r="X141" i="3"/>
  <c r="Y141" i="3"/>
  <c r="Z141" i="3"/>
  <c r="AA141" i="3"/>
  <c r="AC141" i="3"/>
  <c r="AD141" i="3"/>
  <c r="AF141" i="3" s="1"/>
  <c r="AG141" i="3" s="1"/>
  <c r="BE141" i="3" s="1"/>
  <c r="A142" i="3"/>
  <c r="AH142" i="3" s="1"/>
  <c r="B142" i="3"/>
  <c r="P142" i="3" s="1"/>
  <c r="C142" i="3"/>
  <c r="D142" i="3"/>
  <c r="E142" i="3"/>
  <c r="Q142" i="3" s="1"/>
  <c r="F142" i="3"/>
  <c r="R142" i="3" s="1"/>
  <c r="G142" i="3"/>
  <c r="S142" i="3" s="1"/>
  <c r="J142" i="3"/>
  <c r="K142" i="3"/>
  <c r="BH142" i="3" s="1"/>
  <c r="L142" i="3"/>
  <c r="M142" i="3"/>
  <c r="N142" i="3"/>
  <c r="O142" i="3"/>
  <c r="V142" i="3"/>
  <c r="W142" i="3"/>
  <c r="X142" i="3"/>
  <c r="Y142" i="3"/>
  <c r="Z142" i="3"/>
  <c r="AA142" i="3"/>
  <c r="AC142" i="3"/>
  <c r="AD142" i="3"/>
  <c r="A143" i="3"/>
  <c r="AH143" i="3" s="1"/>
  <c r="B143" i="3"/>
  <c r="P143" i="3" s="1"/>
  <c r="C143" i="3"/>
  <c r="D143" i="3"/>
  <c r="E143" i="3"/>
  <c r="BG143" i="3" s="1"/>
  <c r="F143" i="3"/>
  <c r="R143" i="3" s="1"/>
  <c r="G143" i="3"/>
  <c r="S143" i="3" s="1"/>
  <c r="J143" i="3"/>
  <c r="K143" i="3"/>
  <c r="BH143" i="3" s="1"/>
  <c r="L143" i="3"/>
  <c r="M143" i="3"/>
  <c r="N143" i="3"/>
  <c r="O143" i="3"/>
  <c r="V143" i="3"/>
  <c r="W143" i="3"/>
  <c r="X143" i="3"/>
  <c r="Y143" i="3"/>
  <c r="Z143" i="3"/>
  <c r="AA143" i="3"/>
  <c r="AC143" i="3"/>
  <c r="AD143" i="3"/>
  <c r="AF143" i="3" s="1"/>
  <c r="AG143" i="3" s="1"/>
  <c r="BE143" i="3" s="1"/>
  <c r="A144" i="3"/>
  <c r="AH144" i="3" s="1"/>
  <c r="B144" i="3"/>
  <c r="P144" i="3" s="1"/>
  <c r="C144" i="3"/>
  <c r="D144" i="3"/>
  <c r="E144" i="3"/>
  <c r="BG144" i="3" s="1"/>
  <c r="F144" i="3"/>
  <c r="G144" i="3"/>
  <c r="S144" i="3" s="1"/>
  <c r="J144" i="3"/>
  <c r="K144" i="3"/>
  <c r="BH144" i="3" s="1"/>
  <c r="L144" i="3"/>
  <c r="M144" i="3"/>
  <c r="N144" i="3"/>
  <c r="O144" i="3"/>
  <c r="R144" i="3"/>
  <c r="V144" i="3"/>
  <c r="W144" i="3"/>
  <c r="X144" i="3"/>
  <c r="Y144" i="3"/>
  <c r="Z144" i="3"/>
  <c r="AA144" i="3"/>
  <c r="AC144" i="3"/>
  <c r="AD144" i="3"/>
  <c r="AF144" i="3" s="1"/>
  <c r="AG144" i="3" s="1"/>
  <c r="BE144" i="3" s="1"/>
  <c r="A145" i="3"/>
  <c r="AH145" i="3" s="1"/>
  <c r="B145" i="3"/>
  <c r="P145" i="3" s="1"/>
  <c r="C145" i="3"/>
  <c r="D145" i="3"/>
  <c r="E145" i="3"/>
  <c r="Q145" i="3" s="1"/>
  <c r="F145" i="3"/>
  <c r="G145" i="3"/>
  <c r="S145" i="3" s="1"/>
  <c r="J145" i="3"/>
  <c r="K145" i="3"/>
  <c r="BH145" i="3" s="1"/>
  <c r="L145" i="3"/>
  <c r="M145" i="3"/>
  <c r="N145" i="3"/>
  <c r="O145" i="3"/>
  <c r="R145" i="3"/>
  <c r="V145" i="3"/>
  <c r="W145" i="3"/>
  <c r="X145" i="3"/>
  <c r="Y145" i="3"/>
  <c r="Z145" i="3"/>
  <c r="AA145" i="3"/>
  <c r="AC145" i="3"/>
  <c r="AD145" i="3"/>
  <c r="AF145" i="3" s="1"/>
  <c r="AG145" i="3" s="1"/>
  <c r="BE145" i="3" s="1"/>
  <c r="A146" i="3"/>
  <c r="AH146" i="3" s="1"/>
  <c r="B146" i="3"/>
  <c r="P146" i="3" s="1"/>
  <c r="C146" i="3"/>
  <c r="D146" i="3"/>
  <c r="E146" i="3"/>
  <c r="Q146" i="3" s="1"/>
  <c r="F146" i="3"/>
  <c r="R146" i="3" s="1"/>
  <c r="G146" i="3"/>
  <c r="S146" i="3" s="1"/>
  <c r="J146" i="3"/>
  <c r="K146" i="3"/>
  <c r="BH146" i="3" s="1"/>
  <c r="L146" i="3"/>
  <c r="M146" i="3"/>
  <c r="N146" i="3"/>
  <c r="O146" i="3"/>
  <c r="V146" i="3"/>
  <c r="W146" i="3"/>
  <c r="X146" i="3"/>
  <c r="Y146" i="3"/>
  <c r="Z146" i="3"/>
  <c r="AA146" i="3"/>
  <c r="AC146" i="3"/>
  <c r="AD146" i="3"/>
  <c r="A147" i="3"/>
  <c r="AH147" i="3" s="1"/>
  <c r="B147" i="3"/>
  <c r="P147" i="3" s="1"/>
  <c r="C147" i="3"/>
  <c r="D147" i="3"/>
  <c r="E147" i="3"/>
  <c r="BG147" i="3" s="1"/>
  <c r="F147" i="3"/>
  <c r="G147" i="3"/>
  <c r="J147" i="3"/>
  <c r="K147" i="3"/>
  <c r="BH147" i="3" s="1"/>
  <c r="L147" i="3"/>
  <c r="M147" i="3"/>
  <c r="N147" i="3"/>
  <c r="O147" i="3"/>
  <c r="R147" i="3"/>
  <c r="S147" i="3"/>
  <c r="V147" i="3"/>
  <c r="W147" i="3"/>
  <c r="X147" i="3"/>
  <c r="Y147" i="3"/>
  <c r="Z147" i="3"/>
  <c r="AA147" i="3"/>
  <c r="AC147" i="3"/>
  <c r="AD147" i="3"/>
  <c r="AF147" i="3" s="1"/>
  <c r="AG147" i="3" s="1"/>
  <c r="BE147" i="3" s="1"/>
  <c r="A148" i="3"/>
  <c r="AH148" i="3" s="1"/>
  <c r="B148" i="3"/>
  <c r="P148" i="3" s="1"/>
  <c r="C148" i="3"/>
  <c r="D148" i="3"/>
  <c r="E148" i="3"/>
  <c r="Q148" i="3" s="1"/>
  <c r="F148" i="3"/>
  <c r="R148" i="3" s="1"/>
  <c r="G148" i="3"/>
  <c r="S148" i="3" s="1"/>
  <c r="J148" i="3"/>
  <c r="K148" i="3"/>
  <c r="BH148" i="3" s="1"/>
  <c r="L148" i="3"/>
  <c r="M148" i="3"/>
  <c r="N148" i="3"/>
  <c r="O148" i="3"/>
  <c r="V148" i="3"/>
  <c r="W148" i="3"/>
  <c r="X148" i="3"/>
  <c r="Y148" i="3"/>
  <c r="Z148" i="3"/>
  <c r="AA148" i="3"/>
  <c r="AC148" i="3"/>
  <c r="AD148" i="3"/>
  <c r="A149" i="3"/>
  <c r="AH149" i="3" s="1"/>
  <c r="B149" i="3"/>
  <c r="P149" i="3" s="1"/>
  <c r="C149" i="3"/>
  <c r="D149" i="3"/>
  <c r="E149" i="3"/>
  <c r="Q149" i="3" s="1"/>
  <c r="F149" i="3"/>
  <c r="R149" i="3" s="1"/>
  <c r="G149" i="3"/>
  <c r="S149" i="3" s="1"/>
  <c r="J149" i="3"/>
  <c r="K149" i="3"/>
  <c r="BH149" i="3" s="1"/>
  <c r="L149" i="3"/>
  <c r="M149" i="3"/>
  <c r="N149" i="3"/>
  <c r="O149" i="3"/>
  <c r="V149" i="3"/>
  <c r="W149" i="3"/>
  <c r="X149" i="3"/>
  <c r="Y149" i="3"/>
  <c r="Z149" i="3"/>
  <c r="AA149" i="3"/>
  <c r="AC149" i="3"/>
  <c r="AD149" i="3"/>
  <c r="AF149" i="3" s="1"/>
  <c r="AG149" i="3" s="1"/>
  <c r="BE149" i="3" s="1"/>
  <c r="A150" i="3"/>
  <c r="AH150" i="3" s="1"/>
  <c r="B150" i="3"/>
  <c r="P150" i="3" s="1"/>
  <c r="C150" i="3"/>
  <c r="D150" i="3"/>
  <c r="E150" i="3"/>
  <c r="F150" i="3"/>
  <c r="R150" i="3" s="1"/>
  <c r="G150" i="3"/>
  <c r="S150" i="3" s="1"/>
  <c r="J150" i="3"/>
  <c r="K150" i="3"/>
  <c r="BH150" i="3" s="1"/>
  <c r="L150" i="3"/>
  <c r="M150" i="3"/>
  <c r="N150" i="3"/>
  <c r="O150" i="3"/>
  <c r="V150" i="3"/>
  <c r="W150" i="3"/>
  <c r="X150" i="3"/>
  <c r="Y150" i="3"/>
  <c r="Z150" i="3"/>
  <c r="AA150" i="3"/>
  <c r="AC150" i="3"/>
  <c r="AD150" i="3"/>
  <c r="A151" i="3"/>
  <c r="AH151" i="3" s="1"/>
  <c r="B151" i="3"/>
  <c r="P151" i="3" s="1"/>
  <c r="C151" i="3"/>
  <c r="D151" i="3"/>
  <c r="E151" i="3"/>
  <c r="F151" i="3"/>
  <c r="R151" i="3" s="1"/>
  <c r="G151" i="3"/>
  <c r="S151" i="3" s="1"/>
  <c r="J151" i="3"/>
  <c r="K151" i="3"/>
  <c r="BH151" i="3" s="1"/>
  <c r="L151" i="3"/>
  <c r="M151" i="3"/>
  <c r="N151" i="3"/>
  <c r="O151" i="3"/>
  <c r="V151" i="3"/>
  <c r="W151" i="3"/>
  <c r="X151" i="3"/>
  <c r="Y151" i="3"/>
  <c r="Z151" i="3"/>
  <c r="AA151" i="3"/>
  <c r="AC151" i="3"/>
  <c r="AD151" i="3"/>
  <c r="AF151" i="3" s="1"/>
  <c r="AG151" i="3" s="1"/>
  <c r="BE151" i="3" s="1"/>
  <c r="A152" i="3"/>
  <c r="AH152" i="3" s="1"/>
  <c r="B152" i="3"/>
  <c r="C152" i="3"/>
  <c r="D152" i="3"/>
  <c r="E152" i="3"/>
  <c r="BG152" i="3" s="1"/>
  <c r="F152" i="3"/>
  <c r="R152" i="3" s="1"/>
  <c r="G152" i="3"/>
  <c r="S152" i="3" s="1"/>
  <c r="J152" i="3"/>
  <c r="K152" i="3"/>
  <c r="BH152" i="3" s="1"/>
  <c r="L152" i="3"/>
  <c r="M152" i="3"/>
  <c r="N152" i="3"/>
  <c r="O152" i="3"/>
  <c r="P152" i="3"/>
  <c r="V152" i="3"/>
  <c r="W152" i="3"/>
  <c r="X152" i="3"/>
  <c r="Y152" i="3"/>
  <c r="Z152" i="3"/>
  <c r="AA152" i="3"/>
  <c r="AC152" i="3"/>
  <c r="AD152" i="3"/>
  <c r="A153" i="3"/>
  <c r="AH153" i="3" s="1"/>
  <c r="B153" i="3"/>
  <c r="P153" i="3" s="1"/>
  <c r="C153" i="3"/>
  <c r="D153" i="3"/>
  <c r="E153" i="3"/>
  <c r="Q153" i="3" s="1"/>
  <c r="F153" i="3"/>
  <c r="R153" i="3" s="1"/>
  <c r="G153" i="3"/>
  <c r="S153" i="3" s="1"/>
  <c r="J153" i="3"/>
  <c r="K153" i="3"/>
  <c r="BH153" i="3" s="1"/>
  <c r="L153" i="3"/>
  <c r="M153" i="3"/>
  <c r="N153" i="3"/>
  <c r="O153" i="3"/>
  <c r="V153" i="3"/>
  <c r="W153" i="3"/>
  <c r="X153" i="3"/>
  <c r="Y153" i="3"/>
  <c r="Z153" i="3"/>
  <c r="AA153" i="3"/>
  <c r="AC153" i="3"/>
  <c r="AD153" i="3"/>
  <c r="AF153" i="3" s="1"/>
  <c r="AG153" i="3" s="1"/>
  <c r="BE153" i="3" s="1"/>
  <c r="A154" i="3"/>
  <c r="AH154" i="3" s="1"/>
  <c r="B154" i="3"/>
  <c r="P154" i="3" s="1"/>
  <c r="C154" i="3"/>
  <c r="D154" i="3"/>
  <c r="E154" i="3"/>
  <c r="Q154" i="3" s="1"/>
  <c r="F154" i="3"/>
  <c r="G154" i="3"/>
  <c r="S154" i="3" s="1"/>
  <c r="J154" i="3"/>
  <c r="K154" i="3"/>
  <c r="BH154" i="3" s="1"/>
  <c r="L154" i="3"/>
  <c r="M154" i="3"/>
  <c r="N154" i="3"/>
  <c r="O154" i="3"/>
  <c r="R154" i="3"/>
  <c r="V154" i="3"/>
  <c r="W154" i="3"/>
  <c r="X154" i="3"/>
  <c r="Y154" i="3"/>
  <c r="Z154" i="3"/>
  <c r="AA154" i="3"/>
  <c r="AC154" i="3"/>
  <c r="AD154" i="3"/>
  <c r="A155" i="3"/>
  <c r="AH155" i="3" s="1"/>
  <c r="B155" i="3"/>
  <c r="P155" i="3" s="1"/>
  <c r="C155" i="3"/>
  <c r="D155" i="3"/>
  <c r="E155" i="3"/>
  <c r="BG155" i="3" s="1"/>
  <c r="F155" i="3"/>
  <c r="R155" i="3" s="1"/>
  <c r="G155" i="3"/>
  <c r="S155" i="3" s="1"/>
  <c r="J155" i="3"/>
  <c r="K155" i="3"/>
  <c r="BH155" i="3" s="1"/>
  <c r="L155" i="3"/>
  <c r="M155" i="3"/>
  <c r="N155" i="3"/>
  <c r="O155" i="3"/>
  <c r="V155" i="3"/>
  <c r="W155" i="3"/>
  <c r="X155" i="3"/>
  <c r="Y155" i="3"/>
  <c r="Z155" i="3"/>
  <c r="AA155" i="3"/>
  <c r="AC155" i="3"/>
  <c r="AD155" i="3"/>
  <c r="AF155" i="3" s="1"/>
  <c r="AG155" i="3" s="1"/>
  <c r="BE155" i="3" s="1"/>
  <c r="A156" i="3"/>
  <c r="AH156" i="3" s="1"/>
  <c r="B156" i="3"/>
  <c r="P156" i="3" s="1"/>
  <c r="C156" i="3"/>
  <c r="D156" i="3"/>
  <c r="E156" i="3"/>
  <c r="Q156" i="3" s="1"/>
  <c r="F156" i="3"/>
  <c r="R156" i="3" s="1"/>
  <c r="G156" i="3"/>
  <c r="S156" i="3" s="1"/>
  <c r="J156" i="3"/>
  <c r="K156" i="3"/>
  <c r="BH156" i="3" s="1"/>
  <c r="L156" i="3"/>
  <c r="M156" i="3"/>
  <c r="N156" i="3"/>
  <c r="O156" i="3"/>
  <c r="V156" i="3"/>
  <c r="W156" i="3"/>
  <c r="X156" i="3"/>
  <c r="Y156" i="3"/>
  <c r="Z156" i="3"/>
  <c r="AA156" i="3"/>
  <c r="AC156" i="3"/>
  <c r="AD156" i="3"/>
  <c r="A157" i="3"/>
  <c r="AH157" i="3" s="1"/>
  <c r="B157" i="3"/>
  <c r="P157" i="3" s="1"/>
  <c r="C157" i="3"/>
  <c r="D157" i="3"/>
  <c r="E157" i="3"/>
  <c r="F157" i="3"/>
  <c r="R157" i="3" s="1"/>
  <c r="G157" i="3"/>
  <c r="S157" i="3" s="1"/>
  <c r="J157" i="3"/>
  <c r="K157" i="3"/>
  <c r="BH157" i="3" s="1"/>
  <c r="L157" i="3"/>
  <c r="M157" i="3"/>
  <c r="N157" i="3"/>
  <c r="O157" i="3"/>
  <c r="V157" i="3"/>
  <c r="W157" i="3"/>
  <c r="X157" i="3"/>
  <c r="Y157" i="3"/>
  <c r="Z157" i="3"/>
  <c r="AA157" i="3"/>
  <c r="AC157" i="3"/>
  <c r="AD157" i="3"/>
  <c r="AF157" i="3" s="1"/>
  <c r="AG157" i="3" s="1"/>
  <c r="BE157" i="3" s="1"/>
  <c r="A158" i="3"/>
  <c r="AH158" i="3" s="1"/>
  <c r="B158" i="3"/>
  <c r="P158" i="3" s="1"/>
  <c r="C158" i="3"/>
  <c r="D158" i="3"/>
  <c r="E158" i="3"/>
  <c r="Q158" i="3" s="1"/>
  <c r="F158" i="3"/>
  <c r="R158" i="3" s="1"/>
  <c r="G158" i="3"/>
  <c r="S158" i="3" s="1"/>
  <c r="J158" i="3"/>
  <c r="K158" i="3"/>
  <c r="BH158" i="3" s="1"/>
  <c r="L158" i="3"/>
  <c r="M158" i="3"/>
  <c r="N158" i="3"/>
  <c r="O158" i="3"/>
  <c r="V158" i="3"/>
  <c r="W158" i="3"/>
  <c r="X158" i="3"/>
  <c r="Y158" i="3"/>
  <c r="Z158" i="3"/>
  <c r="AA158" i="3"/>
  <c r="AC158" i="3"/>
  <c r="AD158" i="3"/>
  <c r="AF158" i="3" s="1"/>
  <c r="AG158" i="3" s="1"/>
  <c r="BE158" i="3" s="1"/>
  <c r="A159" i="3"/>
  <c r="AH159" i="3" s="1"/>
  <c r="B159" i="3"/>
  <c r="P159" i="3" s="1"/>
  <c r="C159" i="3"/>
  <c r="D159" i="3"/>
  <c r="E159" i="3"/>
  <c r="F159" i="3"/>
  <c r="G159" i="3"/>
  <c r="S159" i="3" s="1"/>
  <c r="J159" i="3"/>
  <c r="K159" i="3"/>
  <c r="BH159" i="3" s="1"/>
  <c r="L159" i="3"/>
  <c r="M159" i="3"/>
  <c r="N159" i="3"/>
  <c r="O159" i="3"/>
  <c r="R159" i="3"/>
  <c r="V159" i="3"/>
  <c r="W159" i="3"/>
  <c r="X159" i="3"/>
  <c r="Y159" i="3"/>
  <c r="Z159" i="3"/>
  <c r="AA159" i="3"/>
  <c r="AC159" i="3"/>
  <c r="AD159" i="3"/>
  <c r="A160" i="3"/>
  <c r="AH160" i="3" s="1"/>
  <c r="B160" i="3"/>
  <c r="P160" i="3" s="1"/>
  <c r="C160" i="3"/>
  <c r="D160" i="3"/>
  <c r="E160" i="3"/>
  <c r="BG160" i="3" s="1"/>
  <c r="F160" i="3"/>
  <c r="R160" i="3" s="1"/>
  <c r="G160" i="3"/>
  <c r="S160" i="3" s="1"/>
  <c r="J160" i="3"/>
  <c r="K160" i="3"/>
  <c r="BH160" i="3" s="1"/>
  <c r="L160" i="3"/>
  <c r="M160" i="3"/>
  <c r="N160" i="3"/>
  <c r="O160" i="3"/>
  <c r="V160" i="3"/>
  <c r="W160" i="3"/>
  <c r="X160" i="3"/>
  <c r="Y160" i="3"/>
  <c r="Z160" i="3"/>
  <c r="AA160" i="3"/>
  <c r="AC160" i="3"/>
  <c r="AD160" i="3"/>
  <c r="AF160" i="3" s="1"/>
  <c r="AG160" i="3" s="1"/>
  <c r="BE160" i="3" s="1"/>
  <c r="A161" i="3"/>
  <c r="AH161" i="3" s="1"/>
  <c r="B161" i="3"/>
  <c r="P161" i="3" s="1"/>
  <c r="C161" i="3"/>
  <c r="D161" i="3"/>
  <c r="E161" i="3"/>
  <c r="Q161" i="3" s="1"/>
  <c r="F161" i="3"/>
  <c r="G161" i="3"/>
  <c r="S161" i="3" s="1"/>
  <c r="J161" i="3"/>
  <c r="K161" i="3"/>
  <c r="BH161" i="3" s="1"/>
  <c r="L161" i="3"/>
  <c r="M161" i="3"/>
  <c r="N161" i="3"/>
  <c r="O161" i="3"/>
  <c r="R161" i="3"/>
  <c r="V161" i="3"/>
  <c r="W161" i="3"/>
  <c r="X161" i="3"/>
  <c r="Y161" i="3"/>
  <c r="Z161" i="3"/>
  <c r="AA161" i="3"/>
  <c r="AC161" i="3"/>
  <c r="AD161" i="3"/>
  <c r="AF161" i="3" s="1"/>
  <c r="AG161" i="3" s="1"/>
  <c r="BE161" i="3" s="1"/>
  <c r="A162" i="3"/>
  <c r="AH162" i="3" s="1"/>
  <c r="B162" i="3"/>
  <c r="P162" i="3" s="1"/>
  <c r="C162" i="3"/>
  <c r="D162" i="3"/>
  <c r="E162" i="3"/>
  <c r="F162" i="3"/>
  <c r="R162" i="3" s="1"/>
  <c r="G162" i="3"/>
  <c r="S162" i="3" s="1"/>
  <c r="J162" i="3"/>
  <c r="K162" i="3"/>
  <c r="BH162" i="3" s="1"/>
  <c r="L162" i="3"/>
  <c r="M162" i="3"/>
  <c r="N162" i="3"/>
  <c r="O162" i="3"/>
  <c r="V162" i="3"/>
  <c r="W162" i="3"/>
  <c r="X162" i="3"/>
  <c r="Y162" i="3"/>
  <c r="Z162" i="3"/>
  <c r="AA162" i="3"/>
  <c r="AC162" i="3"/>
  <c r="AD162" i="3"/>
  <c r="AF162" i="3" s="1"/>
  <c r="AG162" i="3" s="1"/>
  <c r="A163" i="3"/>
  <c r="AH163" i="3" s="1"/>
  <c r="B163" i="3"/>
  <c r="P163" i="3" s="1"/>
  <c r="C163" i="3"/>
  <c r="D163" i="3"/>
  <c r="E163" i="3"/>
  <c r="F163" i="3"/>
  <c r="R163" i="3" s="1"/>
  <c r="G163" i="3"/>
  <c r="S163" i="3" s="1"/>
  <c r="J163" i="3"/>
  <c r="K163" i="3"/>
  <c r="BH163" i="3" s="1"/>
  <c r="L163" i="3"/>
  <c r="M163" i="3"/>
  <c r="N163" i="3"/>
  <c r="O163" i="3"/>
  <c r="V163" i="3"/>
  <c r="W163" i="3"/>
  <c r="X163" i="3"/>
  <c r="Y163" i="3"/>
  <c r="Z163" i="3"/>
  <c r="AA163" i="3"/>
  <c r="AC163" i="3"/>
  <c r="AD163" i="3"/>
  <c r="A164" i="3"/>
  <c r="AH164" i="3" s="1"/>
  <c r="B164" i="3"/>
  <c r="P164" i="3" s="1"/>
  <c r="C164" i="3"/>
  <c r="D164" i="3"/>
  <c r="E164" i="3"/>
  <c r="Q164" i="3" s="1"/>
  <c r="F164" i="3"/>
  <c r="R164" i="3" s="1"/>
  <c r="G164" i="3"/>
  <c r="S164" i="3" s="1"/>
  <c r="J164" i="3"/>
  <c r="K164" i="3"/>
  <c r="BH164" i="3" s="1"/>
  <c r="L164" i="3"/>
  <c r="M164" i="3"/>
  <c r="N164" i="3"/>
  <c r="O164" i="3"/>
  <c r="V164" i="3"/>
  <c r="W164" i="3"/>
  <c r="X164" i="3"/>
  <c r="Y164" i="3"/>
  <c r="Z164" i="3"/>
  <c r="AA164" i="3"/>
  <c r="AC164" i="3"/>
  <c r="AD164" i="3"/>
  <c r="AF164" i="3" s="1"/>
  <c r="AG164" i="3" s="1"/>
  <c r="BE164" i="3" s="1"/>
  <c r="A165" i="3"/>
  <c r="AH165" i="3" s="1"/>
  <c r="B165" i="3"/>
  <c r="P165" i="3" s="1"/>
  <c r="C165" i="3"/>
  <c r="D165" i="3"/>
  <c r="E165" i="3"/>
  <c r="Q165" i="3" s="1"/>
  <c r="F165" i="3"/>
  <c r="R165" i="3" s="1"/>
  <c r="G165" i="3"/>
  <c r="S165" i="3" s="1"/>
  <c r="J165" i="3"/>
  <c r="K165" i="3"/>
  <c r="BH165" i="3" s="1"/>
  <c r="L165" i="3"/>
  <c r="M165" i="3"/>
  <c r="N165" i="3"/>
  <c r="O165" i="3"/>
  <c r="V165" i="3"/>
  <c r="W165" i="3"/>
  <c r="X165" i="3"/>
  <c r="Y165" i="3"/>
  <c r="Z165" i="3"/>
  <c r="AA165" i="3"/>
  <c r="AC165" i="3"/>
  <c r="AD165" i="3"/>
  <c r="AF165" i="3" s="1"/>
  <c r="AG165" i="3" s="1"/>
  <c r="BE165" i="3" s="1"/>
  <c r="A166" i="3"/>
  <c r="AH166" i="3" s="1"/>
  <c r="B166" i="3"/>
  <c r="P166" i="3" s="1"/>
  <c r="C166" i="3"/>
  <c r="D166" i="3"/>
  <c r="E166" i="3"/>
  <c r="BG166" i="3" s="1"/>
  <c r="F166" i="3"/>
  <c r="R166" i="3" s="1"/>
  <c r="G166" i="3"/>
  <c r="S166" i="3" s="1"/>
  <c r="J166" i="3"/>
  <c r="K166" i="3"/>
  <c r="BH166" i="3" s="1"/>
  <c r="L166" i="3"/>
  <c r="M166" i="3"/>
  <c r="N166" i="3"/>
  <c r="O166" i="3"/>
  <c r="V166" i="3"/>
  <c r="W166" i="3"/>
  <c r="X166" i="3"/>
  <c r="Y166" i="3"/>
  <c r="Z166" i="3"/>
  <c r="AA166" i="3"/>
  <c r="AC166" i="3"/>
  <c r="AD166" i="3"/>
  <c r="AF166" i="3" s="1"/>
  <c r="AG166" i="3" s="1"/>
  <c r="BE166" i="3" s="1"/>
  <c r="A167" i="3"/>
  <c r="AH167" i="3" s="1"/>
  <c r="B167" i="3"/>
  <c r="P167" i="3" s="1"/>
  <c r="C167" i="3"/>
  <c r="D167" i="3"/>
  <c r="E167" i="3"/>
  <c r="BG167" i="3" s="1"/>
  <c r="F167" i="3"/>
  <c r="R167" i="3" s="1"/>
  <c r="G167" i="3"/>
  <c r="S167" i="3" s="1"/>
  <c r="J167" i="3"/>
  <c r="K167" i="3"/>
  <c r="BH167" i="3" s="1"/>
  <c r="L167" i="3"/>
  <c r="M167" i="3"/>
  <c r="N167" i="3"/>
  <c r="O167" i="3"/>
  <c r="V167" i="3"/>
  <c r="W167" i="3"/>
  <c r="X167" i="3"/>
  <c r="Y167" i="3"/>
  <c r="Z167" i="3"/>
  <c r="AA167" i="3"/>
  <c r="AC167" i="3"/>
  <c r="AD167" i="3"/>
  <c r="A168" i="3"/>
  <c r="AH168" i="3" s="1"/>
  <c r="B168" i="3"/>
  <c r="C168" i="3"/>
  <c r="D168" i="3"/>
  <c r="E168" i="3"/>
  <c r="BG168" i="3" s="1"/>
  <c r="F168" i="3"/>
  <c r="R168" i="3" s="1"/>
  <c r="G168" i="3"/>
  <c r="S168" i="3" s="1"/>
  <c r="J168" i="3"/>
  <c r="K168" i="3"/>
  <c r="BH168" i="3" s="1"/>
  <c r="L168" i="3"/>
  <c r="M168" i="3"/>
  <c r="N168" i="3"/>
  <c r="O168" i="3"/>
  <c r="P168" i="3"/>
  <c r="V168" i="3"/>
  <c r="W168" i="3"/>
  <c r="X168" i="3"/>
  <c r="Y168" i="3"/>
  <c r="Z168" i="3"/>
  <c r="AA168" i="3"/>
  <c r="AC168" i="3"/>
  <c r="AD168" i="3"/>
  <c r="AF168" i="3" s="1"/>
  <c r="AG168" i="3" s="1"/>
  <c r="BE168" i="3" s="1"/>
  <c r="A169" i="3"/>
  <c r="AH169" i="3" s="1"/>
  <c r="B169" i="3"/>
  <c r="C169" i="3"/>
  <c r="D169" i="3"/>
  <c r="E169" i="3"/>
  <c r="BG169" i="3" s="1"/>
  <c r="F169" i="3"/>
  <c r="R169" i="3" s="1"/>
  <c r="G169" i="3"/>
  <c r="S169" i="3" s="1"/>
  <c r="J169" i="3"/>
  <c r="K169" i="3"/>
  <c r="BH169" i="3" s="1"/>
  <c r="L169" i="3"/>
  <c r="M169" i="3"/>
  <c r="N169" i="3"/>
  <c r="O169" i="3"/>
  <c r="P169" i="3"/>
  <c r="V169" i="3"/>
  <c r="W169" i="3"/>
  <c r="X169" i="3"/>
  <c r="Y169" i="3"/>
  <c r="Z169" i="3"/>
  <c r="AA169" i="3"/>
  <c r="AC169" i="3"/>
  <c r="AD169" i="3"/>
  <c r="AF169" i="3" s="1"/>
  <c r="AG169" i="3" s="1"/>
  <c r="BE169" i="3" s="1"/>
  <c r="A170" i="3"/>
  <c r="AH170" i="3" s="1"/>
  <c r="B170" i="3"/>
  <c r="P170" i="3" s="1"/>
  <c r="C170" i="3"/>
  <c r="D170" i="3"/>
  <c r="E170" i="3"/>
  <c r="F170" i="3"/>
  <c r="R170" i="3" s="1"/>
  <c r="G170" i="3"/>
  <c r="S170" i="3" s="1"/>
  <c r="J170" i="3"/>
  <c r="K170" i="3"/>
  <c r="BH170" i="3" s="1"/>
  <c r="L170" i="3"/>
  <c r="M170" i="3"/>
  <c r="N170" i="3"/>
  <c r="O170" i="3"/>
  <c r="V170" i="3"/>
  <c r="W170" i="3"/>
  <c r="X170" i="3"/>
  <c r="Y170" i="3"/>
  <c r="Z170" i="3"/>
  <c r="AA170" i="3"/>
  <c r="AC170" i="3"/>
  <c r="AD170" i="3"/>
  <c r="AF170" i="3" s="1"/>
  <c r="AG170" i="3" s="1"/>
  <c r="BE170" i="3" s="1"/>
  <c r="A171" i="3"/>
  <c r="AH171" i="3" s="1"/>
  <c r="B171" i="3"/>
  <c r="P171" i="3" s="1"/>
  <c r="C171" i="3"/>
  <c r="D171" i="3"/>
  <c r="E171" i="3"/>
  <c r="Q171" i="3" s="1"/>
  <c r="F171" i="3"/>
  <c r="R171" i="3" s="1"/>
  <c r="G171" i="3"/>
  <c r="S171" i="3" s="1"/>
  <c r="J171" i="3"/>
  <c r="K171" i="3"/>
  <c r="BH171" i="3" s="1"/>
  <c r="L171" i="3"/>
  <c r="M171" i="3"/>
  <c r="N171" i="3"/>
  <c r="O171" i="3"/>
  <c r="V171" i="3"/>
  <c r="W171" i="3"/>
  <c r="X171" i="3"/>
  <c r="Y171" i="3"/>
  <c r="Z171" i="3"/>
  <c r="AA171" i="3"/>
  <c r="AC171" i="3"/>
  <c r="AD171" i="3"/>
  <c r="A172" i="3"/>
  <c r="AH172" i="3" s="1"/>
  <c r="B172" i="3"/>
  <c r="P172" i="3" s="1"/>
  <c r="C172" i="3"/>
  <c r="D172" i="3"/>
  <c r="E172" i="3"/>
  <c r="Q172" i="3" s="1"/>
  <c r="F172" i="3"/>
  <c r="R172" i="3" s="1"/>
  <c r="G172" i="3"/>
  <c r="S172" i="3" s="1"/>
  <c r="J172" i="3"/>
  <c r="K172" i="3"/>
  <c r="BH172" i="3" s="1"/>
  <c r="L172" i="3"/>
  <c r="M172" i="3"/>
  <c r="N172" i="3"/>
  <c r="O172" i="3"/>
  <c r="V172" i="3"/>
  <c r="W172" i="3"/>
  <c r="X172" i="3"/>
  <c r="Y172" i="3"/>
  <c r="Z172" i="3"/>
  <c r="AA172" i="3"/>
  <c r="AC172" i="3"/>
  <c r="AD172" i="3"/>
  <c r="AF172" i="3" s="1"/>
  <c r="AG172" i="3" s="1"/>
  <c r="BE172" i="3" s="1"/>
  <c r="A173" i="3"/>
  <c r="AH173" i="3" s="1"/>
  <c r="B173" i="3"/>
  <c r="P173" i="3" s="1"/>
  <c r="C173" i="3"/>
  <c r="D173" i="3"/>
  <c r="E173" i="3"/>
  <c r="BG173" i="3" s="1"/>
  <c r="F173" i="3"/>
  <c r="R173" i="3" s="1"/>
  <c r="G173" i="3"/>
  <c r="S173" i="3" s="1"/>
  <c r="J173" i="3"/>
  <c r="K173" i="3"/>
  <c r="BH173" i="3" s="1"/>
  <c r="L173" i="3"/>
  <c r="M173" i="3"/>
  <c r="N173" i="3"/>
  <c r="O173" i="3"/>
  <c r="V173" i="3"/>
  <c r="W173" i="3"/>
  <c r="X173" i="3"/>
  <c r="Y173" i="3"/>
  <c r="Z173" i="3"/>
  <c r="AA173" i="3"/>
  <c r="AC173" i="3"/>
  <c r="AD173" i="3"/>
  <c r="AF173" i="3" s="1"/>
  <c r="AG173" i="3" s="1"/>
  <c r="BE173" i="3" s="1"/>
  <c r="A174" i="3"/>
  <c r="AH174" i="3" s="1"/>
  <c r="B174" i="3"/>
  <c r="P174" i="3" s="1"/>
  <c r="C174" i="3"/>
  <c r="D174" i="3"/>
  <c r="E174" i="3"/>
  <c r="F174" i="3"/>
  <c r="G174" i="3"/>
  <c r="S174" i="3" s="1"/>
  <c r="J174" i="3"/>
  <c r="K174" i="3"/>
  <c r="BH174" i="3" s="1"/>
  <c r="L174" i="3"/>
  <c r="M174" i="3"/>
  <c r="N174" i="3"/>
  <c r="O174" i="3"/>
  <c r="R174" i="3"/>
  <c r="V174" i="3"/>
  <c r="W174" i="3"/>
  <c r="X174" i="3"/>
  <c r="Y174" i="3"/>
  <c r="Z174" i="3"/>
  <c r="AA174" i="3"/>
  <c r="AC174" i="3"/>
  <c r="AD174" i="3"/>
  <c r="AF174" i="3" s="1"/>
  <c r="AG174" i="3" s="1"/>
  <c r="A175" i="3"/>
  <c r="AH175" i="3" s="1"/>
  <c r="B175" i="3"/>
  <c r="P175" i="3" s="1"/>
  <c r="C175" i="3"/>
  <c r="D175" i="3"/>
  <c r="E175" i="3"/>
  <c r="F175" i="3"/>
  <c r="R175" i="3" s="1"/>
  <c r="G175" i="3"/>
  <c r="S175" i="3" s="1"/>
  <c r="J175" i="3"/>
  <c r="K175" i="3"/>
  <c r="BH175" i="3" s="1"/>
  <c r="L175" i="3"/>
  <c r="M175" i="3"/>
  <c r="N175" i="3"/>
  <c r="O175" i="3"/>
  <c r="V175" i="3"/>
  <c r="W175" i="3"/>
  <c r="X175" i="3"/>
  <c r="Y175" i="3"/>
  <c r="Z175" i="3"/>
  <c r="AA175" i="3"/>
  <c r="AC175" i="3"/>
  <c r="AD175" i="3"/>
  <c r="A176" i="3"/>
  <c r="AH176" i="3" s="1"/>
  <c r="B176" i="3"/>
  <c r="P176" i="3" s="1"/>
  <c r="C176" i="3"/>
  <c r="D176" i="3"/>
  <c r="E176" i="3"/>
  <c r="BG176" i="3" s="1"/>
  <c r="F176" i="3"/>
  <c r="G176" i="3"/>
  <c r="S176" i="3" s="1"/>
  <c r="J176" i="3"/>
  <c r="K176" i="3"/>
  <c r="BH176" i="3" s="1"/>
  <c r="L176" i="3"/>
  <c r="M176" i="3"/>
  <c r="N176" i="3"/>
  <c r="O176" i="3"/>
  <c r="R176" i="3"/>
  <c r="V176" i="3"/>
  <c r="W176" i="3"/>
  <c r="X176" i="3"/>
  <c r="Y176" i="3"/>
  <c r="Z176" i="3"/>
  <c r="AA176" i="3"/>
  <c r="AC176" i="3"/>
  <c r="AD176" i="3"/>
  <c r="AF176" i="3" s="1"/>
  <c r="AG176" i="3" s="1"/>
  <c r="BE176" i="3" s="1"/>
  <c r="A177" i="3"/>
  <c r="AH177" i="3" s="1"/>
  <c r="B177" i="3"/>
  <c r="P177" i="3" s="1"/>
  <c r="C177" i="3"/>
  <c r="D177" i="3"/>
  <c r="E177" i="3"/>
  <c r="BG177" i="3" s="1"/>
  <c r="F177" i="3"/>
  <c r="R177" i="3" s="1"/>
  <c r="G177" i="3"/>
  <c r="S177" i="3" s="1"/>
  <c r="J177" i="3"/>
  <c r="K177" i="3"/>
  <c r="BH177" i="3" s="1"/>
  <c r="L177" i="3"/>
  <c r="M177" i="3"/>
  <c r="N177" i="3"/>
  <c r="O177" i="3"/>
  <c r="V177" i="3"/>
  <c r="W177" i="3"/>
  <c r="X177" i="3"/>
  <c r="Y177" i="3"/>
  <c r="Z177" i="3"/>
  <c r="AA177" i="3"/>
  <c r="AC177" i="3"/>
  <c r="AD177" i="3"/>
  <c r="AF177" i="3" s="1"/>
  <c r="AG177" i="3" s="1"/>
  <c r="BE177" i="3" s="1"/>
  <c r="A178" i="3"/>
  <c r="AH178" i="3" s="1"/>
  <c r="B178" i="3"/>
  <c r="P178" i="3" s="1"/>
  <c r="C178" i="3"/>
  <c r="D178" i="3"/>
  <c r="E178" i="3"/>
  <c r="F178" i="3"/>
  <c r="R178" i="3" s="1"/>
  <c r="G178" i="3"/>
  <c r="S178" i="3" s="1"/>
  <c r="J178" i="3"/>
  <c r="K178" i="3"/>
  <c r="BH178" i="3" s="1"/>
  <c r="L178" i="3"/>
  <c r="M178" i="3"/>
  <c r="N178" i="3"/>
  <c r="O178" i="3"/>
  <c r="V178" i="3"/>
  <c r="W178" i="3"/>
  <c r="X178" i="3"/>
  <c r="Y178" i="3"/>
  <c r="Z178" i="3"/>
  <c r="AA178" i="3"/>
  <c r="AC178" i="3"/>
  <c r="AD178" i="3"/>
  <c r="AF178" i="3" s="1"/>
  <c r="AG178" i="3" s="1"/>
  <c r="BE178" i="3" s="1"/>
  <c r="A179" i="3"/>
  <c r="AH179" i="3" s="1"/>
  <c r="B179" i="3"/>
  <c r="P179" i="3" s="1"/>
  <c r="C179" i="3"/>
  <c r="D179" i="3"/>
  <c r="E179" i="3"/>
  <c r="Q179" i="3" s="1"/>
  <c r="F179" i="3"/>
  <c r="R179" i="3" s="1"/>
  <c r="G179" i="3"/>
  <c r="S179" i="3" s="1"/>
  <c r="J179" i="3"/>
  <c r="K179" i="3"/>
  <c r="BH179" i="3" s="1"/>
  <c r="L179" i="3"/>
  <c r="M179" i="3"/>
  <c r="N179" i="3"/>
  <c r="O179" i="3"/>
  <c r="V179" i="3"/>
  <c r="W179" i="3"/>
  <c r="X179" i="3"/>
  <c r="Y179" i="3"/>
  <c r="Z179" i="3"/>
  <c r="AA179" i="3"/>
  <c r="AC179" i="3"/>
  <c r="AD179" i="3"/>
  <c r="A180" i="3"/>
  <c r="AH180" i="3" s="1"/>
  <c r="B180" i="3"/>
  <c r="P180" i="3" s="1"/>
  <c r="C180" i="3"/>
  <c r="D180" i="3"/>
  <c r="E180" i="3"/>
  <c r="BG180" i="3" s="1"/>
  <c r="F180" i="3"/>
  <c r="R180" i="3" s="1"/>
  <c r="G180" i="3"/>
  <c r="S180" i="3" s="1"/>
  <c r="J180" i="3"/>
  <c r="K180" i="3"/>
  <c r="BH180" i="3" s="1"/>
  <c r="L180" i="3"/>
  <c r="M180" i="3"/>
  <c r="N180" i="3"/>
  <c r="O180" i="3"/>
  <c r="V180" i="3"/>
  <c r="W180" i="3"/>
  <c r="X180" i="3"/>
  <c r="Y180" i="3"/>
  <c r="Z180" i="3"/>
  <c r="AA180" i="3"/>
  <c r="AC180" i="3"/>
  <c r="AD180" i="3"/>
  <c r="AF180" i="3" s="1"/>
  <c r="AG180" i="3" s="1"/>
  <c r="BE180" i="3" s="1"/>
  <c r="A181" i="3"/>
  <c r="AH181" i="3" s="1"/>
  <c r="B181" i="3"/>
  <c r="P181" i="3" s="1"/>
  <c r="C181" i="3"/>
  <c r="D181" i="3"/>
  <c r="E181" i="3"/>
  <c r="BG181" i="3" s="1"/>
  <c r="F181" i="3"/>
  <c r="G181" i="3"/>
  <c r="J181" i="3"/>
  <c r="K181" i="3"/>
  <c r="BH181" i="3" s="1"/>
  <c r="L181" i="3"/>
  <c r="M181" i="3"/>
  <c r="N181" i="3"/>
  <c r="O181" i="3"/>
  <c r="R181" i="3"/>
  <c r="S181" i="3"/>
  <c r="V181" i="3"/>
  <c r="W181" i="3"/>
  <c r="X181" i="3"/>
  <c r="Y181" i="3"/>
  <c r="Z181" i="3"/>
  <c r="AA181" i="3"/>
  <c r="AC181" i="3"/>
  <c r="AD181" i="3"/>
  <c r="AF181" i="3" s="1"/>
  <c r="AG181" i="3" s="1"/>
  <c r="BE181" i="3" s="1"/>
  <c r="A182" i="3"/>
  <c r="AH182" i="3" s="1"/>
  <c r="B182" i="3"/>
  <c r="P182" i="3" s="1"/>
  <c r="C182" i="3"/>
  <c r="D182" i="3"/>
  <c r="E182" i="3"/>
  <c r="BG182" i="3" s="1"/>
  <c r="F182" i="3"/>
  <c r="R182" i="3" s="1"/>
  <c r="G182" i="3"/>
  <c r="S182" i="3" s="1"/>
  <c r="J182" i="3"/>
  <c r="K182" i="3"/>
  <c r="BH182" i="3" s="1"/>
  <c r="L182" i="3"/>
  <c r="M182" i="3"/>
  <c r="N182" i="3"/>
  <c r="O182" i="3"/>
  <c r="V182" i="3"/>
  <c r="W182" i="3"/>
  <c r="X182" i="3"/>
  <c r="Y182" i="3"/>
  <c r="Z182" i="3"/>
  <c r="AA182" i="3"/>
  <c r="AC182" i="3"/>
  <c r="AD182" i="3"/>
  <c r="AF182" i="3" s="1"/>
  <c r="AG182" i="3" s="1"/>
  <c r="BE182" i="3" s="1"/>
  <c r="A183" i="3"/>
  <c r="AH183" i="3" s="1"/>
  <c r="B183" i="3"/>
  <c r="C183" i="3"/>
  <c r="D183" i="3"/>
  <c r="E183" i="3"/>
  <c r="F183" i="3"/>
  <c r="R183" i="3" s="1"/>
  <c r="G183" i="3"/>
  <c r="S183" i="3" s="1"/>
  <c r="J183" i="3"/>
  <c r="K183" i="3"/>
  <c r="BH183" i="3" s="1"/>
  <c r="L183" i="3"/>
  <c r="M183" i="3"/>
  <c r="N183" i="3"/>
  <c r="O183" i="3"/>
  <c r="P183" i="3"/>
  <c r="V183" i="3"/>
  <c r="W183" i="3"/>
  <c r="X183" i="3"/>
  <c r="Y183" i="3"/>
  <c r="Z183" i="3"/>
  <c r="AA183" i="3"/>
  <c r="AC183" i="3"/>
  <c r="AD183" i="3"/>
  <c r="A184" i="3"/>
  <c r="AH184" i="3" s="1"/>
  <c r="B184" i="3"/>
  <c r="C184" i="3"/>
  <c r="D184" i="3"/>
  <c r="E184" i="3"/>
  <c r="BG184" i="3" s="1"/>
  <c r="F184" i="3"/>
  <c r="R184" i="3" s="1"/>
  <c r="G184" i="3"/>
  <c r="S184" i="3" s="1"/>
  <c r="J184" i="3"/>
  <c r="K184" i="3"/>
  <c r="BH184" i="3" s="1"/>
  <c r="L184" i="3"/>
  <c r="M184" i="3"/>
  <c r="N184" i="3"/>
  <c r="O184" i="3"/>
  <c r="P184" i="3"/>
  <c r="V184" i="3"/>
  <c r="W184" i="3"/>
  <c r="X184" i="3"/>
  <c r="Y184" i="3"/>
  <c r="Z184" i="3"/>
  <c r="AA184" i="3"/>
  <c r="AC184" i="3"/>
  <c r="AD184" i="3"/>
  <c r="AF184" i="3" s="1"/>
  <c r="AG184" i="3" s="1"/>
  <c r="A185" i="3"/>
  <c r="AH185" i="3" s="1"/>
  <c r="B185" i="3"/>
  <c r="P185" i="3" s="1"/>
  <c r="C185" i="3"/>
  <c r="D185" i="3"/>
  <c r="E185" i="3"/>
  <c r="BG185" i="3" s="1"/>
  <c r="F185" i="3"/>
  <c r="R185" i="3" s="1"/>
  <c r="G185" i="3"/>
  <c r="S185" i="3" s="1"/>
  <c r="J185" i="3"/>
  <c r="K185" i="3"/>
  <c r="BH185" i="3" s="1"/>
  <c r="L185" i="3"/>
  <c r="M185" i="3"/>
  <c r="N185" i="3"/>
  <c r="O185" i="3"/>
  <c r="V185" i="3"/>
  <c r="W185" i="3"/>
  <c r="X185" i="3"/>
  <c r="Y185" i="3"/>
  <c r="Z185" i="3"/>
  <c r="AA185" i="3"/>
  <c r="AC185" i="3"/>
  <c r="AD185" i="3"/>
  <c r="AF185" i="3" s="1"/>
  <c r="AG185" i="3" s="1"/>
  <c r="BE185" i="3" s="1"/>
  <c r="A186" i="3"/>
  <c r="AH186" i="3" s="1"/>
  <c r="B186" i="3"/>
  <c r="P186" i="3" s="1"/>
  <c r="C186" i="3"/>
  <c r="D186" i="3"/>
  <c r="E186" i="3"/>
  <c r="Q186" i="3" s="1"/>
  <c r="F186" i="3"/>
  <c r="R186" i="3" s="1"/>
  <c r="G186" i="3"/>
  <c r="S186" i="3" s="1"/>
  <c r="J186" i="3"/>
  <c r="K186" i="3"/>
  <c r="BH186" i="3" s="1"/>
  <c r="L186" i="3"/>
  <c r="M186" i="3"/>
  <c r="N186" i="3"/>
  <c r="O186" i="3"/>
  <c r="V186" i="3"/>
  <c r="W186" i="3"/>
  <c r="X186" i="3"/>
  <c r="Y186" i="3"/>
  <c r="Z186" i="3"/>
  <c r="AA186" i="3"/>
  <c r="AC186" i="3"/>
  <c r="AD186" i="3"/>
  <c r="AF186" i="3" s="1"/>
  <c r="AG186" i="3" s="1"/>
  <c r="A187" i="3"/>
  <c r="AH187" i="3" s="1"/>
  <c r="B187" i="3"/>
  <c r="P187" i="3" s="1"/>
  <c r="C187" i="3"/>
  <c r="D187" i="3"/>
  <c r="E187" i="3"/>
  <c r="F187" i="3"/>
  <c r="R187" i="3" s="1"/>
  <c r="G187" i="3"/>
  <c r="S187" i="3" s="1"/>
  <c r="J187" i="3"/>
  <c r="K187" i="3"/>
  <c r="BH187" i="3" s="1"/>
  <c r="L187" i="3"/>
  <c r="M187" i="3"/>
  <c r="N187" i="3"/>
  <c r="O187" i="3"/>
  <c r="V187" i="3"/>
  <c r="W187" i="3"/>
  <c r="X187" i="3"/>
  <c r="Y187" i="3"/>
  <c r="Z187" i="3"/>
  <c r="AA187" i="3"/>
  <c r="AC187" i="3"/>
  <c r="AD187" i="3"/>
  <c r="A188" i="3"/>
  <c r="AH188" i="3" s="1"/>
  <c r="B188" i="3"/>
  <c r="P188" i="3" s="1"/>
  <c r="C188" i="3"/>
  <c r="D188" i="3"/>
  <c r="E188" i="3"/>
  <c r="BG188" i="3" s="1"/>
  <c r="F188" i="3"/>
  <c r="R188" i="3" s="1"/>
  <c r="G188" i="3"/>
  <c r="S188" i="3" s="1"/>
  <c r="H188" i="3"/>
  <c r="I188" i="3"/>
  <c r="U188" i="3" s="1"/>
  <c r="J188" i="3"/>
  <c r="K188" i="3"/>
  <c r="BH188" i="3" s="1"/>
  <c r="L188" i="3"/>
  <c r="M188" i="3"/>
  <c r="N188" i="3"/>
  <c r="O188" i="3"/>
  <c r="T188" i="3"/>
  <c r="V188" i="3"/>
  <c r="W188" i="3"/>
  <c r="X188" i="3"/>
  <c r="Y188" i="3"/>
  <c r="Z188" i="3"/>
  <c r="AA188" i="3"/>
  <c r="AC188" i="3"/>
  <c r="AD188" i="3"/>
  <c r="AF188" i="3" s="1"/>
  <c r="AG188" i="3" s="1"/>
  <c r="BE188" i="3" s="1"/>
  <c r="A189" i="3"/>
  <c r="AH189" i="3" s="1"/>
  <c r="B189" i="3"/>
  <c r="P189" i="3" s="1"/>
  <c r="C189" i="3"/>
  <c r="D189" i="3"/>
  <c r="E189" i="3"/>
  <c r="BG189" i="3" s="1"/>
  <c r="F189" i="3"/>
  <c r="R189" i="3" s="1"/>
  <c r="G189" i="3"/>
  <c r="S189" i="3" s="1"/>
  <c r="H189" i="3"/>
  <c r="I189" i="3"/>
  <c r="U189" i="3" s="1"/>
  <c r="J189" i="3"/>
  <c r="K189" i="3"/>
  <c r="BH189" i="3" s="1"/>
  <c r="L189" i="3"/>
  <c r="M189" i="3"/>
  <c r="N189" i="3"/>
  <c r="O189" i="3"/>
  <c r="T189" i="3"/>
  <c r="V189" i="3"/>
  <c r="W189" i="3"/>
  <c r="X189" i="3"/>
  <c r="Y189" i="3"/>
  <c r="Z189" i="3"/>
  <c r="AA189" i="3"/>
  <c r="AC189" i="3"/>
  <c r="AD189" i="3"/>
  <c r="AF189" i="3" s="1"/>
  <c r="AG189" i="3" s="1"/>
  <c r="BE189" i="3" s="1"/>
  <c r="A190" i="3"/>
  <c r="AH190" i="3" s="1"/>
  <c r="B190" i="3"/>
  <c r="P190" i="3" s="1"/>
  <c r="C190" i="3"/>
  <c r="D190" i="3"/>
  <c r="E190" i="3"/>
  <c r="F190" i="3"/>
  <c r="R190" i="3" s="1"/>
  <c r="G190" i="3"/>
  <c r="S190" i="3" s="1"/>
  <c r="H190" i="3"/>
  <c r="I190" i="3"/>
  <c r="U190" i="3" s="1"/>
  <c r="J190" i="3"/>
  <c r="K190" i="3"/>
  <c r="BH190" i="3" s="1"/>
  <c r="L190" i="3"/>
  <c r="M190" i="3"/>
  <c r="N190" i="3"/>
  <c r="O190" i="3"/>
  <c r="T190" i="3"/>
  <c r="V190" i="3"/>
  <c r="W190" i="3"/>
  <c r="X190" i="3"/>
  <c r="Y190" i="3"/>
  <c r="Z190" i="3"/>
  <c r="AA190" i="3"/>
  <c r="AC190" i="3"/>
  <c r="AD190" i="3"/>
  <c r="AF190" i="3" s="1"/>
  <c r="AG190" i="3" s="1"/>
  <c r="BE190" i="3" s="1"/>
  <c r="A191" i="3"/>
  <c r="AH191" i="3" s="1"/>
  <c r="B191" i="3"/>
  <c r="P191" i="3" s="1"/>
  <c r="C191" i="3"/>
  <c r="D191" i="3"/>
  <c r="E191" i="3"/>
  <c r="F191" i="3"/>
  <c r="R191" i="3" s="1"/>
  <c r="G191" i="3"/>
  <c r="S191" i="3" s="1"/>
  <c r="H191" i="3"/>
  <c r="T191" i="3" s="1"/>
  <c r="I191" i="3"/>
  <c r="U191" i="3" s="1"/>
  <c r="J191" i="3"/>
  <c r="K191" i="3"/>
  <c r="BH191" i="3" s="1"/>
  <c r="L191" i="3"/>
  <c r="M191" i="3"/>
  <c r="N191" i="3"/>
  <c r="O191" i="3"/>
  <c r="V191" i="3"/>
  <c r="W191" i="3"/>
  <c r="X191" i="3"/>
  <c r="Y191" i="3"/>
  <c r="Z191" i="3"/>
  <c r="AA191" i="3"/>
  <c r="AC191" i="3"/>
  <c r="AD191" i="3"/>
  <c r="AF191" i="3" s="1"/>
  <c r="AG191" i="3" s="1"/>
  <c r="BE191" i="3" s="1"/>
  <c r="A192" i="3"/>
  <c r="AH192" i="3" s="1"/>
  <c r="B192" i="3"/>
  <c r="P192" i="3" s="1"/>
  <c r="C192" i="3"/>
  <c r="D192" i="3"/>
  <c r="E192" i="3"/>
  <c r="BG192" i="3" s="1"/>
  <c r="F192" i="3"/>
  <c r="R192" i="3" s="1"/>
  <c r="G192" i="3"/>
  <c r="S192" i="3" s="1"/>
  <c r="H192" i="3"/>
  <c r="T192" i="3" s="1"/>
  <c r="I192" i="3"/>
  <c r="U192" i="3" s="1"/>
  <c r="J192" i="3"/>
  <c r="K192" i="3"/>
  <c r="BH192" i="3" s="1"/>
  <c r="L192" i="3"/>
  <c r="M192" i="3"/>
  <c r="N192" i="3"/>
  <c r="O192" i="3"/>
  <c r="V192" i="3"/>
  <c r="W192" i="3"/>
  <c r="X192" i="3"/>
  <c r="Y192" i="3"/>
  <c r="Z192" i="3"/>
  <c r="AA192" i="3"/>
  <c r="AC192" i="3"/>
  <c r="AD192" i="3"/>
  <c r="AF192" i="3" s="1"/>
  <c r="AG192" i="3" s="1"/>
  <c r="BE192" i="3" s="1"/>
  <c r="A193" i="3"/>
  <c r="AH193" i="3" s="1"/>
  <c r="B193" i="3"/>
  <c r="P193" i="3" s="1"/>
  <c r="C193" i="3"/>
  <c r="D193" i="3"/>
  <c r="E193" i="3"/>
  <c r="Q193" i="3" s="1"/>
  <c r="F193" i="3"/>
  <c r="R193" i="3" s="1"/>
  <c r="G193" i="3"/>
  <c r="S193" i="3" s="1"/>
  <c r="H193" i="3"/>
  <c r="T193" i="3" s="1"/>
  <c r="I193" i="3"/>
  <c r="U193" i="3" s="1"/>
  <c r="J193" i="3"/>
  <c r="K193" i="3"/>
  <c r="BH193" i="3" s="1"/>
  <c r="L193" i="3"/>
  <c r="M193" i="3"/>
  <c r="N193" i="3"/>
  <c r="O193" i="3"/>
  <c r="V193" i="3"/>
  <c r="W193" i="3"/>
  <c r="X193" i="3"/>
  <c r="Y193" i="3"/>
  <c r="Z193" i="3"/>
  <c r="AA193" i="3"/>
  <c r="AC193" i="3"/>
  <c r="AD193" i="3"/>
  <c r="AF193" i="3" s="1"/>
  <c r="AG193" i="3" s="1"/>
  <c r="BE193" i="3" s="1"/>
  <c r="BG193" i="3"/>
  <c r="A194" i="3"/>
  <c r="AH194" i="3" s="1"/>
  <c r="B194" i="3"/>
  <c r="P194" i="3" s="1"/>
  <c r="C194" i="3"/>
  <c r="D194" i="3"/>
  <c r="E194" i="3"/>
  <c r="Q194" i="3" s="1"/>
  <c r="F194" i="3"/>
  <c r="R194" i="3" s="1"/>
  <c r="G194" i="3"/>
  <c r="S194" i="3" s="1"/>
  <c r="H194" i="3"/>
  <c r="I194" i="3"/>
  <c r="J194" i="3"/>
  <c r="K194" i="3"/>
  <c r="BH194" i="3" s="1"/>
  <c r="L194" i="3"/>
  <c r="M194" i="3"/>
  <c r="N194" i="3"/>
  <c r="O194" i="3"/>
  <c r="T194" i="3"/>
  <c r="U194" i="3"/>
  <c r="V194" i="3"/>
  <c r="W194" i="3"/>
  <c r="X194" i="3"/>
  <c r="Y194" i="3"/>
  <c r="Z194" i="3"/>
  <c r="AA194" i="3"/>
  <c r="AC194" i="3"/>
  <c r="AD194" i="3"/>
  <c r="AF194" i="3" s="1"/>
  <c r="AG194" i="3" s="1"/>
  <c r="BE194" i="3" s="1"/>
  <c r="A195" i="3"/>
  <c r="AH195" i="3" s="1"/>
  <c r="B195" i="3"/>
  <c r="P195" i="3" s="1"/>
  <c r="C195" i="3"/>
  <c r="D195" i="3"/>
  <c r="E195" i="3"/>
  <c r="Q195" i="3" s="1"/>
  <c r="F195" i="3"/>
  <c r="R195" i="3" s="1"/>
  <c r="G195" i="3"/>
  <c r="S195" i="3" s="1"/>
  <c r="H195" i="3"/>
  <c r="T195" i="3" s="1"/>
  <c r="I195" i="3"/>
  <c r="U195" i="3" s="1"/>
  <c r="J195" i="3"/>
  <c r="K195" i="3"/>
  <c r="BH195" i="3" s="1"/>
  <c r="L195" i="3"/>
  <c r="M195" i="3"/>
  <c r="N195" i="3"/>
  <c r="O195" i="3"/>
  <c r="V195" i="3"/>
  <c r="W195" i="3"/>
  <c r="X195" i="3"/>
  <c r="Y195" i="3"/>
  <c r="Z195" i="3"/>
  <c r="AA195" i="3"/>
  <c r="AC195" i="3"/>
  <c r="AD195" i="3"/>
  <c r="AF195" i="3" s="1"/>
  <c r="AG195" i="3" s="1"/>
  <c r="BE195" i="3" s="1"/>
  <c r="A196" i="3"/>
  <c r="AH196" i="3" s="1"/>
  <c r="B196" i="3"/>
  <c r="P196" i="3" s="1"/>
  <c r="C196" i="3"/>
  <c r="D196" i="3"/>
  <c r="E196" i="3"/>
  <c r="Q196" i="3" s="1"/>
  <c r="F196" i="3"/>
  <c r="R196" i="3" s="1"/>
  <c r="G196" i="3"/>
  <c r="S196" i="3" s="1"/>
  <c r="H196" i="3"/>
  <c r="I196" i="3"/>
  <c r="J196" i="3"/>
  <c r="K196" i="3"/>
  <c r="BH196" i="3" s="1"/>
  <c r="L196" i="3"/>
  <c r="M196" i="3"/>
  <c r="N196" i="3"/>
  <c r="O196" i="3"/>
  <c r="T196" i="3"/>
  <c r="U196" i="3"/>
  <c r="V196" i="3"/>
  <c r="W196" i="3"/>
  <c r="X196" i="3"/>
  <c r="Y196" i="3"/>
  <c r="Z196" i="3"/>
  <c r="AA196" i="3"/>
  <c r="AC196" i="3"/>
  <c r="AD196" i="3"/>
  <c r="AF196" i="3" s="1"/>
  <c r="AG196" i="3" s="1"/>
  <c r="BE196" i="3" s="1"/>
  <c r="A197" i="3"/>
  <c r="AH197" i="3" s="1"/>
  <c r="B197" i="3"/>
  <c r="P197" i="3" s="1"/>
  <c r="C197" i="3"/>
  <c r="D197" i="3"/>
  <c r="E197" i="3"/>
  <c r="Q197" i="3" s="1"/>
  <c r="F197" i="3"/>
  <c r="R197" i="3" s="1"/>
  <c r="G197" i="3"/>
  <c r="S197" i="3" s="1"/>
  <c r="H197" i="3"/>
  <c r="I197" i="3"/>
  <c r="J197" i="3"/>
  <c r="K197" i="3"/>
  <c r="BH197" i="3" s="1"/>
  <c r="L197" i="3"/>
  <c r="M197" i="3"/>
  <c r="N197" i="3"/>
  <c r="O197" i="3"/>
  <c r="T197" i="3"/>
  <c r="U197" i="3"/>
  <c r="V197" i="3"/>
  <c r="W197" i="3"/>
  <c r="X197" i="3"/>
  <c r="Y197" i="3"/>
  <c r="Z197" i="3"/>
  <c r="AA197" i="3"/>
  <c r="AC197" i="3"/>
  <c r="AD197" i="3"/>
  <c r="A198" i="3"/>
  <c r="AH198" i="3" s="1"/>
  <c r="B198" i="3"/>
  <c r="P198" i="3" s="1"/>
  <c r="C198" i="3"/>
  <c r="D198" i="3"/>
  <c r="E198" i="3"/>
  <c r="BG198" i="3" s="1"/>
  <c r="F198" i="3"/>
  <c r="R198" i="3" s="1"/>
  <c r="G198" i="3"/>
  <c r="S198" i="3" s="1"/>
  <c r="H198" i="3"/>
  <c r="I198" i="3"/>
  <c r="J198" i="3"/>
  <c r="K198" i="3"/>
  <c r="BH198" i="3" s="1"/>
  <c r="L198" i="3"/>
  <c r="M198" i="3"/>
  <c r="N198" i="3"/>
  <c r="O198" i="3"/>
  <c r="T198" i="3"/>
  <c r="U198" i="3"/>
  <c r="V198" i="3"/>
  <c r="W198" i="3"/>
  <c r="X198" i="3"/>
  <c r="Y198" i="3"/>
  <c r="Z198" i="3"/>
  <c r="AA198" i="3"/>
  <c r="AC198" i="3"/>
  <c r="AD198" i="3"/>
  <c r="AF198" i="3" s="1"/>
  <c r="AG198" i="3" s="1"/>
  <c r="BE198" i="3" s="1"/>
  <c r="A199" i="3"/>
  <c r="AH199" i="3" s="1"/>
  <c r="B199" i="3"/>
  <c r="P199" i="3" s="1"/>
  <c r="C199" i="3"/>
  <c r="D199" i="3"/>
  <c r="E199" i="3"/>
  <c r="BG199" i="3" s="1"/>
  <c r="F199" i="3"/>
  <c r="G199" i="3"/>
  <c r="S199" i="3" s="1"/>
  <c r="H199" i="3"/>
  <c r="T199" i="3" s="1"/>
  <c r="I199" i="3"/>
  <c r="U199" i="3" s="1"/>
  <c r="J199" i="3"/>
  <c r="K199" i="3"/>
  <c r="BH199" i="3" s="1"/>
  <c r="L199" i="3"/>
  <c r="M199" i="3"/>
  <c r="N199" i="3"/>
  <c r="O199" i="3"/>
  <c r="R199" i="3"/>
  <c r="V199" i="3"/>
  <c r="W199" i="3"/>
  <c r="X199" i="3"/>
  <c r="Y199" i="3"/>
  <c r="Z199" i="3"/>
  <c r="AA199" i="3"/>
  <c r="AC199" i="3"/>
  <c r="AD199" i="3"/>
  <c r="AF199" i="3" s="1"/>
  <c r="AG199" i="3" s="1"/>
  <c r="BE199" i="3" s="1"/>
  <c r="A200" i="3"/>
  <c r="AH200" i="3" s="1"/>
  <c r="B200" i="3"/>
  <c r="P200" i="3" s="1"/>
  <c r="C200" i="3"/>
  <c r="D200" i="3"/>
  <c r="E200" i="3"/>
  <c r="F200" i="3"/>
  <c r="R200" i="3" s="1"/>
  <c r="G200" i="3"/>
  <c r="S200" i="3" s="1"/>
  <c r="H200" i="3"/>
  <c r="I200" i="3"/>
  <c r="U200" i="3" s="1"/>
  <c r="J200" i="3"/>
  <c r="K200" i="3"/>
  <c r="BH200" i="3" s="1"/>
  <c r="L200" i="3"/>
  <c r="M200" i="3"/>
  <c r="N200" i="3"/>
  <c r="O200" i="3"/>
  <c r="T200" i="3"/>
  <c r="V200" i="3"/>
  <c r="W200" i="3"/>
  <c r="X200" i="3"/>
  <c r="Y200" i="3"/>
  <c r="Z200" i="3"/>
  <c r="AA200" i="3"/>
  <c r="AC200" i="3"/>
  <c r="AD200" i="3"/>
  <c r="AF200" i="3" s="1"/>
  <c r="AG200" i="3" s="1"/>
  <c r="BE200" i="3" s="1"/>
  <c r="A201" i="3"/>
  <c r="AH201" i="3" s="1"/>
  <c r="B201" i="3"/>
  <c r="P201" i="3" s="1"/>
  <c r="C201" i="3"/>
  <c r="D201" i="3"/>
  <c r="E201" i="3"/>
  <c r="BG201" i="3" s="1"/>
  <c r="F201" i="3"/>
  <c r="R201" i="3" s="1"/>
  <c r="G201" i="3"/>
  <c r="S201" i="3" s="1"/>
  <c r="H201" i="3"/>
  <c r="T201" i="3" s="1"/>
  <c r="I201" i="3"/>
  <c r="U201" i="3" s="1"/>
  <c r="J201" i="3"/>
  <c r="K201" i="3"/>
  <c r="BH201" i="3" s="1"/>
  <c r="L201" i="3"/>
  <c r="M201" i="3"/>
  <c r="N201" i="3"/>
  <c r="O201" i="3"/>
  <c r="V201" i="3"/>
  <c r="W201" i="3"/>
  <c r="X201" i="3"/>
  <c r="Y201" i="3"/>
  <c r="Z201" i="3"/>
  <c r="AA201" i="3"/>
  <c r="AC201" i="3"/>
  <c r="AD201" i="3"/>
  <c r="AF201" i="3" s="1"/>
  <c r="AG201" i="3" s="1"/>
  <c r="BE201" i="3" s="1"/>
  <c r="A202" i="3"/>
  <c r="AH202" i="3" s="1"/>
  <c r="B202" i="3"/>
  <c r="P202" i="3" s="1"/>
  <c r="C202" i="3"/>
  <c r="D202" i="3"/>
  <c r="E202" i="3"/>
  <c r="F202" i="3"/>
  <c r="R202" i="3" s="1"/>
  <c r="G202" i="3"/>
  <c r="S202" i="3" s="1"/>
  <c r="H202" i="3"/>
  <c r="I202" i="3"/>
  <c r="U202" i="3" s="1"/>
  <c r="J202" i="3"/>
  <c r="K202" i="3"/>
  <c r="BH202" i="3" s="1"/>
  <c r="L202" i="3"/>
  <c r="M202" i="3"/>
  <c r="N202" i="3"/>
  <c r="O202" i="3"/>
  <c r="T202" i="3"/>
  <c r="V202" i="3"/>
  <c r="W202" i="3"/>
  <c r="X202" i="3"/>
  <c r="Y202" i="3"/>
  <c r="Z202" i="3"/>
  <c r="AA202" i="3"/>
  <c r="AC202" i="3"/>
  <c r="AD202" i="3"/>
  <c r="AF202" i="3" s="1"/>
  <c r="AG202" i="3" s="1"/>
  <c r="BE202" i="3" s="1"/>
  <c r="A203" i="3"/>
  <c r="AH203" i="3" s="1"/>
  <c r="B203" i="3"/>
  <c r="P203" i="3" s="1"/>
  <c r="C203" i="3"/>
  <c r="D203" i="3"/>
  <c r="E203" i="3"/>
  <c r="Q203" i="3" s="1"/>
  <c r="F203" i="3"/>
  <c r="R203" i="3" s="1"/>
  <c r="G203" i="3"/>
  <c r="S203" i="3" s="1"/>
  <c r="H203" i="3"/>
  <c r="T203" i="3" s="1"/>
  <c r="I203" i="3"/>
  <c r="U203" i="3" s="1"/>
  <c r="J203" i="3"/>
  <c r="K203" i="3"/>
  <c r="BH203" i="3" s="1"/>
  <c r="L203" i="3"/>
  <c r="M203" i="3"/>
  <c r="N203" i="3"/>
  <c r="O203" i="3"/>
  <c r="V203" i="3"/>
  <c r="W203" i="3"/>
  <c r="X203" i="3"/>
  <c r="Y203" i="3"/>
  <c r="Z203" i="3"/>
  <c r="AA203" i="3"/>
  <c r="AC203" i="3"/>
  <c r="AD203" i="3"/>
  <c r="AF203" i="3" s="1"/>
  <c r="AG203" i="3" s="1"/>
  <c r="BE203" i="3" s="1"/>
  <c r="BG203" i="3"/>
  <c r="A204" i="3"/>
  <c r="AH204" i="3" s="1"/>
  <c r="B204" i="3"/>
  <c r="P204" i="3" s="1"/>
  <c r="C204" i="3"/>
  <c r="D204" i="3"/>
  <c r="E204" i="3"/>
  <c r="BG204" i="3" s="1"/>
  <c r="F204" i="3"/>
  <c r="R204" i="3" s="1"/>
  <c r="G204" i="3"/>
  <c r="S204" i="3" s="1"/>
  <c r="H204" i="3"/>
  <c r="T204" i="3" s="1"/>
  <c r="I204" i="3"/>
  <c r="U204" i="3" s="1"/>
  <c r="J204" i="3"/>
  <c r="K204" i="3"/>
  <c r="BH204" i="3" s="1"/>
  <c r="L204" i="3"/>
  <c r="M204" i="3"/>
  <c r="N204" i="3"/>
  <c r="O204" i="3"/>
  <c r="V204" i="3"/>
  <c r="W204" i="3"/>
  <c r="X204" i="3"/>
  <c r="Y204" i="3"/>
  <c r="Z204" i="3"/>
  <c r="AA204" i="3"/>
  <c r="AC204" i="3"/>
  <c r="AD204" i="3"/>
  <c r="AF204" i="3" s="1"/>
  <c r="AG204" i="3" s="1"/>
  <c r="BE204" i="3" s="1"/>
  <c r="A205" i="3"/>
  <c r="AH205" i="3" s="1"/>
  <c r="B205" i="3"/>
  <c r="P205" i="3" s="1"/>
  <c r="C205" i="3"/>
  <c r="D205" i="3"/>
  <c r="E205" i="3"/>
  <c r="Q205" i="3" s="1"/>
  <c r="F205" i="3"/>
  <c r="R205" i="3" s="1"/>
  <c r="G205" i="3"/>
  <c r="S205" i="3" s="1"/>
  <c r="H205" i="3"/>
  <c r="T205" i="3" s="1"/>
  <c r="I205" i="3"/>
  <c r="U205" i="3" s="1"/>
  <c r="J205" i="3"/>
  <c r="K205" i="3"/>
  <c r="BH205" i="3" s="1"/>
  <c r="L205" i="3"/>
  <c r="M205" i="3"/>
  <c r="N205" i="3"/>
  <c r="O205" i="3"/>
  <c r="V205" i="3"/>
  <c r="W205" i="3"/>
  <c r="X205" i="3"/>
  <c r="Y205" i="3"/>
  <c r="Z205" i="3"/>
  <c r="AA205" i="3"/>
  <c r="AC205" i="3"/>
  <c r="AD205" i="3"/>
  <c r="AF205" i="3" s="1"/>
  <c r="AG205" i="3" s="1"/>
  <c r="BE205" i="3" s="1"/>
  <c r="A206" i="3"/>
  <c r="AH206" i="3" s="1"/>
  <c r="B206" i="3"/>
  <c r="P206" i="3" s="1"/>
  <c r="C206" i="3"/>
  <c r="D206" i="3"/>
  <c r="E206" i="3"/>
  <c r="Q206" i="3" s="1"/>
  <c r="F206" i="3"/>
  <c r="R206" i="3" s="1"/>
  <c r="G206" i="3"/>
  <c r="S206" i="3" s="1"/>
  <c r="H206" i="3"/>
  <c r="I206" i="3"/>
  <c r="U206" i="3" s="1"/>
  <c r="J206" i="3"/>
  <c r="K206" i="3"/>
  <c r="BH206" i="3" s="1"/>
  <c r="L206" i="3"/>
  <c r="M206" i="3"/>
  <c r="N206" i="3"/>
  <c r="O206" i="3"/>
  <c r="T206" i="3"/>
  <c r="V206" i="3"/>
  <c r="W206" i="3"/>
  <c r="X206" i="3"/>
  <c r="Y206" i="3"/>
  <c r="Z206" i="3"/>
  <c r="AA206" i="3"/>
  <c r="AC206" i="3"/>
  <c r="AD206" i="3"/>
  <c r="AF206" i="3" s="1"/>
  <c r="AG206" i="3" s="1"/>
  <c r="BE206" i="3" s="1"/>
  <c r="BG206" i="3"/>
  <c r="A207" i="3"/>
  <c r="AH207" i="3" s="1"/>
  <c r="B207" i="3"/>
  <c r="P207" i="3" s="1"/>
  <c r="C207" i="3"/>
  <c r="D207" i="3"/>
  <c r="E207" i="3"/>
  <c r="BG207" i="3" s="1"/>
  <c r="F207" i="3"/>
  <c r="R207" i="3" s="1"/>
  <c r="G207" i="3"/>
  <c r="S207" i="3" s="1"/>
  <c r="H207" i="3"/>
  <c r="T207" i="3" s="1"/>
  <c r="I207" i="3"/>
  <c r="U207" i="3" s="1"/>
  <c r="J207" i="3"/>
  <c r="K207" i="3"/>
  <c r="BH207" i="3" s="1"/>
  <c r="L207" i="3"/>
  <c r="M207" i="3"/>
  <c r="N207" i="3"/>
  <c r="O207" i="3"/>
  <c r="V207" i="3"/>
  <c r="W207" i="3"/>
  <c r="X207" i="3"/>
  <c r="Y207" i="3"/>
  <c r="Z207" i="3"/>
  <c r="AA207" i="3"/>
  <c r="AC207" i="3"/>
  <c r="AD207" i="3"/>
  <c r="AF207" i="3" s="1"/>
  <c r="AG207" i="3" s="1"/>
  <c r="BE207" i="3" s="1"/>
  <c r="A208" i="3"/>
  <c r="AH208" i="3" s="1"/>
  <c r="B208" i="3"/>
  <c r="P208" i="3" s="1"/>
  <c r="C208" i="3"/>
  <c r="D208" i="3"/>
  <c r="E208" i="3"/>
  <c r="BG208" i="3" s="1"/>
  <c r="F208" i="3"/>
  <c r="R208" i="3" s="1"/>
  <c r="G208" i="3"/>
  <c r="S208" i="3" s="1"/>
  <c r="H208" i="3"/>
  <c r="I208" i="3"/>
  <c r="U208" i="3" s="1"/>
  <c r="J208" i="3"/>
  <c r="K208" i="3"/>
  <c r="BH208" i="3" s="1"/>
  <c r="L208" i="3"/>
  <c r="M208" i="3"/>
  <c r="N208" i="3"/>
  <c r="O208" i="3"/>
  <c r="T208" i="3"/>
  <c r="V208" i="3"/>
  <c r="W208" i="3"/>
  <c r="X208" i="3"/>
  <c r="Y208" i="3"/>
  <c r="Z208" i="3"/>
  <c r="AA208" i="3"/>
  <c r="AC208" i="3"/>
  <c r="AD208" i="3"/>
  <c r="AF208" i="3" s="1"/>
  <c r="AG208" i="3" s="1"/>
  <c r="BE208" i="3" s="1"/>
  <c r="A209" i="3"/>
  <c r="AH209" i="3" s="1"/>
  <c r="B209" i="3"/>
  <c r="P209" i="3" s="1"/>
  <c r="C209" i="3"/>
  <c r="D209" i="3"/>
  <c r="E209" i="3"/>
  <c r="BG209" i="3" s="1"/>
  <c r="F209" i="3"/>
  <c r="R209" i="3" s="1"/>
  <c r="G209" i="3"/>
  <c r="S209" i="3" s="1"/>
  <c r="H209" i="3"/>
  <c r="T209" i="3" s="1"/>
  <c r="I209" i="3"/>
  <c r="U209" i="3" s="1"/>
  <c r="J209" i="3"/>
  <c r="K209" i="3"/>
  <c r="BH209" i="3" s="1"/>
  <c r="L209" i="3"/>
  <c r="M209" i="3"/>
  <c r="N209" i="3"/>
  <c r="O209" i="3"/>
  <c r="V209" i="3"/>
  <c r="W209" i="3"/>
  <c r="X209" i="3"/>
  <c r="Y209" i="3"/>
  <c r="Z209" i="3"/>
  <c r="AA209" i="3"/>
  <c r="AC209" i="3"/>
  <c r="AD209" i="3"/>
  <c r="AF209" i="3" s="1"/>
  <c r="AG209" i="3" s="1"/>
  <c r="BE209" i="3" s="1"/>
  <c r="A210" i="3"/>
  <c r="AH210" i="3" s="1"/>
  <c r="B210" i="3"/>
  <c r="P210" i="3" s="1"/>
  <c r="C210" i="3"/>
  <c r="D210" i="3"/>
  <c r="E210" i="3"/>
  <c r="F210" i="3"/>
  <c r="R210" i="3" s="1"/>
  <c r="G210" i="3"/>
  <c r="S210" i="3" s="1"/>
  <c r="H210" i="3"/>
  <c r="I210" i="3"/>
  <c r="U210" i="3" s="1"/>
  <c r="J210" i="3"/>
  <c r="K210" i="3"/>
  <c r="BH210" i="3" s="1"/>
  <c r="L210" i="3"/>
  <c r="M210" i="3"/>
  <c r="N210" i="3"/>
  <c r="O210" i="3"/>
  <c r="T210" i="3"/>
  <c r="V210" i="3"/>
  <c r="W210" i="3"/>
  <c r="X210" i="3"/>
  <c r="Y210" i="3"/>
  <c r="Z210" i="3"/>
  <c r="AA210" i="3"/>
  <c r="AC210" i="3"/>
  <c r="AD210" i="3"/>
  <c r="AF210" i="3" s="1"/>
  <c r="AG210" i="3" s="1"/>
  <c r="BE210" i="3" s="1"/>
  <c r="A211" i="3"/>
  <c r="AH211" i="3" s="1"/>
  <c r="B211" i="3"/>
  <c r="P211" i="3" s="1"/>
  <c r="C211" i="3"/>
  <c r="D211" i="3"/>
  <c r="E211" i="3"/>
  <c r="Q211" i="3" s="1"/>
  <c r="F211" i="3"/>
  <c r="R211" i="3" s="1"/>
  <c r="G211" i="3"/>
  <c r="S211" i="3" s="1"/>
  <c r="H211" i="3"/>
  <c r="T211" i="3" s="1"/>
  <c r="I211" i="3"/>
  <c r="U211" i="3" s="1"/>
  <c r="J211" i="3"/>
  <c r="K211" i="3"/>
  <c r="BH211" i="3" s="1"/>
  <c r="L211" i="3"/>
  <c r="M211" i="3"/>
  <c r="N211" i="3"/>
  <c r="O211" i="3"/>
  <c r="V211" i="3"/>
  <c r="W211" i="3"/>
  <c r="X211" i="3"/>
  <c r="Y211" i="3"/>
  <c r="Z211" i="3"/>
  <c r="AA211" i="3"/>
  <c r="AC211" i="3"/>
  <c r="AD211" i="3"/>
  <c r="AF211" i="3" s="1"/>
  <c r="AG211" i="3" s="1"/>
  <c r="BE211" i="3" s="1"/>
  <c r="A212" i="3"/>
  <c r="AH212" i="3" s="1"/>
  <c r="B212" i="3"/>
  <c r="P212" i="3" s="1"/>
  <c r="C212" i="3"/>
  <c r="D212" i="3"/>
  <c r="E212" i="3"/>
  <c r="BG212" i="3" s="1"/>
  <c r="F212" i="3"/>
  <c r="R212" i="3" s="1"/>
  <c r="G212" i="3"/>
  <c r="S212" i="3" s="1"/>
  <c r="H212" i="3"/>
  <c r="T212" i="3" s="1"/>
  <c r="I212" i="3"/>
  <c r="U212" i="3" s="1"/>
  <c r="J212" i="3"/>
  <c r="K212" i="3"/>
  <c r="BH212" i="3" s="1"/>
  <c r="L212" i="3"/>
  <c r="M212" i="3"/>
  <c r="N212" i="3"/>
  <c r="O212" i="3"/>
  <c r="V212" i="3"/>
  <c r="W212" i="3"/>
  <c r="X212" i="3"/>
  <c r="Y212" i="3"/>
  <c r="Z212" i="3"/>
  <c r="AA212" i="3"/>
  <c r="AC212" i="3"/>
  <c r="AD212" i="3"/>
  <c r="AF212" i="3" s="1"/>
  <c r="AG212" i="3" s="1"/>
  <c r="BE212" i="3" s="1"/>
  <c r="A213" i="3"/>
  <c r="AH213" i="3" s="1"/>
  <c r="B213" i="3"/>
  <c r="P213" i="3" s="1"/>
  <c r="C213" i="3"/>
  <c r="D213" i="3"/>
  <c r="E213" i="3"/>
  <c r="Q213" i="3" s="1"/>
  <c r="F213" i="3"/>
  <c r="R213" i="3" s="1"/>
  <c r="G213" i="3"/>
  <c r="S213" i="3" s="1"/>
  <c r="H213" i="3"/>
  <c r="T213" i="3" s="1"/>
  <c r="I213" i="3"/>
  <c r="U213" i="3" s="1"/>
  <c r="J213" i="3"/>
  <c r="K213" i="3"/>
  <c r="BH213" i="3" s="1"/>
  <c r="L213" i="3"/>
  <c r="M213" i="3"/>
  <c r="N213" i="3"/>
  <c r="O213" i="3"/>
  <c r="V213" i="3"/>
  <c r="W213" i="3"/>
  <c r="X213" i="3"/>
  <c r="Y213" i="3"/>
  <c r="Z213" i="3"/>
  <c r="AA213" i="3"/>
  <c r="AC213" i="3"/>
  <c r="AD213" i="3"/>
  <c r="AF213" i="3" s="1"/>
  <c r="AG213" i="3" s="1"/>
  <c r="BE213" i="3" s="1"/>
  <c r="A214" i="3"/>
  <c r="AH214" i="3" s="1"/>
  <c r="B214" i="3"/>
  <c r="P214" i="3" s="1"/>
  <c r="C214" i="3"/>
  <c r="D214" i="3"/>
  <c r="E214" i="3"/>
  <c r="F214" i="3"/>
  <c r="R214" i="3" s="1"/>
  <c r="G214" i="3"/>
  <c r="S214" i="3" s="1"/>
  <c r="H214" i="3"/>
  <c r="T214" i="3" s="1"/>
  <c r="I214" i="3"/>
  <c r="U214" i="3" s="1"/>
  <c r="J214" i="3"/>
  <c r="K214" i="3"/>
  <c r="BH214" i="3" s="1"/>
  <c r="L214" i="3"/>
  <c r="M214" i="3"/>
  <c r="N214" i="3"/>
  <c r="O214" i="3"/>
  <c r="V214" i="3"/>
  <c r="W214" i="3"/>
  <c r="X214" i="3"/>
  <c r="Y214" i="3"/>
  <c r="Z214" i="3"/>
  <c r="AA214" i="3"/>
  <c r="AC214" i="3"/>
  <c r="AD214" i="3"/>
  <c r="AF214" i="3" s="1"/>
  <c r="AG214" i="3" s="1"/>
  <c r="BE214" i="3" s="1"/>
  <c r="A215" i="3"/>
  <c r="AH215" i="3" s="1"/>
  <c r="B215" i="3"/>
  <c r="P215" i="3" s="1"/>
  <c r="C215" i="3"/>
  <c r="D215" i="3"/>
  <c r="E215" i="3"/>
  <c r="BG215" i="3" s="1"/>
  <c r="F215" i="3"/>
  <c r="R215" i="3" s="1"/>
  <c r="G215" i="3"/>
  <c r="S215" i="3" s="1"/>
  <c r="H215" i="3"/>
  <c r="I215" i="3"/>
  <c r="U215" i="3" s="1"/>
  <c r="J215" i="3"/>
  <c r="K215" i="3"/>
  <c r="BH215" i="3" s="1"/>
  <c r="L215" i="3"/>
  <c r="M215" i="3"/>
  <c r="N215" i="3"/>
  <c r="O215" i="3"/>
  <c r="T215" i="3"/>
  <c r="V215" i="3"/>
  <c r="W215" i="3"/>
  <c r="X215" i="3"/>
  <c r="Y215" i="3"/>
  <c r="Z215" i="3"/>
  <c r="AA215" i="3"/>
  <c r="AC215" i="3"/>
  <c r="AD215" i="3"/>
  <c r="AF215" i="3" s="1"/>
  <c r="AG215" i="3" s="1"/>
  <c r="BE215" i="3" s="1"/>
  <c r="A216" i="3"/>
  <c r="AH216" i="3" s="1"/>
  <c r="B216" i="3"/>
  <c r="P216" i="3" s="1"/>
  <c r="C216" i="3"/>
  <c r="D216" i="3"/>
  <c r="E216" i="3"/>
  <c r="BG216" i="3" s="1"/>
  <c r="F216" i="3"/>
  <c r="R216" i="3" s="1"/>
  <c r="G216" i="3"/>
  <c r="S216" i="3" s="1"/>
  <c r="H216" i="3"/>
  <c r="T216" i="3" s="1"/>
  <c r="I216" i="3"/>
  <c r="U216" i="3" s="1"/>
  <c r="J216" i="3"/>
  <c r="K216" i="3"/>
  <c r="BH216" i="3" s="1"/>
  <c r="L216" i="3"/>
  <c r="M216" i="3"/>
  <c r="N216" i="3"/>
  <c r="O216" i="3"/>
  <c r="V216" i="3"/>
  <c r="W216" i="3"/>
  <c r="X216" i="3"/>
  <c r="Y216" i="3"/>
  <c r="Z216" i="3"/>
  <c r="AA216" i="3"/>
  <c r="AC216" i="3"/>
  <c r="AD216" i="3"/>
  <c r="AF216" i="3" s="1"/>
  <c r="AG216" i="3" s="1"/>
  <c r="BE216" i="3" s="1"/>
  <c r="A217" i="3"/>
  <c r="AH217" i="3" s="1"/>
  <c r="B217" i="3"/>
  <c r="P217" i="3" s="1"/>
  <c r="C217" i="3"/>
  <c r="D217" i="3"/>
  <c r="E217" i="3"/>
  <c r="F217" i="3"/>
  <c r="R217" i="3" s="1"/>
  <c r="G217" i="3"/>
  <c r="S217" i="3" s="1"/>
  <c r="H217" i="3"/>
  <c r="T217" i="3" s="1"/>
  <c r="I217" i="3"/>
  <c r="U217" i="3" s="1"/>
  <c r="J217" i="3"/>
  <c r="K217" i="3"/>
  <c r="BH217" i="3" s="1"/>
  <c r="L217" i="3"/>
  <c r="M217" i="3"/>
  <c r="N217" i="3"/>
  <c r="O217" i="3"/>
  <c r="V217" i="3"/>
  <c r="W217" i="3"/>
  <c r="X217" i="3"/>
  <c r="Y217" i="3"/>
  <c r="Z217" i="3"/>
  <c r="AA217" i="3"/>
  <c r="AC217" i="3"/>
  <c r="AD217" i="3"/>
  <c r="AF217" i="3" s="1"/>
  <c r="AG217" i="3" s="1"/>
  <c r="BE217" i="3" s="1"/>
  <c r="A218" i="3"/>
  <c r="AH218" i="3" s="1"/>
  <c r="B218" i="3"/>
  <c r="P218" i="3" s="1"/>
  <c r="C218" i="3"/>
  <c r="D218" i="3"/>
  <c r="E218" i="3"/>
  <c r="Q218" i="3" s="1"/>
  <c r="F218" i="3"/>
  <c r="R218" i="3" s="1"/>
  <c r="G218" i="3"/>
  <c r="S218" i="3" s="1"/>
  <c r="H218" i="3"/>
  <c r="T218" i="3" s="1"/>
  <c r="I218" i="3"/>
  <c r="U218" i="3" s="1"/>
  <c r="J218" i="3"/>
  <c r="K218" i="3"/>
  <c r="BH218" i="3" s="1"/>
  <c r="L218" i="3"/>
  <c r="M218" i="3"/>
  <c r="N218" i="3"/>
  <c r="O218" i="3"/>
  <c r="V218" i="3"/>
  <c r="W218" i="3"/>
  <c r="X218" i="3"/>
  <c r="Y218" i="3"/>
  <c r="Z218" i="3"/>
  <c r="AA218" i="3"/>
  <c r="AC218" i="3"/>
  <c r="AD218" i="3"/>
  <c r="AF218" i="3" s="1"/>
  <c r="AG218" i="3" s="1"/>
  <c r="BE218" i="3" s="1"/>
  <c r="A219" i="3"/>
  <c r="AH219" i="3" s="1"/>
  <c r="B219" i="3"/>
  <c r="P219" i="3" s="1"/>
  <c r="C219" i="3"/>
  <c r="D219" i="3"/>
  <c r="E219" i="3"/>
  <c r="BG219" i="3" s="1"/>
  <c r="F219" i="3"/>
  <c r="R219" i="3" s="1"/>
  <c r="G219" i="3"/>
  <c r="S219" i="3" s="1"/>
  <c r="H219" i="3"/>
  <c r="I219" i="3"/>
  <c r="U219" i="3" s="1"/>
  <c r="J219" i="3"/>
  <c r="K219" i="3"/>
  <c r="BH219" i="3" s="1"/>
  <c r="L219" i="3"/>
  <c r="M219" i="3"/>
  <c r="N219" i="3"/>
  <c r="O219" i="3"/>
  <c r="T219" i="3"/>
  <c r="V219" i="3"/>
  <c r="W219" i="3"/>
  <c r="X219" i="3"/>
  <c r="Y219" i="3"/>
  <c r="Z219" i="3"/>
  <c r="AA219" i="3"/>
  <c r="AC219" i="3"/>
  <c r="AD219" i="3"/>
  <c r="AF219" i="3" s="1"/>
  <c r="AG219" i="3" s="1"/>
  <c r="BE219" i="3" s="1"/>
  <c r="A220" i="3"/>
  <c r="AH220" i="3" s="1"/>
  <c r="B220" i="3"/>
  <c r="P220" i="3" s="1"/>
  <c r="C220" i="3"/>
  <c r="D220" i="3"/>
  <c r="E220" i="3"/>
  <c r="BG220" i="3" s="1"/>
  <c r="F220" i="3"/>
  <c r="R220" i="3" s="1"/>
  <c r="G220" i="3"/>
  <c r="S220" i="3" s="1"/>
  <c r="H220" i="3"/>
  <c r="T220" i="3" s="1"/>
  <c r="I220" i="3"/>
  <c r="U220" i="3" s="1"/>
  <c r="J220" i="3"/>
  <c r="K220" i="3"/>
  <c r="BH220" i="3" s="1"/>
  <c r="L220" i="3"/>
  <c r="M220" i="3"/>
  <c r="N220" i="3"/>
  <c r="O220" i="3"/>
  <c r="V220" i="3"/>
  <c r="W220" i="3"/>
  <c r="X220" i="3"/>
  <c r="Y220" i="3"/>
  <c r="Z220" i="3"/>
  <c r="AA220" i="3"/>
  <c r="AC220" i="3"/>
  <c r="AD220" i="3"/>
  <c r="AF220" i="3" s="1"/>
  <c r="AG220" i="3" s="1"/>
  <c r="BE220" i="3" s="1"/>
  <c r="A221" i="3"/>
  <c r="AH221" i="3" s="1"/>
  <c r="B221" i="3"/>
  <c r="P221" i="3" s="1"/>
  <c r="C221" i="3"/>
  <c r="D221" i="3"/>
  <c r="E221" i="3"/>
  <c r="F221" i="3"/>
  <c r="R221" i="3" s="1"/>
  <c r="G221" i="3"/>
  <c r="S221" i="3" s="1"/>
  <c r="H221" i="3"/>
  <c r="T221" i="3" s="1"/>
  <c r="I221" i="3"/>
  <c r="U221" i="3" s="1"/>
  <c r="J221" i="3"/>
  <c r="K221" i="3"/>
  <c r="BH221" i="3" s="1"/>
  <c r="L221" i="3"/>
  <c r="M221" i="3"/>
  <c r="N221" i="3"/>
  <c r="O221" i="3"/>
  <c r="V221" i="3"/>
  <c r="W221" i="3"/>
  <c r="X221" i="3"/>
  <c r="Y221" i="3"/>
  <c r="Z221" i="3"/>
  <c r="AA221" i="3"/>
  <c r="AC221" i="3"/>
  <c r="AD221" i="3"/>
  <c r="AF221" i="3" s="1"/>
  <c r="AG221" i="3" s="1"/>
  <c r="BE221" i="3" s="1"/>
  <c r="A222" i="3"/>
  <c r="AH222" i="3" s="1"/>
  <c r="B222" i="3"/>
  <c r="P222" i="3" s="1"/>
  <c r="C222" i="3"/>
  <c r="D222" i="3"/>
  <c r="E222" i="3"/>
  <c r="Q222" i="3" s="1"/>
  <c r="F222" i="3"/>
  <c r="R222" i="3" s="1"/>
  <c r="G222" i="3"/>
  <c r="S222" i="3" s="1"/>
  <c r="H222" i="3"/>
  <c r="T222" i="3" s="1"/>
  <c r="I222" i="3"/>
  <c r="U222" i="3" s="1"/>
  <c r="J222" i="3"/>
  <c r="K222" i="3"/>
  <c r="BH222" i="3" s="1"/>
  <c r="L222" i="3"/>
  <c r="M222" i="3"/>
  <c r="N222" i="3"/>
  <c r="O222" i="3"/>
  <c r="V222" i="3"/>
  <c r="W222" i="3"/>
  <c r="X222" i="3"/>
  <c r="Y222" i="3"/>
  <c r="Z222" i="3"/>
  <c r="AA222" i="3"/>
  <c r="AC222" i="3"/>
  <c r="AD222" i="3"/>
  <c r="AF222" i="3" s="1"/>
  <c r="AG222" i="3" s="1"/>
  <c r="BE222" i="3" s="1"/>
  <c r="BG222" i="3"/>
  <c r="A223" i="3"/>
  <c r="AH223" i="3" s="1"/>
  <c r="B223" i="3"/>
  <c r="P223" i="3" s="1"/>
  <c r="C223" i="3"/>
  <c r="D223" i="3"/>
  <c r="E223" i="3"/>
  <c r="BG223" i="3" s="1"/>
  <c r="F223" i="3"/>
  <c r="R223" i="3" s="1"/>
  <c r="G223" i="3"/>
  <c r="S223" i="3" s="1"/>
  <c r="H223" i="3"/>
  <c r="T223" i="3" s="1"/>
  <c r="I223" i="3"/>
  <c r="U223" i="3" s="1"/>
  <c r="J223" i="3"/>
  <c r="K223" i="3"/>
  <c r="BH223" i="3" s="1"/>
  <c r="L223" i="3"/>
  <c r="M223" i="3"/>
  <c r="N223" i="3"/>
  <c r="O223" i="3"/>
  <c r="V223" i="3"/>
  <c r="W223" i="3"/>
  <c r="X223" i="3"/>
  <c r="Y223" i="3"/>
  <c r="Z223" i="3"/>
  <c r="AA223" i="3"/>
  <c r="AC223" i="3"/>
  <c r="AD223" i="3"/>
  <c r="AF223" i="3" s="1"/>
  <c r="AG223" i="3" s="1"/>
  <c r="BE223" i="3" s="1"/>
  <c r="A224" i="3"/>
  <c r="AH224" i="3" s="1"/>
  <c r="B224" i="3"/>
  <c r="P224" i="3" s="1"/>
  <c r="C224" i="3"/>
  <c r="D224" i="3"/>
  <c r="E224" i="3"/>
  <c r="BG224" i="3" s="1"/>
  <c r="F224" i="3"/>
  <c r="R224" i="3" s="1"/>
  <c r="G224" i="3"/>
  <c r="S224" i="3" s="1"/>
  <c r="H224" i="3"/>
  <c r="T224" i="3" s="1"/>
  <c r="I224" i="3"/>
  <c r="U224" i="3" s="1"/>
  <c r="J224" i="3"/>
  <c r="K224" i="3"/>
  <c r="BH224" i="3" s="1"/>
  <c r="L224" i="3"/>
  <c r="M224" i="3"/>
  <c r="N224" i="3"/>
  <c r="O224" i="3"/>
  <c r="V224" i="3"/>
  <c r="W224" i="3"/>
  <c r="X224" i="3"/>
  <c r="Y224" i="3"/>
  <c r="Z224" i="3"/>
  <c r="AA224" i="3"/>
  <c r="AC224" i="3"/>
  <c r="AD224" i="3"/>
  <c r="AF224" i="3" s="1"/>
  <c r="AG224" i="3" s="1"/>
  <c r="BE224" i="3" s="1"/>
  <c r="A225" i="3"/>
  <c r="AH225" i="3" s="1"/>
  <c r="B225" i="3"/>
  <c r="P225" i="3" s="1"/>
  <c r="C225" i="3"/>
  <c r="D225" i="3"/>
  <c r="E225" i="3"/>
  <c r="Q225" i="3" s="1"/>
  <c r="F225" i="3"/>
  <c r="R225" i="3" s="1"/>
  <c r="G225" i="3"/>
  <c r="S225" i="3" s="1"/>
  <c r="H225" i="3"/>
  <c r="I225" i="3"/>
  <c r="J225" i="3"/>
  <c r="K225" i="3"/>
  <c r="BH225" i="3" s="1"/>
  <c r="L225" i="3"/>
  <c r="M225" i="3"/>
  <c r="N225" i="3"/>
  <c r="O225" i="3"/>
  <c r="T225" i="3"/>
  <c r="U225" i="3"/>
  <c r="V225" i="3"/>
  <c r="W225" i="3"/>
  <c r="X225" i="3"/>
  <c r="Y225" i="3"/>
  <c r="Z225" i="3"/>
  <c r="AA225" i="3"/>
  <c r="AC225" i="3"/>
  <c r="AD225" i="3"/>
  <c r="AF225" i="3" s="1"/>
  <c r="AG225" i="3" s="1"/>
  <c r="BE225" i="3" s="1"/>
  <c r="A226" i="3"/>
  <c r="AH226" i="3" s="1"/>
  <c r="B226" i="3"/>
  <c r="P226" i="3" s="1"/>
  <c r="C226" i="3"/>
  <c r="D226" i="3"/>
  <c r="E226" i="3"/>
  <c r="BG226" i="3" s="1"/>
  <c r="F226" i="3"/>
  <c r="G226" i="3"/>
  <c r="S226" i="3" s="1"/>
  <c r="H226" i="3"/>
  <c r="T226" i="3" s="1"/>
  <c r="I226" i="3"/>
  <c r="U226" i="3" s="1"/>
  <c r="J226" i="3"/>
  <c r="K226" i="3"/>
  <c r="BH226" i="3" s="1"/>
  <c r="L226" i="3"/>
  <c r="M226" i="3"/>
  <c r="N226" i="3"/>
  <c r="O226" i="3"/>
  <c r="Q226" i="3"/>
  <c r="R226" i="3"/>
  <c r="V226" i="3"/>
  <c r="W226" i="3"/>
  <c r="X226" i="3"/>
  <c r="Y226" i="3"/>
  <c r="Z226" i="3"/>
  <c r="AA226" i="3"/>
  <c r="AC226" i="3"/>
  <c r="AD226" i="3"/>
  <c r="AF226" i="3" s="1"/>
  <c r="AG226" i="3" s="1"/>
  <c r="BE226" i="3" s="1"/>
  <c r="A227" i="3"/>
  <c r="AH227" i="3" s="1"/>
  <c r="B227" i="3"/>
  <c r="P227" i="3" s="1"/>
  <c r="C227" i="3"/>
  <c r="D227" i="3"/>
  <c r="E227" i="3"/>
  <c r="Q227" i="3" s="1"/>
  <c r="F227" i="3"/>
  <c r="R227" i="3" s="1"/>
  <c r="G227" i="3"/>
  <c r="S227" i="3" s="1"/>
  <c r="H227" i="3"/>
  <c r="T227" i="3" s="1"/>
  <c r="I227" i="3"/>
  <c r="U227" i="3" s="1"/>
  <c r="J227" i="3"/>
  <c r="K227" i="3"/>
  <c r="BH227" i="3" s="1"/>
  <c r="L227" i="3"/>
  <c r="M227" i="3"/>
  <c r="N227" i="3"/>
  <c r="O227" i="3"/>
  <c r="V227" i="3"/>
  <c r="W227" i="3"/>
  <c r="X227" i="3"/>
  <c r="Y227" i="3"/>
  <c r="Z227" i="3"/>
  <c r="AA227" i="3"/>
  <c r="AC227" i="3"/>
  <c r="AD227" i="3"/>
  <c r="AF227" i="3" s="1"/>
  <c r="AG227" i="3" s="1"/>
  <c r="BE227" i="3" s="1"/>
  <c r="A228" i="3"/>
  <c r="AH228" i="3" s="1"/>
  <c r="B228" i="3"/>
  <c r="P228" i="3" s="1"/>
  <c r="C228" i="3"/>
  <c r="D228" i="3"/>
  <c r="E228" i="3"/>
  <c r="BG228" i="3" s="1"/>
  <c r="F228" i="3"/>
  <c r="R228" i="3" s="1"/>
  <c r="G228" i="3"/>
  <c r="S228" i="3" s="1"/>
  <c r="H228" i="3"/>
  <c r="T228" i="3" s="1"/>
  <c r="I228" i="3"/>
  <c r="U228" i="3" s="1"/>
  <c r="J228" i="3"/>
  <c r="K228" i="3"/>
  <c r="BH228" i="3" s="1"/>
  <c r="L228" i="3"/>
  <c r="M228" i="3"/>
  <c r="N228" i="3"/>
  <c r="O228" i="3"/>
  <c r="V228" i="3"/>
  <c r="W228" i="3"/>
  <c r="X228" i="3"/>
  <c r="Y228" i="3"/>
  <c r="Z228" i="3"/>
  <c r="AA228" i="3"/>
  <c r="AC228" i="3"/>
  <c r="AD228" i="3"/>
  <c r="A229" i="3"/>
  <c r="AH229" i="3" s="1"/>
  <c r="B229" i="3"/>
  <c r="P229" i="3" s="1"/>
  <c r="C229" i="3"/>
  <c r="D229" i="3"/>
  <c r="E229" i="3"/>
  <c r="BG229" i="3" s="1"/>
  <c r="F229" i="3"/>
  <c r="R229" i="3" s="1"/>
  <c r="G229" i="3"/>
  <c r="S229" i="3" s="1"/>
  <c r="H229" i="3"/>
  <c r="I229" i="3"/>
  <c r="U229" i="3" s="1"/>
  <c r="J229" i="3"/>
  <c r="K229" i="3"/>
  <c r="BH229" i="3" s="1"/>
  <c r="L229" i="3"/>
  <c r="M229" i="3"/>
  <c r="N229" i="3"/>
  <c r="O229" i="3"/>
  <c r="T229" i="3"/>
  <c r="V229" i="3"/>
  <c r="W229" i="3"/>
  <c r="X229" i="3"/>
  <c r="Y229" i="3"/>
  <c r="Z229" i="3"/>
  <c r="AA229" i="3"/>
  <c r="AC229" i="3"/>
  <c r="AD229" i="3"/>
  <c r="AF229" i="3" s="1"/>
  <c r="AG229" i="3" s="1"/>
  <c r="BE229" i="3" s="1"/>
  <c r="A230" i="3"/>
  <c r="AH230" i="3" s="1"/>
  <c r="B230" i="3"/>
  <c r="P230" i="3" s="1"/>
  <c r="C230" i="3"/>
  <c r="D230" i="3"/>
  <c r="E230" i="3"/>
  <c r="BG230" i="3" s="1"/>
  <c r="F230" i="3"/>
  <c r="R230" i="3" s="1"/>
  <c r="G230" i="3"/>
  <c r="S230" i="3" s="1"/>
  <c r="H230" i="3"/>
  <c r="T230" i="3" s="1"/>
  <c r="I230" i="3"/>
  <c r="U230" i="3" s="1"/>
  <c r="J230" i="3"/>
  <c r="K230" i="3"/>
  <c r="BH230" i="3" s="1"/>
  <c r="L230" i="3"/>
  <c r="M230" i="3"/>
  <c r="N230" i="3"/>
  <c r="O230" i="3"/>
  <c r="V230" i="3"/>
  <c r="W230" i="3"/>
  <c r="X230" i="3"/>
  <c r="Y230" i="3"/>
  <c r="Z230" i="3"/>
  <c r="AA230" i="3"/>
  <c r="AC230" i="3"/>
  <c r="AD230" i="3"/>
  <c r="AF230" i="3" s="1"/>
  <c r="AG230" i="3" s="1"/>
  <c r="BE230" i="3" s="1"/>
  <c r="A231" i="3"/>
  <c r="AH231" i="3" s="1"/>
  <c r="B231" i="3"/>
  <c r="P231" i="3" s="1"/>
  <c r="C231" i="3"/>
  <c r="D231" i="3"/>
  <c r="E231" i="3"/>
  <c r="Q231" i="3" s="1"/>
  <c r="F231" i="3"/>
  <c r="R231" i="3" s="1"/>
  <c r="G231" i="3"/>
  <c r="S231" i="3" s="1"/>
  <c r="H231" i="3"/>
  <c r="T231" i="3" s="1"/>
  <c r="I231" i="3"/>
  <c r="U231" i="3" s="1"/>
  <c r="J231" i="3"/>
  <c r="K231" i="3"/>
  <c r="BH231" i="3" s="1"/>
  <c r="L231" i="3"/>
  <c r="M231" i="3"/>
  <c r="N231" i="3"/>
  <c r="O231" i="3"/>
  <c r="V231" i="3"/>
  <c r="W231" i="3"/>
  <c r="X231" i="3"/>
  <c r="Y231" i="3"/>
  <c r="Z231" i="3"/>
  <c r="AA231" i="3"/>
  <c r="AC231" i="3"/>
  <c r="AD231" i="3"/>
  <c r="AF231" i="3" s="1"/>
  <c r="AG231" i="3" s="1"/>
  <c r="BE231" i="3" s="1"/>
  <c r="A232" i="3"/>
  <c r="AH232" i="3" s="1"/>
  <c r="B232" i="3"/>
  <c r="P232" i="3" s="1"/>
  <c r="C232" i="3"/>
  <c r="D232" i="3"/>
  <c r="E232" i="3"/>
  <c r="F232" i="3"/>
  <c r="R232" i="3" s="1"/>
  <c r="G232" i="3"/>
  <c r="S232" i="3" s="1"/>
  <c r="H232" i="3"/>
  <c r="T232" i="3" s="1"/>
  <c r="I232" i="3"/>
  <c r="U232" i="3" s="1"/>
  <c r="J232" i="3"/>
  <c r="K232" i="3"/>
  <c r="BH232" i="3" s="1"/>
  <c r="L232" i="3"/>
  <c r="M232" i="3"/>
  <c r="N232" i="3"/>
  <c r="O232" i="3"/>
  <c r="V232" i="3"/>
  <c r="W232" i="3"/>
  <c r="X232" i="3"/>
  <c r="Y232" i="3"/>
  <c r="Z232" i="3"/>
  <c r="AA232" i="3"/>
  <c r="AC232" i="3"/>
  <c r="AD232" i="3"/>
  <c r="A233" i="3"/>
  <c r="AH233" i="3" s="1"/>
  <c r="B233" i="3"/>
  <c r="P233" i="3" s="1"/>
  <c r="C233" i="3"/>
  <c r="D233" i="3"/>
  <c r="E233" i="3"/>
  <c r="BG233" i="3" s="1"/>
  <c r="F233" i="3"/>
  <c r="R233" i="3" s="1"/>
  <c r="G233" i="3"/>
  <c r="S233" i="3" s="1"/>
  <c r="H233" i="3"/>
  <c r="I233" i="3"/>
  <c r="U233" i="3" s="1"/>
  <c r="J233" i="3"/>
  <c r="K233" i="3"/>
  <c r="BH233" i="3" s="1"/>
  <c r="L233" i="3"/>
  <c r="M233" i="3"/>
  <c r="N233" i="3"/>
  <c r="O233" i="3"/>
  <c r="T233" i="3"/>
  <c r="V233" i="3"/>
  <c r="W233" i="3"/>
  <c r="X233" i="3"/>
  <c r="Y233" i="3"/>
  <c r="Z233" i="3"/>
  <c r="AA233" i="3"/>
  <c r="AC233" i="3"/>
  <c r="AD233" i="3"/>
  <c r="AF233" i="3" s="1"/>
  <c r="AG233" i="3" s="1"/>
  <c r="BE233" i="3" s="1"/>
  <c r="A234" i="3"/>
  <c r="AH234" i="3" s="1"/>
  <c r="B234" i="3"/>
  <c r="P234" i="3" s="1"/>
  <c r="C234" i="3"/>
  <c r="D234" i="3"/>
  <c r="E234" i="3"/>
  <c r="BG234" i="3" s="1"/>
  <c r="F234" i="3"/>
  <c r="R234" i="3" s="1"/>
  <c r="G234" i="3"/>
  <c r="S234" i="3" s="1"/>
  <c r="H234" i="3"/>
  <c r="T234" i="3" s="1"/>
  <c r="I234" i="3"/>
  <c r="U234" i="3" s="1"/>
  <c r="J234" i="3"/>
  <c r="K234" i="3"/>
  <c r="BH234" i="3" s="1"/>
  <c r="L234" i="3"/>
  <c r="M234" i="3"/>
  <c r="N234" i="3"/>
  <c r="O234" i="3"/>
  <c r="V234" i="3"/>
  <c r="W234" i="3"/>
  <c r="X234" i="3"/>
  <c r="Y234" i="3"/>
  <c r="Z234" i="3"/>
  <c r="AA234" i="3"/>
  <c r="AC234" i="3"/>
  <c r="AD234" i="3"/>
  <c r="AF234" i="3" s="1"/>
  <c r="AG234" i="3" s="1"/>
  <c r="BE234" i="3" s="1"/>
  <c r="A235" i="3"/>
  <c r="AH235" i="3" s="1"/>
  <c r="B235" i="3"/>
  <c r="P235" i="3" s="1"/>
  <c r="C235" i="3"/>
  <c r="D235" i="3"/>
  <c r="E235" i="3"/>
  <c r="BG235" i="3" s="1"/>
  <c r="F235" i="3"/>
  <c r="R235" i="3" s="1"/>
  <c r="G235" i="3"/>
  <c r="S235" i="3" s="1"/>
  <c r="H235" i="3"/>
  <c r="T235" i="3" s="1"/>
  <c r="I235" i="3"/>
  <c r="U235" i="3" s="1"/>
  <c r="J235" i="3"/>
  <c r="K235" i="3"/>
  <c r="BH235" i="3" s="1"/>
  <c r="L235" i="3"/>
  <c r="M235" i="3"/>
  <c r="N235" i="3"/>
  <c r="O235" i="3"/>
  <c r="V235" i="3"/>
  <c r="W235" i="3"/>
  <c r="X235" i="3"/>
  <c r="Y235" i="3"/>
  <c r="Z235" i="3"/>
  <c r="AA235" i="3"/>
  <c r="AC235" i="3"/>
  <c r="AD235" i="3"/>
  <c r="AF235" i="3" s="1"/>
  <c r="AG235" i="3" s="1"/>
  <c r="BE235" i="3" s="1"/>
  <c r="A236" i="3"/>
  <c r="AH236" i="3" s="1"/>
  <c r="B236" i="3"/>
  <c r="P236" i="3" s="1"/>
  <c r="C236" i="3"/>
  <c r="D236" i="3"/>
  <c r="E236" i="3"/>
  <c r="F236" i="3"/>
  <c r="R236" i="3" s="1"/>
  <c r="G236" i="3"/>
  <c r="S236" i="3" s="1"/>
  <c r="H236" i="3"/>
  <c r="T236" i="3" s="1"/>
  <c r="I236" i="3"/>
  <c r="U236" i="3" s="1"/>
  <c r="J236" i="3"/>
  <c r="K236" i="3"/>
  <c r="BH236" i="3" s="1"/>
  <c r="L236" i="3"/>
  <c r="M236" i="3"/>
  <c r="N236" i="3"/>
  <c r="O236" i="3"/>
  <c r="V236" i="3"/>
  <c r="W236" i="3"/>
  <c r="X236" i="3"/>
  <c r="Y236" i="3"/>
  <c r="Z236" i="3"/>
  <c r="AA236" i="3"/>
  <c r="AC236" i="3"/>
  <c r="AD236" i="3"/>
  <c r="A237" i="3"/>
  <c r="AH237" i="3" s="1"/>
  <c r="B237" i="3"/>
  <c r="P237" i="3" s="1"/>
  <c r="C237" i="3"/>
  <c r="D237" i="3"/>
  <c r="E237" i="3"/>
  <c r="BG237" i="3" s="1"/>
  <c r="F237" i="3"/>
  <c r="R237" i="3" s="1"/>
  <c r="G237" i="3"/>
  <c r="S237" i="3" s="1"/>
  <c r="H237" i="3"/>
  <c r="T237" i="3" s="1"/>
  <c r="I237" i="3"/>
  <c r="U237" i="3" s="1"/>
  <c r="J237" i="3"/>
  <c r="K237" i="3"/>
  <c r="BH237" i="3" s="1"/>
  <c r="L237" i="3"/>
  <c r="M237" i="3"/>
  <c r="N237" i="3"/>
  <c r="O237" i="3"/>
  <c r="V237" i="3"/>
  <c r="W237" i="3"/>
  <c r="X237" i="3"/>
  <c r="Y237" i="3"/>
  <c r="Z237" i="3"/>
  <c r="AA237" i="3"/>
  <c r="AC237" i="3"/>
  <c r="AD237" i="3"/>
  <c r="AF237" i="3" s="1"/>
  <c r="AG237" i="3" s="1"/>
  <c r="BE237" i="3" s="1"/>
  <c r="A238" i="3"/>
  <c r="AH238" i="3" s="1"/>
  <c r="B238" i="3"/>
  <c r="P238" i="3" s="1"/>
  <c r="C238" i="3"/>
  <c r="D238" i="3"/>
  <c r="E238" i="3"/>
  <c r="BG238" i="3" s="1"/>
  <c r="F238" i="3"/>
  <c r="G238" i="3"/>
  <c r="S238" i="3" s="1"/>
  <c r="H238" i="3"/>
  <c r="T238" i="3" s="1"/>
  <c r="I238" i="3"/>
  <c r="U238" i="3" s="1"/>
  <c r="J238" i="3"/>
  <c r="K238" i="3"/>
  <c r="BH238" i="3" s="1"/>
  <c r="L238" i="3"/>
  <c r="M238" i="3"/>
  <c r="N238" i="3"/>
  <c r="O238" i="3"/>
  <c r="R238" i="3"/>
  <c r="V238" i="3"/>
  <c r="W238" i="3"/>
  <c r="X238" i="3"/>
  <c r="Y238" i="3"/>
  <c r="Z238" i="3"/>
  <c r="AA238" i="3"/>
  <c r="AC238" i="3"/>
  <c r="AD238" i="3"/>
  <c r="AF238" i="3" s="1"/>
  <c r="AG238" i="3" s="1"/>
  <c r="BE238" i="3" s="1"/>
  <c r="A239" i="3"/>
  <c r="AH239" i="3" s="1"/>
  <c r="B239" i="3"/>
  <c r="P239" i="3" s="1"/>
  <c r="C239" i="3"/>
  <c r="D239" i="3"/>
  <c r="E239" i="3"/>
  <c r="Q239" i="3" s="1"/>
  <c r="F239" i="3"/>
  <c r="R239" i="3" s="1"/>
  <c r="G239" i="3"/>
  <c r="S239" i="3" s="1"/>
  <c r="H239" i="3"/>
  <c r="T239" i="3" s="1"/>
  <c r="I239" i="3"/>
  <c r="U239" i="3" s="1"/>
  <c r="J239" i="3"/>
  <c r="K239" i="3"/>
  <c r="BH239" i="3" s="1"/>
  <c r="L239" i="3"/>
  <c r="M239" i="3"/>
  <c r="N239" i="3"/>
  <c r="O239" i="3"/>
  <c r="V239" i="3"/>
  <c r="W239" i="3"/>
  <c r="X239" i="3"/>
  <c r="Y239" i="3"/>
  <c r="Z239" i="3"/>
  <c r="AA239" i="3"/>
  <c r="AC239" i="3"/>
  <c r="AD239" i="3"/>
  <c r="AF239" i="3" s="1"/>
  <c r="AG239" i="3" s="1"/>
  <c r="BE239" i="3" s="1"/>
  <c r="A240" i="3"/>
  <c r="AH240" i="3" s="1"/>
  <c r="B240" i="3"/>
  <c r="P240" i="3" s="1"/>
  <c r="C240" i="3"/>
  <c r="D240" i="3"/>
  <c r="E240" i="3"/>
  <c r="Q240" i="3" s="1"/>
  <c r="F240" i="3"/>
  <c r="R240" i="3" s="1"/>
  <c r="G240" i="3"/>
  <c r="S240" i="3" s="1"/>
  <c r="H240" i="3"/>
  <c r="T240" i="3" s="1"/>
  <c r="I240" i="3"/>
  <c r="U240" i="3" s="1"/>
  <c r="J240" i="3"/>
  <c r="K240" i="3"/>
  <c r="BH240" i="3" s="1"/>
  <c r="L240" i="3"/>
  <c r="M240" i="3"/>
  <c r="N240" i="3"/>
  <c r="O240" i="3"/>
  <c r="V240" i="3"/>
  <c r="W240" i="3"/>
  <c r="X240" i="3"/>
  <c r="Y240" i="3"/>
  <c r="Z240" i="3"/>
  <c r="AA240" i="3"/>
  <c r="AC240" i="3"/>
  <c r="AD240" i="3"/>
  <c r="A241" i="3"/>
  <c r="AH241" i="3" s="1"/>
  <c r="B241" i="3"/>
  <c r="P241" i="3" s="1"/>
  <c r="C241" i="3"/>
  <c r="D241" i="3"/>
  <c r="E241" i="3"/>
  <c r="F241" i="3"/>
  <c r="R241" i="3" s="1"/>
  <c r="G241" i="3"/>
  <c r="S241" i="3" s="1"/>
  <c r="H241" i="3"/>
  <c r="I241" i="3"/>
  <c r="U241" i="3" s="1"/>
  <c r="J241" i="3"/>
  <c r="K241" i="3"/>
  <c r="BH241" i="3" s="1"/>
  <c r="L241" i="3"/>
  <c r="M241" i="3"/>
  <c r="N241" i="3"/>
  <c r="O241" i="3"/>
  <c r="T241" i="3"/>
  <c r="V241" i="3"/>
  <c r="W241" i="3"/>
  <c r="X241" i="3"/>
  <c r="Y241" i="3"/>
  <c r="Z241" i="3"/>
  <c r="AA241" i="3"/>
  <c r="AC241" i="3"/>
  <c r="AD241" i="3"/>
  <c r="AF241" i="3" s="1"/>
  <c r="AG241" i="3" s="1"/>
  <c r="BE241" i="3" s="1"/>
  <c r="A242" i="3"/>
  <c r="AH242" i="3" s="1"/>
  <c r="B242" i="3"/>
  <c r="P242" i="3" s="1"/>
  <c r="C242" i="3"/>
  <c r="D242" i="3"/>
  <c r="E242" i="3"/>
  <c r="F242" i="3"/>
  <c r="R242" i="3" s="1"/>
  <c r="G242" i="3"/>
  <c r="S242" i="3" s="1"/>
  <c r="H242" i="3"/>
  <c r="T242" i="3" s="1"/>
  <c r="I242" i="3"/>
  <c r="U242" i="3" s="1"/>
  <c r="J242" i="3"/>
  <c r="K242" i="3"/>
  <c r="BH242" i="3" s="1"/>
  <c r="L242" i="3"/>
  <c r="M242" i="3"/>
  <c r="N242" i="3"/>
  <c r="O242" i="3"/>
  <c r="V242" i="3"/>
  <c r="W242" i="3"/>
  <c r="X242" i="3"/>
  <c r="Y242" i="3"/>
  <c r="Z242" i="3"/>
  <c r="AA242" i="3"/>
  <c r="AC242" i="3"/>
  <c r="AD242" i="3"/>
  <c r="AF242" i="3" s="1"/>
  <c r="AG242" i="3" s="1"/>
  <c r="BE242" i="3" s="1"/>
  <c r="A243" i="3"/>
  <c r="AH243" i="3" s="1"/>
  <c r="B243" i="3"/>
  <c r="P243" i="3" s="1"/>
  <c r="C243" i="3"/>
  <c r="D243" i="3"/>
  <c r="E243" i="3"/>
  <c r="Q243" i="3" s="1"/>
  <c r="F243" i="3"/>
  <c r="R243" i="3" s="1"/>
  <c r="G243" i="3"/>
  <c r="S243" i="3" s="1"/>
  <c r="H243" i="3"/>
  <c r="T243" i="3" s="1"/>
  <c r="I243" i="3"/>
  <c r="U243" i="3" s="1"/>
  <c r="J243" i="3"/>
  <c r="K243" i="3"/>
  <c r="BH243" i="3" s="1"/>
  <c r="L243" i="3"/>
  <c r="M243" i="3"/>
  <c r="N243" i="3"/>
  <c r="O243" i="3"/>
  <c r="V243" i="3"/>
  <c r="W243" i="3"/>
  <c r="X243" i="3"/>
  <c r="Y243" i="3"/>
  <c r="Z243" i="3"/>
  <c r="AA243" i="3"/>
  <c r="AC243" i="3"/>
  <c r="AD243" i="3"/>
  <c r="AF243" i="3" s="1"/>
  <c r="AG243" i="3" s="1"/>
  <c r="BE243" i="3" s="1"/>
  <c r="A244" i="3"/>
  <c r="AH244" i="3" s="1"/>
  <c r="B244" i="3"/>
  <c r="P244" i="3" s="1"/>
  <c r="C244" i="3"/>
  <c r="D244" i="3"/>
  <c r="E244" i="3"/>
  <c r="BG244" i="3" s="1"/>
  <c r="F244" i="3"/>
  <c r="R244" i="3" s="1"/>
  <c r="G244" i="3"/>
  <c r="S244" i="3" s="1"/>
  <c r="H244" i="3"/>
  <c r="T244" i="3" s="1"/>
  <c r="I244" i="3"/>
  <c r="U244" i="3" s="1"/>
  <c r="J244" i="3"/>
  <c r="K244" i="3"/>
  <c r="BH244" i="3" s="1"/>
  <c r="L244" i="3"/>
  <c r="M244" i="3"/>
  <c r="N244" i="3"/>
  <c r="O244" i="3"/>
  <c r="V244" i="3"/>
  <c r="W244" i="3"/>
  <c r="X244" i="3"/>
  <c r="Y244" i="3"/>
  <c r="Z244" i="3"/>
  <c r="AA244" i="3"/>
  <c r="AC244" i="3"/>
  <c r="AD244" i="3"/>
  <c r="A245" i="3"/>
  <c r="AH245" i="3" s="1"/>
  <c r="B245" i="3"/>
  <c r="P245" i="3" s="1"/>
  <c r="C245" i="3"/>
  <c r="D245" i="3"/>
  <c r="E245" i="3"/>
  <c r="F245" i="3"/>
  <c r="R245" i="3" s="1"/>
  <c r="G245" i="3"/>
  <c r="S245" i="3" s="1"/>
  <c r="H245" i="3"/>
  <c r="T245" i="3" s="1"/>
  <c r="I245" i="3"/>
  <c r="U245" i="3" s="1"/>
  <c r="J245" i="3"/>
  <c r="K245" i="3"/>
  <c r="BH245" i="3" s="1"/>
  <c r="L245" i="3"/>
  <c r="M245" i="3"/>
  <c r="N245" i="3"/>
  <c r="O245" i="3"/>
  <c r="V245" i="3"/>
  <c r="W245" i="3"/>
  <c r="X245" i="3"/>
  <c r="Y245" i="3"/>
  <c r="Z245" i="3"/>
  <c r="AA245" i="3"/>
  <c r="AC245" i="3"/>
  <c r="AD245" i="3"/>
  <c r="AF245" i="3" s="1"/>
  <c r="AG245" i="3" s="1"/>
  <c r="BE245" i="3" s="1"/>
  <c r="Q169" i="3" l="1"/>
  <c r="BE87" i="3"/>
  <c r="BE123" i="3"/>
  <c r="Q73" i="3"/>
  <c r="AE73" i="3" s="1"/>
  <c r="AN73" i="3" s="1"/>
  <c r="BG164" i="3"/>
  <c r="Q219" i="3"/>
  <c r="Q199" i="3"/>
  <c r="Q192" i="3"/>
  <c r="BG239" i="3"/>
  <c r="Q238" i="3"/>
  <c r="Q129" i="3"/>
  <c r="Q126" i="3"/>
  <c r="AE126" i="3" s="1"/>
  <c r="BG211" i="3"/>
  <c r="BG74" i="3"/>
  <c r="Q177" i="3"/>
  <c r="AE177" i="3" s="1"/>
  <c r="BG172" i="3"/>
  <c r="AE239" i="3"/>
  <c r="BD239" i="3" s="1"/>
  <c r="Q236" i="3"/>
  <c r="BG236" i="3"/>
  <c r="AE203" i="3"/>
  <c r="BD203" i="3" s="1"/>
  <c r="BG194" i="3"/>
  <c r="AE219" i="3"/>
  <c r="AB189" i="3"/>
  <c r="Q233" i="3"/>
  <c r="AE194" i="3"/>
  <c r="AN194" i="3" s="1"/>
  <c r="Q188" i="3"/>
  <c r="AE188" i="3" s="1"/>
  <c r="BE73" i="3"/>
  <c r="AE222" i="3"/>
  <c r="Q216" i="3"/>
  <c r="AE216" i="3" s="1"/>
  <c r="AE227" i="3"/>
  <c r="BD227" i="3" s="1"/>
  <c r="AE225" i="3"/>
  <c r="AO225" i="3" s="1"/>
  <c r="Q201" i="3"/>
  <c r="AE201" i="3" s="1"/>
  <c r="BD201" i="3" s="1"/>
  <c r="Q189" i="3"/>
  <c r="AE189" i="3" s="1"/>
  <c r="BD189" i="3" s="1"/>
  <c r="BG68" i="3"/>
  <c r="BE63" i="3"/>
  <c r="Q237" i="3"/>
  <c r="AE237" i="3" s="1"/>
  <c r="Q234" i="3"/>
  <c r="AE234" i="3" s="1"/>
  <c r="BD234" i="3" s="1"/>
  <c r="Q223" i="3"/>
  <c r="Q230" i="3"/>
  <c r="AE230" i="3" s="1"/>
  <c r="Q224" i="3"/>
  <c r="AE224" i="3" s="1"/>
  <c r="Q209" i="3"/>
  <c r="AE209" i="3" s="1"/>
  <c r="BD209" i="3" s="1"/>
  <c r="BG243" i="3"/>
  <c r="Q235" i="3"/>
  <c r="AE235" i="3" s="1"/>
  <c r="AP235" i="3" s="1"/>
  <c r="Q208" i="3"/>
  <c r="AE208" i="3" s="1"/>
  <c r="Q207" i="3"/>
  <c r="AE207" i="3" s="1"/>
  <c r="BD207" i="3" s="1"/>
  <c r="Q198" i="3"/>
  <c r="BG195" i="3"/>
  <c r="BG119" i="3"/>
  <c r="Q66" i="3"/>
  <c r="AE66" i="3" s="1"/>
  <c r="BD66" i="3" s="1"/>
  <c r="BE64" i="3"/>
  <c r="Q160" i="3"/>
  <c r="AE160" i="3" s="1"/>
  <c r="AK160" i="3" s="1"/>
  <c r="Q152" i="3"/>
  <c r="AE152" i="3" s="1"/>
  <c r="BD152" i="3" s="1"/>
  <c r="BG171" i="3"/>
  <c r="BG161" i="3"/>
  <c r="BG149" i="3"/>
  <c r="Q136" i="3"/>
  <c r="AE136" i="3" s="1"/>
  <c r="BC136" i="3" s="1"/>
  <c r="Q64" i="3"/>
  <c r="AE64" i="3" s="1"/>
  <c r="AM64" i="3" s="1"/>
  <c r="BG127" i="3"/>
  <c r="Q102" i="3"/>
  <c r="AE102" i="3" s="1"/>
  <c r="BD102" i="3" s="1"/>
  <c r="Q98" i="3"/>
  <c r="AE98" i="3" s="1"/>
  <c r="AL98" i="3" s="1"/>
  <c r="Q71" i="3"/>
  <c r="AE71" i="3" s="1"/>
  <c r="BD71" i="3" s="1"/>
  <c r="Q210" i="3"/>
  <c r="BG210" i="3"/>
  <c r="Q202" i="3"/>
  <c r="AE202" i="3" s="1"/>
  <c r="BG202" i="3"/>
  <c r="BG191" i="3"/>
  <c r="Q191" i="3"/>
  <c r="AE191" i="3" s="1"/>
  <c r="AO191" i="3" s="1"/>
  <c r="BG183" i="3"/>
  <c r="Q183" i="3"/>
  <c r="AE183" i="3" s="1"/>
  <c r="BD183" i="3" s="1"/>
  <c r="BG109" i="3"/>
  <c r="Q109" i="3"/>
  <c r="AE109" i="3" s="1"/>
  <c r="Q89" i="3"/>
  <c r="AE89" i="3" s="1"/>
  <c r="AL89" i="3" s="1"/>
  <c r="BG89" i="3"/>
  <c r="Q244" i="3"/>
  <c r="AE244" i="3" s="1"/>
  <c r="BD244" i="3" s="1"/>
  <c r="Q241" i="3"/>
  <c r="AE241" i="3" s="1"/>
  <c r="AP241" i="3" s="1"/>
  <c r="BG241" i="3"/>
  <c r="AB212" i="3"/>
  <c r="AB204" i="3"/>
  <c r="AB199" i="3"/>
  <c r="AX199" i="3" s="1"/>
  <c r="AE199" i="3"/>
  <c r="BG245" i="3"/>
  <c r="Q245" i="3"/>
  <c r="AE245" i="3" s="1"/>
  <c r="AE233" i="3"/>
  <c r="AM233" i="3" s="1"/>
  <c r="BG232" i="3"/>
  <c r="Q232" i="3"/>
  <c r="AE232" i="3" s="1"/>
  <c r="BD232" i="3" s="1"/>
  <c r="BG217" i="3"/>
  <c r="Q217" i="3"/>
  <c r="AE217" i="3" s="1"/>
  <c r="BD217" i="3" s="1"/>
  <c r="Q214" i="3"/>
  <c r="AE214" i="3" s="1"/>
  <c r="BD214" i="3" s="1"/>
  <c r="BG214" i="3"/>
  <c r="BG151" i="3"/>
  <c r="Q151" i="3"/>
  <c r="AE151" i="3" s="1"/>
  <c r="BI151" i="3" s="1"/>
  <c r="Q242" i="3"/>
  <c r="AE242" i="3" s="1"/>
  <c r="BG242" i="3"/>
  <c r="AB229" i="3"/>
  <c r="AB227" i="3"/>
  <c r="AV227" i="3" s="1"/>
  <c r="Q150" i="3"/>
  <c r="AE150" i="3" s="1"/>
  <c r="BD150" i="3" s="1"/>
  <c r="BG150" i="3"/>
  <c r="BG135" i="3"/>
  <c r="Q135" i="3"/>
  <c r="AE135" i="3" s="1"/>
  <c r="BC135" i="3" s="1"/>
  <c r="BG92" i="3"/>
  <c r="Q92" i="3"/>
  <c r="AE92" i="3" s="1"/>
  <c r="BE89" i="3"/>
  <c r="AB238" i="3"/>
  <c r="AE238" i="3"/>
  <c r="AB231" i="3"/>
  <c r="AE231" i="3"/>
  <c r="BD231" i="3" s="1"/>
  <c r="AB230" i="3"/>
  <c r="BG225" i="3"/>
  <c r="AB219" i="3"/>
  <c r="BG205" i="3"/>
  <c r="BE184" i="3"/>
  <c r="AB226" i="3"/>
  <c r="AB213" i="3"/>
  <c r="AE213" i="3"/>
  <c r="BD213" i="3" s="1"/>
  <c r="AB211" i="3"/>
  <c r="AE206" i="3"/>
  <c r="AB200" i="3"/>
  <c r="Q166" i="3"/>
  <c r="AE166" i="3" s="1"/>
  <c r="BD166" i="3" s="1"/>
  <c r="AE149" i="3"/>
  <c r="AM149" i="3" s="1"/>
  <c r="BE101" i="3"/>
  <c r="Q78" i="3"/>
  <c r="AE78" i="3" s="1"/>
  <c r="AL78" i="3" s="1"/>
  <c r="BG240" i="3"/>
  <c r="AE211" i="3"/>
  <c r="AS211" i="3" s="1"/>
  <c r="AB203" i="3"/>
  <c r="BG197" i="3"/>
  <c r="BG196" i="3"/>
  <c r="BG148" i="3"/>
  <c r="Q133" i="3"/>
  <c r="AE133" i="3" s="1"/>
  <c r="BD133" i="3" s="1"/>
  <c r="BE124" i="3"/>
  <c r="BE119" i="3"/>
  <c r="BE109" i="3"/>
  <c r="Q184" i="3"/>
  <c r="AE184" i="3" s="1"/>
  <c r="Q173" i="3"/>
  <c r="AE173" i="3" s="1"/>
  <c r="BD173" i="3" s="1"/>
  <c r="Q168" i="3"/>
  <c r="AE168" i="3" s="1"/>
  <c r="BD168" i="3" s="1"/>
  <c r="BG158" i="3"/>
  <c r="BG154" i="3"/>
  <c r="BG141" i="3"/>
  <c r="Q140" i="3"/>
  <c r="AE140" i="3" s="1"/>
  <c r="BD140" i="3" s="1"/>
  <c r="Q114" i="3"/>
  <c r="AE114" i="3" s="1"/>
  <c r="AL114" i="3" s="1"/>
  <c r="BG111" i="3"/>
  <c r="Q94" i="3"/>
  <c r="AE94" i="3" s="1"/>
  <c r="BC94" i="3" s="1"/>
  <c r="BG88" i="3"/>
  <c r="Q63" i="3"/>
  <c r="AE63" i="3" s="1"/>
  <c r="BG62" i="3"/>
  <c r="BG186" i="3"/>
  <c r="Q181" i="3"/>
  <c r="AE181" i="3" s="1"/>
  <c r="Q180" i="3"/>
  <c r="AE180" i="3" s="1"/>
  <c r="BD180" i="3" s="1"/>
  <c r="BG165" i="3"/>
  <c r="Q143" i="3"/>
  <c r="AE143" i="3" s="1"/>
  <c r="BG142" i="3"/>
  <c r="AE139" i="3"/>
  <c r="BD139" i="3" s="1"/>
  <c r="Q132" i="3"/>
  <c r="AE132" i="3" s="1"/>
  <c r="BI132" i="3" s="1"/>
  <c r="BG108" i="3"/>
  <c r="BG107" i="3"/>
  <c r="Q101" i="3"/>
  <c r="AE101" i="3" s="1"/>
  <c r="BD101" i="3" s="1"/>
  <c r="Q87" i="3"/>
  <c r="AE87" i="3" s="1"/>
  <c r="BC87" i="3" s="1"/>
  <c r="BG83" i="3"/>
  <c r="BG82" i="3"/>
  <c r="AE154" i="3"/>
  <c r="BD154" i="3" s="1"/>
  <c r="Q144" i="3"/>
  <c r="AE144" i="3" s="1"/>
  <c r="AK144" i="3" s="1"/>
  <c r="Q131" i="3"/>
  <c r="AE131" i="3" s="1"/>
  <c r="Q130" i="3"/>
  <c r="AE130" i="3" s="1"/>
  <c r="Q96" i="3"/>
  <c r="AE96" i="3" s="1"/>
  <c r="BD96" i="3" s="1"/>
  <c r="BE83" i="3"/>
  <c r="BE82" i="3"/>
  <c r="AE164" i="3"/>
  <c r="BD164" i="3" s="1"/>
  <c r="BG125" i="3"/>
  <c r="Q125" i="3"/>
  <c r="AE125" i="3" s="1"/>
  <c r="BD125" i="3" s="1"/>
  <c r="Q106" i="3"/>
  <c r="AE106" i="3" s="1"/>
  <c r="BA106" i="3" s="1"/>
  <c r="BG106" i="3"/>
  <c r="BG179" i="3"/>
  <c r="Q167" i="3"/>
  <c r="AE167" i="3" s="1"/>
  <c r="BD167" i="3" s="1"/>
  <c r="BG156" i="3"/>
  <c r="Q155" i="3"/>
  <c r="BE122" i="3"/>
  <c r="Q104" i="3"/>
  <c r="AE104" i="3" s="1"/>
  <c r="AK104" i="3" s="1"/>
  <c r="BG104" i="3"/>
  <c r="BG122" i="3"/>
  <c r="Q122" i="3"/>
  <c r="Q185" i="3"/>
  <c r="AE185" i="3" s="1"/>
  <c r="BD185" i="3" s="1"/>
  <c r="Q105" i="3"/>
  <c r="AE105" i="3" s="1"/>
  <c r="BD105" i="3" s="1"/>
  <c r="BG105" i="3"/>
  <c r="Q182" i="3"/>
  <c r="AE182" i="3" s="1"/>
  <c r="Q176" i="3"/>
  <c r="AE176" i="3" s="1"/>
  <c r="AE172" i="3"/>
  <c r="AE169" i="3"/>
  <c r="AK169" i="3" s="1"/>
  <c r="AE158" i="3"/>
  <c r="BD158" i="3" s="1"/>
  <c r="Q118" i="3"/>
  <c r="AE118" i="3" s="1"/>
  <c r="BD118" i="3" s="1"/>
  <c r="Q117" i="3"/>
  <c r="AE117" i="3" s="1"/>
  <c r="BD117" i="3" s="1"/>
  <c r="BG117" i="3"/>
  <c r="BG115" i="3"/>
  <c r="Q113" i="3"/>
  <c r="AE113" i="3" s="1"/>
  <c r="BD113" i="3" s="1"/>
  <c r="BG113" i="3"/>
  <c r="Q70" i="3"/>
  <c r="AE70" i="3" s="1"/>
  <c r="BD70" i="3" s="1"/>
  <c r="BG70" i="3"/>
  <c r="BG67" i="3"/>
  <c r="Q67" i="3"/>
  <c r="BG145" i="3"/>
  <c r="AE141" i="3"/>
  <c r="AM141" i="3" s="1"/>
  <c r="BG124" i="3"/>
  <c r="BG84" i="3"/>
  <c r="Q84" i="3"/>
  <c r="AE84" i="3" s="1"/>
  <c r="BD84" i="3" s="1"/>
  <c r="Q81" i="3"/>
  <c r="AE81" i="3" s="1"/>
  <c r="BD81" i="3" s="1"/>
  <c r="Q77" i="3"/>
  <c r="AE77" i="3" s="1"/>
  <c r="AK77" i="3" s="1"/>
  <c r="BG77" i="3"/>
  <c r="AE124" i="3"/>
  <c r="AJ124" i="3" s="1"/>
  <c r="AE122" i="3"/>
  <c r="AI122" i="3" s="1"/>
  <c r="BG110" i="3"/>
  <c r="Q110" i="3"/>
  <c r="AE110" i="3" s="1"/>
  <c r="BD110" i="3" s="1"/>
  <c r="Q100" i="3"/>
  <c r="AE100" i="3" s="1"/>
  <c r="BD100" i="3" s="1"/>
  <c r="BG100" i="3"/>
  <c r="BE81" i="3"/>
  <c r="AE67" i="3"/>
  <c r="AL67" i="3" s="1"/>
  <c r="BE65" i="3"/>
  <c r="Q75" i="3"/>
  <c r="AE75" i="3" s="1"/>
  <c r="BD75" i="3" s="1"/>
  <c r="AE74" i="3"/>
  <c r="AK74" i="3" s="1"/>
  <c r="BG72" i="3"/>
  <c r="AM222" i="3"/>
  <c r="AB195" i="3"/>
  <c r="AB188" i="3"/>
  <c r="Q137" i="3"/>
  <c r="AE137" i="3" s="1"/>
  <c r="AK137" i="3" s="1"/>
  <c r="BG137" i="3"/>
  <c r="AB208" i="3"/>
  <c r="AI203" i="3"/>
  <c r="AJ203" i="3"/>
  <c r="AM203" i="3"/>
  <c r="BI203" i="3"/>
  <c r="AB201" i="3"/>
  <c r="BG200" i="3"/>
  <c r="Q200" i="3"/>
  <c r="AE200" i="3" s="1"/>
  <c r="BG178" i="3"/>
  <c r="Q178" i="3"/>
  <c r="AE178" i="3" s="1"/>
  <c r="Q121" i="3"/>
  <c r="AE121" i="3" s="1"/>
  <c r="BD121" i="3" s="1"/>
  <c r="BG121" i="3"/>
  <c r="AB240" i="3"/>
  <c r="AB239" i="3"/>
  <c r="AB237" i="3"/>
  <c r="AX237" i="3" s="1"/>
  <c r="AE236" i="3"/>
  <c r="BI236" i="3" s="1"/>
  <c r="AB228" i="3"/>
  <c r="Q228" i="3"/>
  <c r="AE228" i="3" s="1"/>
  <c r="BD228" i="3" s="1"/>
  <c r="BG227" i="3"/>
  <c r="AB222" i="3"/>
  <c r="AV222" i="3" s="1"/>
  <c r="Q215" i="3"/>
  <c r="AE215" i="3" s="1"/>
  <c r="Q212" i="3"/>
  <c r="AE212" i="3" s="1"/>
  <c r="BD212" i="3" s="1"/>
  <c r="Q204" i="3"/>
  <c r="AE204" i="3" s="1"/>
  <c r="AT204" i="3" s="1"/>
  <c r="AN203" i="3"/>
  <c r="AE192" i="3"/>
  <c r="BG175" i="3"/>
  <c r="Q175" i="3"/>
  <c r="AE175" i="3" s="1"/>
  <c r="BD175" i="3" s="1"/>
  <c r="BG163" i="3"/>
  <c r="Q163" i="3"/>
  <c r="AE163" i="3" s="1"/>
  <c r="BD163" i="3" s="1"/>
  <c r="BG90" i="3"/>
  <c r="Q90" i="3"/>
  <c r="AE90" i="3" s="1"/>
  <c r="BC90" i="3" s="1"/>
  <c r="AB242" i="3"/>
  <c r="BC203" i="3"/>
  <c r="Q174" i="3"/>
  <c r="AE174" i="3" s="1"/>
  <c r="AP174" i="3" s="1"/>
  <c r="BG174" i="3"/>
  <c r="AI164" i="3"/>
  <c r="AF136" i="3"/>
  <c r="AG136" i="3" s="1"/>
  <c r="BE136" i="3" s="1"/>
  <c r="AB235" i="3"/>
  <c r="BG231" i="3"/>
  <c r="Q229" i="3"/>
  <c r="AE229" i="3" s="1"/>
  <c r="BD229" i="3" s="1"/>
  <c r="AB221" i="3"/>
  <c r="Q221" i="3"/>
  <c r="AE221" i="3" s="1"/>
  <c r="BD221" i="3" s="1"/>
  <c r="BG221" i="3"/>
  <c r="Q220" i="3"/>
  <c r="AE220" i="3" s="1"/>
  <c r="AB243" i="3"/>
  <c r="AE243" i="3"/>
  <c r="AB234" i="3"/>
  <c r="AX234" i="3" s="1"/>
  <c r="AB233" i="3"/>
  <c r="BG218" i="3"/>
  <c r="BG213" i="3"/>
  <c r="AE198" i="3"/>
  <c r="BD198" i="3" s="1"/>
  <c r="Q187" i="3"/>
  <c r="AE187" i="3" s="1"/>
  <c r="BG187" i="3"/>
  <c r="AM139" i="3"/>
  <c r="AE195" i="3"/>
  <c r="BD195" i="3" s="1"/>
  <c r="BE174" i="3"/>
  <c r="AE148" i="3"/>
  <c r="AI148" i="3" s="1"/>
  <c r="AF148" i="3"/>
  <c r="AG148" i="3" s="1"/>
  <c r="BE148" i="3" s="1"/>
  <c r="Q112" i="3"/>
  <c r="AE112" i="3" s="1"/>
  <c r="AP112" i="3" s="1"/>
  <c r="BG112" i="3"/>
  <c r="Q80" i="3"/>
  <c r="AE80" i="3" s="1"/>
  <c r="BD80" i="3" s="1"/>
  <c r="BG80" i="3"/>
  <c r="AB241" i="3"/>
  <c r="AE240" i="3"/>
  <c r="AB236" i="3"/>
  <c r="AB225" i="3"/>
  <c r="AB223" i="3"/>
  <c r="AE223" i="3"/>
  <c r="AB220" i="3"/>
  <c r="AT220" i="3" s="1"/>
  <c r="AB207" i="3"/>
  <c r="AB192" i="3"/>
  <c r="AB190" i="3"/>
  <c r="AE165" i="3"/>
  <c r="Q162" i="3"/>
  <c r="AE162" i="3" s="1"/>
  <c r="AL162" i="3" s="1"/>
  <c r="BG162" i="3"/>
  <c r="Q159" i="3"/>
  <c r="AE159" i="3" s="1"/>
  <c r="BD159" i="3" s="1"/>
  <c r="BG159" i="3"/>
  <c r="Q147" i="3"/>
  <c r="AE147" i="3" s="1"/>
  <c r="AJ147" i="3" s="1"/>
  <c r="BG146" i="3"/>
  <c r="Q138" i="3"/>
  <c r="AE138" i="3" s="1"/>
  <c r="BD138" i="3" s="1"/>
  <c r="BG138" i="3"/>
  <c r="BG134" i="3"/>
  <c r="Q134" i="3"/>
  <c r="AE134" i="3" s="1"/>
  <c r="BD134" i="3" s="1"/>
  <c r="AB232" i="3"/>
  <c r="AE226" i="3"/>
  <c r="BD226" i="3" s="1"/>
  <c r="AB224" i="3"/>
  <c r="AE218" i="3"/>
  <c r="AB216" i="3"/>
  <c r="AB215" i="3"/>
  <c r="AQ215" i="3" s="1"/>
  <c r="AB206" i="3"/>
  <c r="AB205" i="3"/>
  <c r="AE205" i="3"/>
  <c r="BD205" i="3" s="1"/>
  <c r="AE196" i="3"/>
  <c r="BD196" i="3" s="1"/>
  <c r="BE186" i="3"/>
  <c r="AE186" i="3"/>
  <c r="BA186" i="3" s="1"/>
  <c r="BG139" i="3"/>
  <c r="BG123" i="3"/>
  <c r="Q123" i="3"/>
  <c r="AE123" i="3" s="1"/>
  <c r="BD123" i="3" s="1"/>
  <c r="BG97" i="3"/>
  <c r="Q97" i="3"/>
  <c r="AE97" i="3" s="1"/>
  <c r="AK97" i="3" s="1"/>
  <c r="BG85" i="3"/>
  <c r="Q85" i="3"/>
  <c r="AE85" i="3" s="1"/>
  <c r="BD85" i="3" s="1"/>
  <c r="AE153" i="3"/>
  <c r="BD153" i="3" s="1"/>
  <c r="AE111" i="3"/>
  <c r="BD111" i="3" s="1"/>
  <c r="BG86" i="3"/>
  <c r="Q86" i="3"/>
  <c r="AE86" i="3" s="1"/>
  <c r="BD86" i="3" s="1"/>
  <c r="BG79" i="3"/>
  <c r="Q79" i="3"/>
  <c r="AE79" i="3" s="1"/>
  <c r="AO79" i="3" s="1"/>
  <c r="BE162" i="3"/>
  <c r="AE161" i="3"/>
  <c r="BD161" i="3" s="1"/>
  <c r="AE155" i="3"/>
  <c r="AE145" i="3"/>
  <c r="AJ145" i="3" s="1"/>
  <c r="AE127" i="3"/>
  <c r="BD127" i="3" s="1"/>
  <c r="BG120" i="3"/>
  <c r="Q120" i="3"/>
  <c r="AE120" i="3" s="1"/>
  <c r="BD120" i="3" s="1"/>
  <c r="AE119" i="3"/>
  <c r="BC119" i="3" s="1"/>
  <c r="BG99" i="3"/>
  <c r="Q99" i="3"/>
  <c r="AE99" i="3" s="1"/>
  <c r="BD99" i="3" s="1"/>
  <c r="Q93" i="3"/>
  <c r="AE93" i="3" s="1"/>
  <c r="AI93" i="3" s="1"/>
  <c r="BG76" i="3"/>
  <c r="Q76" i="3"/>
  <c r="AE76" i="3" s="1"/>
  <c r="BD76" i="3" s="1"/>
  <c r="AE129" i="3"/>
  <c r="AI129" i="3" s="1"/>
  <c r="AE115" i="3"/>
  <c r="BD115" i="3" s="1"/>
  <c r="BG91" i="3"/>
  <c r="Q91" i="3"/>
  <c r="AE91" i="3" s="1"/>
  <c r="AJ91" i="3" s="1"/>
  <c r="BE86" i="3"/>
  <c r="BE85" i="3"/>
  <c r="BE99" i="3"/>
  <c r="BE91" i="3"/>
  <c r="BE90" i="3"/>
  <c r="AE82" i="3"/>
  <c r="BE78" i="3"/>
  <c r="AE68" i="3"/>
  <c r="BA68" i="3" s="1"/>
  <c r="AE60" i="3"/>
  <c r="BD60" i="3" s="1"/>
  <c r="AE83" i="3"/>
  <c r="AM83" i="3" s="1"/>
  <c r="Q61" i="3"/>
  <c r="AE61" i="3" s="1"/>
  <c r="BD61" i="3" s="1"/>
  <c r="AP243" i="3"/>
  <c r="AT243" i="3"/>
  <c r="BI243" i="3"/>
  <c r="AJ243" i="3"/>
  <c r="AK243" i="3"/>
  <c r="AI213" i="3"/>
  <c r="AM213" i="3"/>
  <c r="BC213" i="3"/>
  <c r="AJ213" i="3"/>
  <c r="AN213" i="3"/>
  <c r="AP213" i="3"/>
  <c r="AS213" i="3"/>
  <c r="BA213" i="3"/>
  <c r="AL213" i="3"/>
  <c r="AY242" i="3"/>
  <c r="AM234" i="3"/>
  <c r="AL231" i="3"/>
  <c r="AP231" i="3"/>
  <c r="AM231" i="3"/>
  <c r="BI231" i="3"/>
  <c r="AO231" i="3"/>
  <c r="AJ231" i="3"/>
  <c r="AN231" i="3"/>
  <c r="AR231" i="3"/>
  <c r="AI221" i="3"/>
  <c r="AM221" i="3"/>
  <c r="BC221" i="3"/>
  <c r="AJ221" i="3"/>
  <c r="AN221" i="3"/>
  <c r="AR221" i="3"/>
  <c r="AO221" i="3"/>
  <c r="AW221" i="3"/>
  <c r="AP221" i="3"/>
  <c r="BA221" i="3"/>
  <c r="AV235" i="3"/>
  <c r="AB245" i="3"/>
  <c r="AB244" i="3"/>
  <c r="AI240" i="3"/>
  <c r="AJ240" i="3"/>
  <c r="AL240" i="3"/>
  <c r="AN240" i="3"/>
  <c r="AO240" i="3"/>
  <c r="AW230" i="3"/>
  <c r="AL227" i="3"/>
  <c r="AP227" i="3"/>
  <c r="AK227" i="3"/>
  <c r="BA227" i="3"/>
  <c r="AI227" i="3"/>
  <c r="AM227" i="3"/>
  <c r="BC227" i="3"/>
  <c r="BI227" i="3"/>
  <c r="AJ227" i="3"/>
  <c r="AN227" i="3"/>
  <c r="AO227" i="3"/>
  <c r="AW227" i="3"/>
  <c r="AT223" i="3"/>
  <c r="AM223" i="3"/>
  <c r="AW220" i="3"/>
  <c r="AF244" i="3"/>
  <c r="AG244" i="3" s="1"/>
  <c r="BE244" i="3" s="1"/>
  <c r="AL239" i="3"/>
  <c r="BI239" i="3"/>
  <c r="AO239" i="3"/>
  <c r="AI236" i="3"/>
  <c r="AS236" i="3"/>
  <c r="BA218" i="3"/>
  <c r="AK195" i="3"/>
  <c r="AO195" i="3"/>
  <c r="AP195" i="3"/>
  <c r="AI195" i="3"/>
  <c r="BC195" i="3"/>
  <c r="Q190" i="3"/>
  <c r="AE190" i="3" s="1"/>
  <c r="BD190" i="3" s="1"/>
  <c r="BG190" i="3"/>
  <c r="AE156" i="3"/>
  <c r="BD156" i="3" s="1"/>
  <c r="AF156" i="3"/>
  <c r="AG156" i="3" s="1"/>
  <c r="BE156" i="3" s="1"/>
  <c r="AF138" i="3"/>
  <c r="AG138" i="3" s="1"/>
  <c r="BE138" i="3" s="1"/>
  <c r="AB218" i="3"/>
  <c r="AP212" i="3"/>
  <c r="AT212" i="3"/>
  <c r="AM212" i="3"/>
  <c r="BC212" i="3"/>
  <c r="BI212" i="3"/>
  <c r="BA208" i="3"/>
  <c r="AY203" i="3"/>
  <c r="AB202" i="3"/>
  <c r="AB197" i="3"/>
  <c r="AZ195" i="3"/>
  <c r="AB194" i="3"/>
  <c r="AB191" i="3"/>
  <c r="AE179" i="3"/>
  <c r="BD179" i="3" s="1"/>
  <c r="AF179" i="3"/>
  <c r="AG179" i="3" s="1"/>
  <c r="BE179" i="3" s="1"/>
  <c r="AN172" i="3"/>
  <c r="AI200" i="3"/>
  <c r="AJ200" i="3"/>
  <c r="AF240" i="3"/>
  <c r="AG240" i="3" s="1"/>
  <c r="BE240" i="3" s="1"/>
  <c r="AO237" i="3"/>
  <c r="AF236" i="3"/>
  <c r="AG236" i="3" s="1"/>
  <c r="BE236" i="3" s="1"/>
  <c r="AF232" i="3"/>
  <c r="AG232" i="3" s="1"/>
  <c r="BE232" i="3" s="1"/>
  <c r="AF228" i="3"/>
  <c r="AG228" i="3" s="1"/>
  <c r="BE228" i="3" s="1"/>
  <c r="AI222" i="3"/>
  <c r="AB214" i="3"/>
  <c r="AB209" i="3"/>
  <c r="AP208" i="3"/>
  <c r="AI208" i="3"/>
  <c r="AY199" i="3"/>
  <c r="AE197" i="3"/>
  <c r="BD197" i="3" s="1"/>
  <c r="AF197" i="3"/>
  <c r="AG197" i="3" s="1"/>
  <c r="BE197" i="3" s="1"/>
  <c r="AB196" i="3"/>
  <c r="AP196" i="3"/>
  <c r="AJ196" i="3"/>
  <c r="AO187" i="3"/>
  <c r="BG170" i="3"/>
  <c r="Q170" i="3"/>
  <c r="AE170" i="3" s="1"/>
  <c r="BD170" i="3" s="1"/>
  <c r="AF163" i="3"/>
  <c r="AG163" i="3" s="1"/>
  <c r="BE163" i="3" s="1"/>
  <c r="AF150" i="3"/>
  <c r="AG150" i="3" s="1"/>
  <c r="BE150" i="3" s="1"/>
  <c r="AM241" i="3"/>
  <c r="AB217" i="3"/>
  <c r="AP215" i="3"/>
  <c r="AO241" i="3"/>
  <c r="AO224" i="3"/>
  <c r="AM220" i="3"/>
  <c r="AE210" i="3"/>
  <c r="BD210" i="3" s="1"/>
  <c r="AB210" i="3"/>
  <c r="AK203" i="3"/>
  <c r="AO203" i="3"/>
  <c r="AW203" i="3"/>
  <c r="BA203" i="3"/>
  <c r="AL203" i="3"/>
  <c r="AP203" i="3"/>
  <c r="AT203" i="3"/>
  <c r="AB198" i="3"/>
  <c r="AM194" i="3"/>
  <c r="AB193" i="3"/>
  <c r="AP169" i="3"/>
  <c r="AE193" i="3"/>
  <c r="BD193" i="3" s="1"/>
  <c r="BC192" i="3"/>
  <c r="AF187" i="3"/>
  <c r="AG187" i="3" s="1"/>
  <c r="BE187" i="3" s="1"/>
  <c r="AF183" i="3"/>
  <c r="AG183" i="3" s="1"/>
  <c r="BE183" i="3" s="1"/>
  <c r="AF167" i="3"/>
  <c r="AG167" i="3" s="1"/>
  <c r="BE167" i="3" s="1"/>
  <c r="BG157" i="3"/>
  <c r="Q157" i="3"/>
  <c r="AE157" i="3" s="1"/>
  <c r="BD157" i="3" s="1"/>
  <c r="BI192" i="3"/>
  <c r="AV192" i="3"/>
  <c r="AE171" i="3"/>
  <c r="BD171" i="3" s="1"/>
  <c r="AF171" i="3"/>
  <c r="AG171" i="3" s="1"/>
  <c r="BE171" i="3" s="1"/>
  <c r="BA164" i="3"/>
  <c r="BI135" i="3"/>
  <c r="AF175" i="3"/>
  <c r="AG175" i="3" s="1"/>
  <c r="BE175" i="3" s="1"/>
  <c r="AF159" i="3"/>
  <c r="AG159" i="3" s="1"/>
  <c r="BE159" i="3" s="1"/>
  <c r="AE146" i="3"/>
  <c r="BD146" i="3" s="1"/>
  <c r="AF146" i="3"/>
  <c r="AG146" i="3" s="1"/>
  <c r="BE146" i="3" s="1"/>
  <c r="AF154" i="3"/>
  <c r="AG154" i="3" s="1"/>
  <c r="BE154" i="3" s="1"/>
  <c r="BG153" i="3"/>
  <c r="AF152" i="3"/>
  <c r="AG152" i="3" s="1"/>
  <c r="BE152" i="3" s="1"/>
  <c r="AF134" i="3"/>
  <c r="AG134" i="3" s="1"/>
  <c r="BE134" i="3" s="1"/>
  <c r="AM154" i="3"/>
  <c r="BI154" i="3"/>
  <c r="AP149" i="3"/>
  <c r="AK139" i="3"/>
  <c r="AO139" i="3"/>
  <c r="AL139" i="3"/>
  <c r="AE128" i="3"/>
  <c r="BD128" i="3" s="1"/>
  <c r="AF125" i="3"/>
  <c r="AG125" i="3" s="1"/>
  <c r="BE125" i="3" s="1"/>
  <c r="BG116" i="3"/>
  <c r="Q116" i="3"/>
  <c r="AE116" i="3" s="1"/>
  <c r="BD116" i="3" s="1"/>
  <c r="AK101" i="3"/>
  <c r="BA101" i="3"/>
  <c r="AP101" i="3"/>
  <c r="AJ154" i="3"/>
  <c r="AE142" i="3"/>
  <c r="BD142" i="3" s="1"/>
  <c r="AF142" i="3"/>
  <c r="AG142" i="3" s="1"/>
  <c r="BE142" i="3" s="1"/>
  <c r="AK111" i="3"/>
  <c r="AO111" i="3"/>
  <c r="AP111" i="3"/>
  <c r="AI111" i="3"/>
  <c r="AJ111" i="3"/>
  <c r="AN111" i="3"/>
  <c r="BG103" i="3"/>
  <c r="Q103" i="3"/>
  <c r="AE103" i="3" s="1"/>
  <c r="BD103" i="3" s="1"/>
  <c r="AF129" i="3"/>
  <c r="AG129" i="3" s="1"/>
  <c r="BE129" i="3" s="1"/>
  <c r="BG128" i="3"/>
  <c r="AF113" i="3"/>
  <c r="AG113" i="3" s="1"/>
  <c r="BE113" i="3" s="1"/>
  <c r="AF108" i="3"/>
  <c r="AG108" i="3" s="1"/>
  <c r="BE108" i="3" s="1"/>
  <c r="AE108" i="3"/>
  <c r="BD108" i="3" s="1"/>
  <c r="AF117" i="3"/>
  <c r="AG117" i="3" s="1"/>
  <c r="BE117" i="3" s="1"/>
  <c r="BG95" i="3"/>
  <c r="Q95" i="3"/>
  <c r="AE95" i="3" s="1"/>
  <c r="BD95" i="3" s="1"/>
  <c r="AF121" i="3"/>
  <c r="AG121" i="3" s="1"/>
  <c r="BE121" i="3" s="1"/>
  <c r="AE88" i="3"/>
  <c r="BD88" i="3" s="1"/>
  <c r="AF88" i="3"/>
  <c r="AG88" i="3" s="1"/>
  <c r="BE88" i="3" s="1"/>
  <c r="AF96" i="3"/>
  <c r="AG96" i="3" s="1"/>
  <c r="BE96" i="3" s="1"/>
  <c r="AE107" i="3"/>
  <c r="BD107" i="3" s="1"/>
  <c r="AO105" i="3"/>
  <c r="AF100" i="3"/>
  <c r="AG100" i="3" s="1"/>
  <c r="BE100" i="3" s="1"/>
  <c r="AI94" i="3"/>
  <c r="AP82" i="3"/>
  <c r="AF92" i="3"/>
  <c r="AG92" i="3" s="1"/>
  <c r="BE92" i="3" s="1"/>
  <c r="AJ83" i="3"/>
  <c r="AF80" i="3"/>
  <c r="AG80" i="3" s="1"/>
  <c r="BE80" i="3" s="1"/>
  <c r="AF84" i="3"/>
  <c r="AG84" i="3" s="1"/>
  <c r="BE84" i="3" s="1"/>
  <c r="BG69" i="3"/>
  <c r="Q69" i="3"/>
  <c r="AE69" i="3" s="1"/>
  <c r="BD69" i="3" s="1"/>
  <c r="AF76" i="3"/>
  <c r="AG76" i="3" s="1"/>
  <c r="BE76" i="3" s="1"/>
  <c r="AE72" i="3"/>
  <c r="BD72" i="3" s="1"/>
  <c r="AF72" i="3"/>
  <c r="AG72" i="3" s="1"/>
  <c r="BE72" i="3" s="1"/>
  <c r="AF70" i="3"/>
  <c r="AG70" i="3" s="1"/>
  <c r="BE70" i="3" s="1"/>
  <c r="BG65" i="3"/>
  <c r="Q65" i="3"/>
  <c r="AE65" i="3" s="1"/>
  <c r="BD65" i="3" s="1"/>
  <c r="AP61" i="3"/>
  <c r="AJ61" i="3"/>
  <c r="AO61" i="3"/>
  <c r="BE79" i="3"/>
  <c r="AE62" i="3"/>
  <c r="BD62" i="3" s="1"/>
  <c r="AF62" i="3"/>
  <c r="AG62" i="3" s="1"/>
  <c r="BE62" i="3" s="1"/>
  <c r="AF66" i="3"/>
  <c r="AG66" i="3" s="1"/>
  <c r="BE66" i="3" s="1"/>
  <c r="AP60" i="3"/>
  <c r="Y22" i="2"/>
  <c r="Z22" i="2"/>
  <c r="Y23" i="2"/>
  <c r="Z23" i="2"/>
  <c r="Y51" i="2"/>
  <c r="Z51" i="2"/>
  <c r="Y17" i="2"/>
  <c r="Z17" i="2"/>
  <c r="Y71" i="2"/>
  <c r="Z71" i="2"/>
  <c r="Y72" i="2"/>
  <c r="Z72" i="2"/>
  <c r="Y73" i="2"/>
  <c r="Z73" i="2"/>
  <c r="Y74" i="2"/>
  <c r="Z74" i="2"/>
  <c r="Y58" i="2"/>
  <c r="Z58" i="2"/>
  <c r="I63" i="3" s="1"/>
  <c r="U63" i="3" s="1"/>
  <c r="Y75" i="2"/>
  <c r="Z75" i="2"/>
  <c r="Y63" i="2"/>
  <c r="Z63" i="2"/>
  <c r="Y76" i="2"/>
  <c r="Z76" i="2"/>
  <c r="Y77" i="2"/>
  <c r="Z77" i="2"/>
  <c r="Y60" i="2"/>
  <c r="Z60" i="2"/>
  <c r="Y177" i="2"/>
  <c r="Z177" i="2"/>
  <c r="Y61" i="2"/>
  <c r="H66" i="3" s="1"/>
  <c r="T66" i="3" s="1"/>
  <c r="Z61" i="2"/>
  <c r="Y178" i="2"/>
  <c r="Z178" i="2"/>
  <c r="Y78" i="2"/>
  <c r="Z78" i="2"/>
  <c r="Y79" i="2"/>
  <c r="Z79" i="2"/>
  <c r="Y80" i="2"/>
  <c r="Z80" i="2"/>
  <c r="Y81" i="2"/>
  <c r="Z81" i="2"/>
  <c r="Y82" i="2"/>
  <c r="Z82" i="2"/>
  <c r="Y83" i="2"/>
  <c r="Z83" i="2"/>
  <c r="Y84" i="2"/>
  <c r="Z84" i="2"/>
  <c r="Y85" i="2"/>
  <c r="Z85" i="2"/>
  <c r="Y182" i="2"/>
  <c r="Z182" i="2"/>
  <c r="Y179" i="2"/>
  <c r="Z179" i="2"/>
  <c r="Y180" i="2"/>
  <c r="Z180" i="2"/>
  <c r="Y86" i="2"/>
  <c r="Z86" i="2"/>
  <c r="I91" i="3" s="1"/>
  <c r="U91" i="3" s="1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H42" i="3" s="1"/>
  <c r="T42" i="3" s="1"/>
  <c r="Z37" i="2"/>
  <c r="I42" i="3" s="1"/>
  <c r="U42" i="3" s="1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93" i="2"/>
  <c r="H98" i="3" s="1"/>
  <c r="T98" i="3" s="1"/>
  <c r="Z93" i="2"/>
  <c r="Y94" i="2"/>
  <c r="Z94" i="2"/>
  <c r="I99" i="3" s="1"/>
  <c r="U99" i="3" s="1"/>
  <c r="Y112" i="2"/>
  <c r="Z112" i="2"/>
  <c r="Y113" i="2"/>
  <c r="Z113" i="2"/>
  <c r="Y114" i="2"/>
  <c r="Z114" i="2"/>
  <c r="Y103" i="2"/>
  <c r="Z103" i="2"/>
  <c r="Y117" i="2"/>
  <c r="Z117" i="2"/>
  <c r="Y104" i="2"/>
  <c r="Z104" i="2"/>
  <c r="I109" i="3" s="1"/>
  <c r="U109" i="3" s="1"/>
  <c r="Y95" i="2"/>
  <c r="H100" i="3" s="1"/>
  <c r="T100" i="3" s="1"/>
  <c r="Z95" i="2"/>
  <c r="Y96" i="2"/>
  <c r="Z96" i="2"/>
  <c r="I101" i="3" s="1"/>
  <c r="U101" i="3" s="1"/>
  <c r="Y118" i="2"/>
  <c r="Z118" i="2"/>
  <c r="Y157" i="2"/>
  <c r="Z157" i="2"/>
  <c r="Y119" i="2"/>
  <c r="Z119" i="2"/>
  <c r="Y68" i="2"/>
  <c r="Z68" i="2"/>
  <c r="I73" i="3" s="1"/>
  <c r="U73" i="3" s="1"/>
  <c r="Y169" i="2"/>
  <c r="Z169" i="2"/>
  <c r="Y181" i="2"/>
  <c r="Z181" i="2"/>
  <c r="Y49" i="2"/>
  <c r="Z49" i="2"/>
  <c r="Y27" i="2"/>
  <c r="Z27" i="2"/>
  <c r="I32" i="3" s="1"/>
  <c r="U32" i="3" s="1"/>
  <c r="Y53" i="2"/>
  <c r="Z53" i="2"/>
  <c r="Y54" i="2"/>
  <c r="Z54" i="2"/>
  <c r="Y55" i="2"/>
  <c r="H60" i="3" s="1"/>
  <c r="T60" i="3" s="1"/>
  <c r="Z55" i="2"/>
  <c r="Y56" i="2"/>
  <c r="Z56" i="2"/>
  <c r="I61" i="3" s="1"/>
  <c r="U61" i="3" s="1"/>
  <c r="Y57" i="2"/>
  <c r="H62" i="3" s="1"/>
  <c r="T62" i="3" s="1"/>
  <c r="Z57" i="2"/>
  <c r="Y10" i="2"/>
  <c r="Z10" i="2"/>
  <c r="Y11" i="2"/>
  <c r="Z11" i="2"/>
  <c r="Y12" i="2"/>
  <c r="Z12" i="2"/>
  <c r="Y13" i="2"/>
  <c r="Z13" i="2"/>
  <c r="Y14" i="2"/>
  <c r="Z14" i="2"/>
  <c r="Y15" i="2"/>
  <c r="Z15" i="2"/>
  <c r="Y16" i="2"/>
  <c r="Z16" i="2"/>
  <c r="Y18" i="2"/>
  <c r="Z18" i="2"/>
  <c r="Y19" i="2"/>
  <c r="Z19" i="2"/>
  <c r="Y20" i="2"/>
  <c r="Z20" i="2"/>
  <c r="Y24" i="2"/>
  <c r="Z24" i="2"/>
  <c r="Y25" i="2"/>
  <c r="H30" i="3" s="1"/>
  <c r="T30" i="3" s="1"/>
  <c r="Z25" i="2"/>
  <c r="Y26" i="2"/>
  <c r="Z26" i="2"/>
  <c r="Y28" i="2"/>
  <c r="Z28" i="2"/>
  <c r="Y29" i="2"/>
  <c r="Z29" i="2"/>
  <c r="Y46" i="2"/>
  <c r="Z46" i="2"/>
  <c r="Y47" i="2"/>
  <c r="Z47" i="2"/>
  <c r="Y48" i="2"/>
  <c r="Z48" i="2"/>
  <c r="Y50" i="2"/>
  <c r="Z50" i="2"/>
  <c r="Y52" i="2"/>
  <c r="Z52" i="2"/>
  <c r="Y59" i="2"/>
  <c r="H64" i="3" s="1"/>
  <c r="T64" i="3" s="1"/>
  <c r="Z59" i="2"/>
  <c r="I64" i="3" s="1"/>
  <c r="U64" i="3" s="1"/>
  <c r="Y62" i="2"/>
  <c r="H67" i="3" s="1"/>
  <c r="T67" i="3" s="1"/>
  <c r="Z62" i="2"/>
  <c r="I67" i="3" s="1"/>
  <c r="U67" i="3" s="1"/>
  <c r="Y64" i="2"/>
  <c r="Z64" i="2"/>
  <c r="I69" i="3" s="1"/>
  <c r="U69" i="3" s="1"/>
  <c r="Y65" i="2"/>
  <c r="H70" i="3" s="1"/>
  <c r="T70" i="3" s="1"/>
  <c r="Z65" i="2"/>
  <c r="Y66" i="2"/>
  <c r="Z66" i="2"/>
  <c r="I71" i="3" s="1"/>
  <c r="U71" i="3" s="1"/>
  <c r="Y67" i="2"/>
  <c r="H72" i="3" s="1"/>
  <c r="T72" i="3" s="1"/>
  <c r="Z67" i="2"/>
  <c r="Y69" i="2"/>
  <c r="H74" i="3" s="1"/>
  <c r="T74" i="3" s="1"/>
  <c r="Z69" i="2"/>
  <c r="I74" i="3" s="1"/>
  <c r="U74" i="3" s="1"/>
  <c r="Y70" i="2"/>
  <c r="H75" i="3" s="1"/>
  <c r="T75" i="3" s="1"/>
  <c r="Z70" i="2"/>
  <c r="I75" i="3" s="1"/>
  <c r="U75" i="3" s="1"/>
  <c r="Y87" i="2"/>
  <c r="H92" i="3" s="1"/>
  <c r="T92" i="3" s="1"/>
  <c r="Z87" i="2"/>
  <c r="I92" i="3" s="1"/>
  <c r="U92" i="3" s="1"/>
  <c r="Y88" i="2"/>
  <c r="H93" i="3" s="1"/>
  <c r="T93" i="3" s="1"/>
  <c r="Z88" i="2"/>
  <c r="I93" i="3" s="1"/>
  <c r="U93" i="3" s="1"/>
  <c r="Y89" i="2"/>
  <c r="H94" i="3" s="1"/>
  <c r="T94" i="3" s="1"/>
  <c r="Z89" i="2"/>
  <c r="I94" i="3" s="1"/>
  <c r="U94" i="3" s="1"/>
  <c r="Y90" i="2"/>
  <c r="H95" i="3" s="1"/>
  <c r="T95" i="3" s="1"/>
  <c r="Z90" i="2"/>
  <c r="I95" i="3" s="1"/>
  <c r="U95" i="3" s="1"/>
  <c r="Y91" i="2"/>
  <c r="H96" i="3" s="1"/>
  <c r="T96" i="3" s="1"/>
  <c r="Z91" i="2"/>
  <c r="I96" i="3" s="1"/>
  <c r="U96" i="3" s="1"/>
  <c r="Y92" i="2"/>
  <c r="H97" i="3" s="1"/>
  <c r="T97" i="3" s="1"/>
  <c r="Z92" i="2"/>
  <c r="I97" i="3" s="1"/>
  <c r="U97" i="3" s="1"/>
  <c r="Y97" i="2"/>
  <c r="H102" i="3" s="1"/>
  <c r="T102" i="3" s="1"/>
  <c r="Z97" i="2"/>
  <c r="I102" i="3" s="1"/>
  <c r="U102" i="3" s="1"/>
  <c r="Y98" i="2"/>
  <c r="H103" i="3" s="1"/>
  <c r="T103" i="3" s="1"/>
  <c r="Z98" i="2"/>
  <c r="I103" i="3" s="1"/>
  <c r="U103" i="3" s="1"/>
  <c r="Y99" i="2"/>
  <c r="H104" i="3" s="1"/>
  <c r="T104" i="3" s="1"/>
  <c r="Z99" i="2"/>
  <c r="I104" i="3" s="1"/>
  <c r="U104" i="3" s="1"/>
  <c r="Y100" i="2"/>
  <c r="H105" i="3" s="1"/>
  <c r="T105" i="3" s="1"/>
  <c r="Z100" i="2"/>
  <c r="I105" i="3" s="1"/>
  <c r="U105" i="3" s="1"/>
  <c r="Y101" i="2"/>
  <c r="H106" i="3" s="1"/>
  <c r="T106" i="3" s="1"/>
  <c r="Z101" i="2"/>
  <c r="I106" i="3" s="1"/>
  <c r="U106" i="3" s="1"/>
  <c r="Y102" i="2"/>
  <c r="H107" i="3" s="1"/>
  <c r="T107" i="3" s="1"/>
  <c r="Z102" i="2"/>
  <c r="I107" i="3" s="1"/>
  <c r="U107" i="3" s="1"/>
  <c r="Y105" i="2"/>
  <c r="H110" i="3" s="1"/>
  <c r="T110" i="3" s="1"/>
  <c r="Z105" i="2"/>
  <c r="I110" i="3" s="1"/>
  <c r="U110" i="3" s="1"/>
  <c r="Y106" i="2"/>
  <c r="H111" i="3" s="1"/>
  <c r="T111" i="3" s="1"/>
  <c r="Z106" i="2"/>
  <c r="I111" i="3" s="1"/>
  <c r="U111" i="3" s="1"/>
  <c r="Y107" i="2"/>
  <c r="H112" i="3" s="1"/>
  <c r="T112" i="3" s="1"/>
  <c r="Z107" i="2"/>
  <c r="I112" i="3" s="1"/>
  <c r="U112" i="3" s="1"/>
  <c r="Y108" i="2"/>
  <c r="H113" i="3" s="1"/>
  <c r="T113" i="3" s="1"/>
  <c r="Z108" i="2"/>
  <c r="I113" i="3" s="1"/>
  <c r="U113" i="3" s="1"/>
  <c r="Y109" i="2"/>
  <c r="H114" i="3" s="1"/>
  <c r="T114" i="3" s="1"/>
  <c r="Z109" i="2"/>
  <c r="I114" i="3" s="1"/>
  <c r="U114" i="3" s="1"/>
  <c r="Y110" i="2"/>
  <c r="H115" i="3" s="1"/>
  <c r="T115" i="3" s="1"/>
  <c r="Z110" i="2"/>
  <c r="I115" i="3" s="1"/>
  <c r="U115" i="3" s="1"/>
  <c r="Y111" i="2"/>
  <c r="H116" i="3" s="1"/>
  <c r="T116" i="3" s="1"/>
  <c r="Z111" i="2"/>
  <c r="I116" i="3" s="1"/>
  <c r="U116" i="3" s="1"/>
  <c r="Y115" i="2"/>
  <c r="H120" i="3" s="1"/>
  <c r="T120" i="3" s="1"/>
  <c r="Z115" i="2"/>
  <c r="Y116" i="2"/>
  <c r="Z116" i="2"/>
  <c r="I121" i="3" s="1"/>
  <c r="U121" i="3" s="1"/>
  <c r="Y120" i="2"/>
  <c r="H125" i="3" s="1"/>
  <c r="T125" i="3" s="1"/>
  <c r="Z120" i="2"/>
  <c r="I125" i="3" s="1"/>
  <c r="U125" i="3" s="1"/>
  <c r="Y121" i="2"/>
  <c r="H126" i="3" s="1"/>
  <c r="T126" i="3" s="1"/>
  <c r="Z121" i="2"/>
  <c r="I126" i="3" s="1"/>
  <c r="U126" i="3" s="1"/>
  <c r="Y122" i="2"/>
  <c r="H127" i="3" s="1"/>
  <c r="T127" i="3" s="1"/>
  <c r="Z122" i="2"/>
  <c r="I127" i="3" s="1"/>
  <c r="U127" i="3" s="1"/>
  <c r="Y123" i="2"/>
  <c r="H128" i="3" s="1"/>
  <c r="T128" i="3" s="1"/>
  <c r="Z123" i="2"/>
  <c r="I128" i="3" s="1"/>
  <c r="U128" i="3" s="1"/>
  <c r="Y124" i="2"/>
  <c r="H129" i="3" s="1"/>
  <c r="T129" i="3" s="1"/>
  <c r="Z124" i="2"/>
  <c r="I129" i="3" s="1"/>
  <c r="U129" i="3" s="1"/>
  <c r="Y125" i="2"/>
  <c r="H130" i="3" s="1"/>
  <c r="T130" i="3" s="1"/>
  <c r="Z125" i="2"/>
  <c r="I130" i="3" s="1"/>
  <c r="U130" i="3" s="1"/>
  <c r="Y126" i="2"/>
  <c r="H131" i="3" s="1"/>
  <c r="T131" i="3" s="1"/>
  <c r="Z126" i="2"/>
  <c r="I131" i="3" s="1"/>
  <c r="U131" i="3" s="1"/>
  <c r="Y127" i="2"/>
  <c r="H132" i="3" s="1"/>
  <c r="T132" i="3" s="1"/>
  <c r="Z127" i="2"/>
  <c r="I132" i="3" s="1"/>
  <c r="U132" i="3" s="1"/>
  <c r="Y128" i="2"/>
  <c r="H133" i="3" s="1"/>
  <c r="T133" i="3" s="1"/>
  <c r="Z128" i="2"/>
  <c r="I133" i="3" s="1"/>
  <c r="U133" i="3" s="1"/>
  <c r="Y129" i="2"/>
  <c r="H134" i="3" s="1"/>
  <c r="T134" i="3" s="1"/>
  <c r="Z129" i="2"/>
  <c r="I134" i="3" s="1"/>
  <c r="U134" i="3" s="1"/>
  <c r="Y130" i="2"/>
  <c r="H135" i="3" s="1"/>
  <c r="T135" i="3" s="1"/>
  <c r="Z130" i="2"/>
  <c r="I135" i="3" s="1"/>
  <c r="U135" i="3" s="1"/>
  <c r="Y131" i="2"/>
  <c r="H136" i="3" s="1"/>
  <c r="T136" i="3" s="1"/>
  <c r="Z131" i="2"/>
  <c r="I136" i="3" s="1"/>
  <c r="U136" i="3" s="1"/>
  <c r="Y132" i="2"/>
  <c r="H137" i="3" s="1"/>
  <c r="T137" i="3" s="1"/>
  <c r="Z132" i="2"/>
  <c r="I137" i="3" s="1"/>
  <c r="U137" i="3" s="1"/>
  <c r="Y133" i="2"/>
  <c r="H138" i="3" s="1"/>
  <c r="T138" i="3" s="1"/>
  <c r="Z133" i="2"/>
  <c r="I138" i="3" s="1"/>
  <c r="U138" i="3" s="1"/>
  <c r="Y134" i="2"/>
  <c r="H139" i="3" s="1"/>
  <c r="T139" i="3" s="1"/>
  <c r="Z134" i="2"/>
  <c r="I139" i="3" s="1"/>
  <c r="U139" i="3" s="1"/>
  <c r="Y135" i="2"/>
  <c r="H140" i="3" s="1"/>
  <c r="T140" i="3" s="1"/>
  <c r="Z135" i="2"/>
  <c r="I140" i="3" s="1"/>
  <c r="U140" i="3" s="1"/>
  <c r="Y136" i="2"/>
  <c r="H141" i="3" s="1"/>
  <c r="T141" i="3" s="1"/>
  <c r="Z136" i="2"/>
  <c r="I141" i="3" s="1"/>
  <c r="U141" i="3" s="1"/>
  <c r="Y137" i="2"/>
  <c r="H142" i="3" s="1"/>
  <c r="T142" i="3" s="1"/>
  <c r="Z137" i="2"/>
  <c r="I142" i="3" s="1"/>
  <c r="U142" i="3" s="1"/>
  <c r="Y138" i="2"/>
  <c r="H143" i="3" s="1"/>
  <c r="T143" i="3" s="1"/>
  <c r="Z138" i="2"/>
  <c r="I143" i="3" s="1"/>
  <c r="U143" i="3" s="1"/>
  <c r="Y139" i="2"/>
  <c r="H144" i="3" s="1"/>
  <c r="T144" i="3" s="1"/>
  <c r="Z139" i="2"/>
  <c r="I144" i="3" s="1"/>
  <c r="U144" i="3" s="1"/>
  <c r="Y140" i="2"/>
  <c r="H145" i="3" s="1"/>
  <c r="T145" i="3" s="1"/>
  <c r="Z140" i="2"/>
  <c r="I145" i="3" s="1"/>
  <c r="U145" i="3" s="1"/>
  <c r="Y141" i="2"/>
  <c r="H146" i="3" s="1"/>
  <c r="T146" i="3" s="1"/>
  <c r="Z141" i="2"/>
  <c r="I146" i="3" s="1"/>
  <c r="U146" i="3" s="1"/>
  <c r="Y142" i="2"/>
  <c r="H147" i="3" s="1"/>
  <c r="T147" i="3" s="1"/>
  <c r="Z142" i="2"/>
  <c r="I147" i="3" s="1"/>
  <c r="U147" i="3" s="1"/>
  <c r="Y143" i="2"/>
  <c r="H148" i="3" s="1"/>
  <c r="T148" i="3" s="1"/>
  <c r="Z143" i="2"/>
  <c r="I148" i="3" s="1"/>
  <c r="U148" i="3" s="1"/>
  <c r="Y144" i="2"/>
  <c r="H149" i="3" s="1"/>
  <c r="T149" i="3" s="1"/>
  <c r="Z144" i="2"/>
  <c r="I149" i="3" s="1"/>
  <c r="U149" i="3" s="1"/>
  <c r="Y145" i="2"/>
  <c r="H150" i="3" s="1"/>
  <c r="T150" i="3" s="1"/>
  <c r="Z145" i="2"/>
  <c r="I150" i="3" s="1"/>
  <c r="U150" i="3" s="1"/>
  <c r="Y146" i="2"/>
  <c r="H151" i="3" s="1"/>
  <c r="T151" i="3" s="1"/>
  <c r="Z146" i="2"/>
  <c r="I151" i="3" s="1"/>
  <c r="U151" i="3" s="1"/>
  <c r="Y147" i="2"/>
  <c r="H152" i="3" s="1"/>
  <c r="T152" i="3" s="1"/>
  <c r="Z147" i="2"/>
  <c r="I152" i="3" s="1"/>
  <c r="U152" i="3" s="1"/>
  <c r="Y148" i="2"/>
  <c r="H153" i="3" s="1"/>
  <c r="T153" i="3" s="1"/>
  <c r="Z148" i="2"/>
  <c r="I153" i="3" s="1"/>
  <c r="U153" i="3" s="1"/>
  <c r="Y149" i="2"/>
  <c r="H154" i="3" s="1"/>
  <c r="T154" i="3" s="1"/>
  <c r="Z149" i="2"/>
  <c r="I154" i="3" s="1"/>
  <c r="U154" i="3" s="1"/>
  <c r="Y150" i="2"/>
  <c r="H155" i="3" s="1"/>
  <c r="T155" i="3" s="1"/>
  <c r="Z150" i="2"/>
  <c r="I155" i="3" s="1"/>
  <c r="U155" i="3" s="1"/>
  <c r="Y151" i="2"/>
  <c r="H156" i="3" s="1"/>
  <c r="T156" i="3" s="1"/>
  <c r="Z151" i="2"/>
  <c r="I156" i="3" s="1"/>
  <c r="U156" i="3" s="1"/>
  <c r="Y152" i="2"/>
  <c r="H157" i="3" s="1"/>
  <c r="T157" i="3" s="1"/>
  <c r="Z152" i="2"/>
  <c r="I157" i="3" s="1"/>
  <c r="U157" i="3" s="1"/>
  <c r="Y153" i="2"/>
  <c r="H158" i="3" s="1"/>
  <c r="T158" i="3" s="1"/>
  <c r="Z153" i="2"/>
  <c r="I158" i="3" s="1"/>
  <c r="U158" i="3" s="1"/>
  <c r="Y154" i="2"/>
  <c r="H159" i="3" s="1"/>
  <c r="T159" i="3" s="1"/>
  <c r="Z154" i="2"/>
  <c r="I159" i="3" s="1"/>
  <c r="U159" i="3" s="1"/>
  <c r="Y155" i="2"/>
  <c r="H160" i="3" s="1"/>
  <c r="T160" i="3" s="1"/>
  <c r="Z155" i="2"/>
  <c r="I160" i="3" s="1"/>
  <c r="U160" i="3" s="1"/>
  <c r="Y156" i="2"/>
  <c r="H161" i="3" s="1"/>
  <c r="Z156" i="2"/>
  <c r="I161" i="3" s="1"/>
  <c r="U161" i="3" s="1"/>
  <c r="Y158" i="2"/>
  <c r="Z158" i="2"/>
  <c r="I163" i="3" s="1"/>
  <c r="U163" i="3" s="1"/>
  <c r="Y159" i="2"/>
  <c r="H164" i="3" s="1"/>
  <c r="T164" i="3" s="1"/>
  <c r="Z159" i="2"/>
  <c r="Y160" i="2"/>
  <c r="Z160" i="2"/>
  <c r="I165" i="3" s="1"/>
  <c r="U165" i="3" s="1"/>
  <c r="Y161" i="2"/>
  <c r="H166" i="3" s="1"/>
  <c r="T166" i="3" s="1"/>
  <c r="Z161" i="2"/>
  <c r="Y162" i="2"/>
  <c r="Z162" i="2"/>
  <c r="I167" i="3" s="1"/>
  <c r="U167" i="3" s="1"/>
  <c r="Y163" i="2"/>
  <c r="H168" i="3" s="1"/>
  <c r="T168" i="3" s="1"/>
  <c r="Z163" i="2"/>
  <c r="Y164" i="2"/>
  <c r="Z164" i="2"/>
  <c r="I169" i="3" s="1"/>
  <c r="U169" i="3" s="1"/>
  <c r="Y165" i="2"/>
  <c r="H170" i="3" s="1"/>
  <c r="T170" i="3" s="1"/>
  <c r="Z165" i="2"/>
  <c r="Y166" i="2"/>
  <c r="Z166" i="2"/>
  <c r="I171" i="3" s="1"/>
  <c r="U171" i="3" s="1"/>
  <c r="Y167" i="2"/>
  <c r="H172" i="3" s="1"/>
  <c r="T172" i="3" s="1"/>
  <c r="Z167" i="2"/>
  <c r="Y168" i="2"/>
  <c r="Z168" i="2"/>
  <c r="I173" i="3" s="1"/>
  <c r="U173" i="3" s="1"/>
  <c r="Y170" i="2"/>
  <c r="H175" i="3" s="1"/>
  <c r="T175" i="3" s="1"/>
  <c r="Z170" i="2"/>
  <c r="I175" i="3" s="1"/>
  <c r="U175" i="3" s="1"/>
  <c r="Y171" i="2"/>
  <c r="H176" i="3" s="1"/>
  <c r="T176" i="3" s="1"/>
  <c r="Z171" i="2"/>
  <c r="I176" i="3" s="1"/>
  <c r="U176" i="3" s="1"/>
  <c r="Y172" i="2"/>
  <c r="H177" i="3" s="1"/>
  <c r="T177" i="3" s="1"/>
  <c r="Z172" i="2"/>
  <c r="I177" i="3" s="1"/>
  <c r="U177" i="3" s="1"/>
  <c r="Y173" i="2"/>
  <c r="H178" i="3" s="1"/>
  <c r="T178" i="3" s="1"/>
  <c r="Z173" i="2"/>
  <c r="I178" i="3" s="1"/>
  <c r="U178" i="3" s="1"/>
  <c r="Y174" i="2"/>
  <c r="H179" i="3" s="1"/>
  <c r="T179" i="3" s="1"/>
  <c r="Z174" i="2"/>
  <c r="I179" i="3" s="1"/>
  <c r="U179" i="3" s="1"/>
  <c r="Y175" i="2"/>
  <c r="H180" i="3" s="1"/>
  <c r="T180" i="3" s="1"/>
  <c r="Z175" i="2"/>
  <c r="I180" i="3" s="1"/>
  <c r="U180" i="3" s="1"/>
  <c r="Y176" i="2"/>
  <c r="H181" i="3" s="1"/>
  <c r="T181" i="3" s="1"/>
  <c r="Z176" i="2"/>
  <c r="I181" i="3" s="1"/>
  <c r="U181" i="3" s="1"/>
  <c r="A16" i="3"/>
  <c r="AH16" i="3" s="1"/>
  <c r="B16" i="3"/>
  <c r="P16" i="3" s="1"/>
  <c r="C16" i="3"/>
  <c r="D16" i="3"/>
  <c r="E16" i="3"/>
  <c r="BG16" i="3" s="1"/>
  <c r="F16" i="3"/>
  <c r="R16" i="3" s="1"/>
  <c r="G16" i="3"/>
  <c r="S16" i="3" s="1"/>
  <c r="J16" i="3"/>
  <c r="K16" i="3"/>
  <c r="BH16" i="3" s="1"/>
  <c r="L16" i="3"/>
  <c r="M16" i="3"/>
  <c r="N16" i="3"/>
  <c r="O16" i="3"/>
  <c r="V16" i="3"/>
  <c r="W16" i="3"/>
  <c r="X16" i="3"/>
  <c r="Y16" i="3"/>
  <c r="Z16" i="3"/>
  <c r="AA16" i="3"/>
  <c r="AC16" i="3"/>
  <c r="AD16" i="3"/>
  <c r="A17" i="3"/>
  <c r="AH17" i="3" s="1"/>
  <c r="B17" i="3"/>
  <c r="P17" i="3" s="1"/>
  <c r="C17" i="3"/>
  <c r="D17" i="3"/>
  <c r="E17" i="3"/>
  <c r="Q17" i="3" s="1"/>
  <c r="F17" i="3"/>
  <c r="R17" i="3" s="1"/>
  <c r="G17" i="3"/>
  <c r="S17" i="3" s="1"/>
  <c r="J17" i="3"/>
  <c r="K17" i="3"/>
  <c r="BH17" i="3" s="1"/>
  <c r="L17" i="3"/>
  <c r="M17" i="3"/>
  <c r="N17" i="3"/>
  <c r="O17" i="3"/>
  <c r="V17" i="3"/>
  <c r="W17" i="3"/>
  <c r="X17" i="3"/>
  <c r="Y17" i="3"/>
  <c r="Z17" i="3"/>
  <c r="AA17" i="3"/>
  <c r="AC17" i="3"/>
  <c r="AD17" i="3"/>
  <c r="AF17" i="3" s="1"/>
  <c r="AG17" i="3" s="1"/>
  <c r="A18" i="3"/>
  <c r="AH18" i="3" s="1"/>
  <c r="B18" i="3"/>
  <c r="P18" i="3" s="1"/>
  <c r="C18" i="3"/>
  <c r="D18" i="3"/>
  <c r="E18" i="3"/>
  <c r="BG18" i="3" s="1"/>
  <c r="F18" i="3"/>
  <c r="R18" i="3" s="1"/>
  <c r="G18" i="3"/>
  <c r="S18" i="3" s="1"/>
  <c r="J18" i="3"/>
  <c r="K18" i="3"/>
  <c r="BH18" i="3" s="1"/>
  <c r="L18" i="3"/>
  <c r="M18" i="3"/>
  <c r="N18" i="3"/>
  <c r="O18" i="3"/>
  <c r="V18" i="3"/>
  <c r="W18" i="3"/>
  <c r="X18" i="3"/>
  <c r="Y18" i="3"/>
  <c r="Z18" i="3"/>
  <c r="AA18" i="3"/>
  <c r="AC18" i="3"/>
  <c r="AD18" i="3"/>
  <c r="AF18" i="3" s="1"/>
  <c r="AG18" i="3" s="1"/>
  <c r="A19" i="3"/>
  <c r="AH19" i="3" s="1"/>
  <c r="B19" i="3"/>
  <c r="P19" i="3" s="1"/>
  <c r="C19" i="3"/>
  <c r="D19" i="3"/>
  <c r="E19" i="3"/>
  <c r="BG19" i="3" s="1"/>
  <c r="F19" i="3"/>
  <c r="R19" i="3" s="1"/>
  <c r="G19" i="3"/>
  <c r="S19" i="3" s="1"/>
  <c r="J19" i="3"/>
  <c r="K19" i="3"/>
  <c r="BH19" i="3" s="1"/>
  <c r="L19" i="3"/>
  <c r="M19" i="3"/>
  <c r="N19" i="3"/>
  <c r="O19" i="3"/>
  <c r="V19" i="3"/>
  <c r="W19" i="3"/>
  <c r="X19" i="3"/>
  <c r="Y19" i="3"/>
  <c r="Z19" i="3"/>
  <c r="AA19" i="3"/>
  <c r="AC19" i="3"/>
  <c r="AD19" i="3"/>
  <c r="AF19" i="3" s="1"/>
  <c r="AG19" i="3" s="1"/>
  <c r="A20" i="3"/>
  <c r="AH20" i="3" s="1"/>
  <c r="B20" i="3"/>
  <c r="P20" i="3" s="1"/>
  <c r="C20" i="3"/>
  <c r="D20" i="3"/>
  <c r="E20" i="3"/>
  <c r="F20" i="3"/>
  <c r="R20" i="3" s="1"/>
  <c r="G20" i="3"/>
  <c r="S20" i="3" s="1"/>
  <c r="J20" i="3"/>
  <c r="K20" i="3"/>
  <c r="BH20" i="3" s="1"/>
  <c r="L20" i="3"/>
  <c r="M20" i="3"/>
  <c r="N20" i="3"/>
  <c r="O20" i="3"/>
  <c r="V20" i="3"/>
  <c r="W20" i="3"/>
  <c r="X20" i="3"/>
  <c r="Y20" i="3"/>
  <c r="Z20" i="3"/>
  <c r="AA20" i="3"/>
  <c r="AC20" i="3"/>
  <c r="AD20" i="3"/>
  <c r="AF20" i="3" s="1"/>
  <c r="AG20" i="3" s="1"/>
  <c r="A21" i="3"/>
  <c r="AH21" i="3" s="1"/>
  <c r="B21" i="3"/>
  <c r="P21" i="3" s="1"/>
  <c r="C21" i="3"/>
  <c r="D21" i="3"/>
  <c r="E21" i="3"/>
  <c r="F21" i="3"/>
  <c r="R21" i="3" s="1"/>
  <c r="G21" i="3"/>
  <c r="S21" i="3" s="1"/>
  <c r="J21" i="3"/>
  <c r="K21" i="3"/>
  <c r="BH21" i="3" s="1"/>
  <c r="L21" i="3"/>
  <c r="M21" i="3"/>
  <c r="N21" i="3"/>
  <c r="O21" i="3"/>
  <c r="V21" i="3"/>
  <c r="W21" i="3"/>
  <c r="X21" i="3"/>
  <c r="Y21" i="3"/>
  <c r="Z21" i="3"/>
  <c r="AA21" i="3"/>
  <c r="AC21" i="3"/>
  <c r="AD21" i="3"/>
  <c r="AF21" i="3" s="1"/>
  <c r="AG21" i="3" s="1"/>
  <c r="A22" i="3"/>
  <c r="AH22" i="3" s="1"/>
  <c r="B22" i="3"/>
  <c r="P22" i="3" s="1"/>
  <c r="C22" i="3"/>
  <c r="D22" i="3"/>
  <c r="E22" i="3"/>
  <c r="BG22" i="3" s="1"/>
  <c r="F22" i="3"/>
  <c r="R22" i="3" s="1"/>
  <c r="G22" i="3"/>
  <c r="S22" i="3" s="1"/>
  <c r="J22" i="3"/>
  <c r="K22" i="3"/>
  <c r="BH22" i="3" s="1"/>
  <c r="L22" i="3"/>
  <c r="M22" i="3"/>
  <c r="N22" i="3"/>
  <c r="O22" i="3"/>
  <c r="V22" i="3"/>
  <c r="W22" i="3"/>
  <c r="X22" i="3"/>
  <c r="Y22" i="3"/>
  <c r="Z22" i="3"/>
  <c r="AA22" i="3"/>
  <c r="AC22" i="3"/>
  <c r="AD22" i="3"/>
  <c r="AF22" i="3" s="1"/>
  <c r="AG22" i="3" s="1"/>
  <c r="A23" i="3"/>
  <c r="AH23" i="3" s="1"/>
  <c r="B23" i="3"/>
  <c r="P23" i="3" s="1"/>
  <c r="C23" i="3"/>
  <c r="D23" i="3"/>
  <c r="E23" i="3"/>
  <c r="BG23" i="3" s="1"/>
  <c r="F23" i="3"/>
  <c r="R23" i="3" s="1"/>
  <c r="G23" i="3"/>
  <c r="S23" i="3" s="1"/>
  <c r="J23" i="3"/>
  <c r="K23" i="3"/>
  <c r="BH23" i="3" s="1"/>
  <c r="L23" i="3"/>
  <c r="M23" i="3"/>
  <c r="N23" i="3"/>
  <c r="O23" i="3"/>
  <c r="V23" i="3"/>
  <c r="W23" i="3"/>
  <c r="X23" i="3"/>
  <c r="Y23" i="3"/>
  <c r="Z23" i="3"/>
  <c r="AA23" i="3"/>
  <c r="AC23" i="3"/>
  <c r="AD23" i="3"/>
  <c r="AF23" i="3" s="1"/>
  <c r="AG23" i="3" s="1"/>
  <c r="A24" i="3"/>
  <c r="AH24" i="3" s="1"/>
  <c r="B24" i="3"/>
  <c r="C24" i="3"/>
  <c r="D24" i="3"/>
  <c r="E24" i="3"/>
  <c r="F24" i="3"/>
  <c r="R24" i="3" s="1"/>
  <c r="G24" i="3"/>
  <c r="J24" i="3"/>
  <c r="K24" i="3"/>
  <c r="BH24" i="3" s="1"/>
  <c r="L24" i="3"/>
  <c r="M24" i="3"/>
  <c r="N24" i="3"/>
  <c r="O24" i="3"/>
  <c r="P24" i="3"/>
  <c r="S24" i="3"/>
  <c r="V24" i="3"/>
  <c r="W24" i="3"/>
  <c r="X24" i="3"/>
  <c r="Y24" i="3"/>
  <c r="Z24" i="3"/>
  <c r="AA24" i="3"/>
  <c r="AC24" i="3"/>
  <c r="AD24" i="3"/>
  <c r="AF24" i="3" s="1"/>
  <c r="AG24" i="3" s="1"/>
  <c r="A25" i="3"/>
  <c r="AH25" i="3" s="1"/>
  <c r="B25" i="3"/>
  <c r="P25" i="3" s="1"/>
  <c r="C25" i="3"/>
  <c r="D25" i="3"/>
  <c r="E25" i="3"/>
  <c r="Q25" i="3" s="1"/>
  <c r="F25" i="3"/>
  <c r="R25" i="3" s="1"/>
  <c r="G25" i="3"/>
  <c r="S25" i="3" s="1"/>
  <c r="J25" i="3"/>
  <c r="K25" i="3"/>
  <c r="BH25" i="3" s="1"/>
  <c r="L25" i="3"/>
  <c r="M25" i="3"/>
  <c r="N25" i="3"/>
  <c r="O25" i="3"/>
  <c r="V25" i="3"/>
  <c r="W25" i="3"/>
  <c r="X25" i="3"/>
  <c r="Y25" i="3"/>
  <c r="Z25" i="3"/>
  <c r="AA25" i="3"/>
  <c r="AC25" i="3"/>
  <c r="AD25" i="3"/>
  <c r="AF25" i="3" s="1"/>
  <c r="AG25" i="3" s="1"/>
  <c r="BE25" i="3" s="1"/>
  <c r="A26" i="3"/>
  <c r="AH26" i="3" s="1"/>
  <c r="B26" i="3"/>
  <c r="P26" i="3" s="1"/>
  <c r="C26" i="3"/>
  <c r="D26" i="3"/>
  <c r="E26" i="3"/>
  <c r="BG26" i="3" s="1"/>
  <c r="F26" i="3"/>
  <c r="R26" i="3" s="1"/>
  <c r="G26" i="3"/>
  <c r="S26" i="3" s="1"/>
  <c r="J26" i="3"/>
  <c r="K26" i="3"/>
  <c r="BH26" i="3" s="1"/>
  <c r="L26" i="3"/>
  <c r="M26" i="3"/>
  <c r="N26" i="3"/>
  <c r="O26" i="3"/>
  <c r="V26" i="3"/>
  <c r="W26" i="3"/>
  <c r="X26" i="3"/>
  <c r="Y26" i="3"/>
  <c r="Z26" i="3"/>
  <c r="AA26" i="3"/>
  <c r="AC26" i="3"/>
  <c r="AD26" i="3"/>
  <c r="AF26" i="3" s="1"/>
  <c r="AG26" i="3" s="1"/>
  <c r="A27" i="3"/>
  <c r="AH27" i="3" s="1"/>
  <c r="B27" i="3"/>
  <c r="P27" i="3" s="1"/>
  <c r="C27" i="3"/>
  <c r="D27" i="3"/>
  <c r="E27" i="3"/>
  <c r="BG27" i="3" s="1"/>
  <c r="F27" i="3"/>
  <c r="G27" i="3"/>
  <c r="S27" i="3" s="1"/>
  <c r="J27" i="3"/>
  <c r="K27" i="3"/>
  <c r="BH27" i="3" s="1"/>
  <c r="L27" i="3"/>
  <c r="M27" i="3"/>
  <c r="N27" i="3"/>
  <c r="O27" i="3"/>
  <c r="R27" i="3"/>
  <c r="V27" i="3"/>
  <c r="W27" i="3"/>
  <c r="X27" i="3"/>
  <c r="Y27" i="3"/>
  <c r="Z27" i="3"/>
  <c r="AA27" i="3"/>
  <c r="AC27" i="3"/>
  <c r="AD27" i="3"/>
  <c r="AF27" i="3" s="1"/>
  <c r="AG27" i="3" s="1"/>
  <c r="A28" i="3"/>
  <c r="AH28" i="3" s="1"/>
  <c r="B28" i="3"/>
  <c r="C28" i="3"/>
  <c r="D28" i="3"/>
  <c r="E28" i="3"/>
  <c r="F28" i="3"/>
  <c r="R28" i="3" s="1"/>
  <c r="G28" i="3"/>
  <c r="S28" i="3" s="1"/>
  <c r="J28" i="3"/>
  <c r="K28" i="3"/>
  <c r="BH28" i="3" s="1"/>
  <c r="L28" i="3"/>
  <c r="M28" i="3"/>
  <c r="N28" i="3"/>
  <c r="O28" i="3"/>
  <c r="P28" i="3"/>
  <c r="V28" i="3"/>
  <c r="W28" i="3"/>
  <c r="X28" i="3"/>
  <c r="Y28" i="3"/>
  <c r="Z28" i="3"/>
  <c r="AA28" i="3"/>
  <c r="AC28" i="3"/>
  <c r="AD28" i="3"/>
  <c r="AF28" i="3" s="1"/>
  <c r="AG28" i="3" s="1"/>
  <c r="A29" i="3"/>
  <c r="AH29" i="3" s="1"/>
  <c r="B29" i="3"/>
  <c r="P29" i="3" s="1"/>
  <c r="C29" i="3"/>
  <c r="D29" i="3"/>
  <c r="E29" i="3"/>
  <c r="F29" i="3"/>
  <c r="R29" i="3" s="1"/>
  <c r="G29" i="3"/>
  <c r="S29" i="3" s="1"/>
  <c r="J29" i="3"/>
  <c r="K29" i="3"/>
  <c r="BH29" i="3" s="1"/>
  <c r="L29" i="3"/>
  <c r="M29" i="3"/>
  <c r="N29" i="3"/>
  <c r="O29" i="3"/>
  <c r="V29" i="3"/>
  <c r="W29" i="3"/>
  <c r="X29" i="3"/>
  <c r="Y29" i="3"/>
  <c r="Z29" i="3"/>
  <c r="AA29" i="3"/>
  <c r="AC29" i="3"/>
  <c r="AD29" i="3"/>
  <c r="AF29" i="3" s="1"/>
  <c r="AG29" i="3" s="1"/>
  <c r="A30" i="3"/>
  <c r="AH30" i="3" s="1"/>
  <c r="B30" i="3"/>
  <c r="P30" i="3" s="1"/>
  <c r="C30" i="3"/>
  <c r="D30" i="3"/>
  <c r="E30" i="3"/>
  <c r="F30" i="3"/>
  <c r="R30" i="3" s="1"/>
  <c r="G30" i="3"/>
  <c r="S30" i="3" s="1"/>
  <c r="J30" i="3"/>
  <c r="K30" i="3"/>
  <c r="BH30" i="3" s="1"/>
  <c r="L30" i="3"/>
  <c r="M30" i="3"/>
  <c r="N30" i="3"/>
  <c r="O30" i="3"/>
  <c r="V30" i="3"/>
  <c r="W30" i="3"/>
  <c r="X30" i="3"/>
  <c r="Y30" i="3"/>
  <c r="Z30" i="3"/>
  <c r="AA30" i="3"/>
  <c r="AC30" i="3"/>
  <c r="AD30" i="3"/>
  <c r="AF30" i="3" s="1"/>
  <c r="AG30" i="3" s="1"/>
  <c r="A31" i="3"/>
  <c r="AH31" i="3" s="1"/>
  <c r="B31" i="3"/>
  <c r="P31" i="3" s="1"/>
  <c r="C31" i="3"/>
  <c r="D31" i="3"/>
  <c r="E31" i="3"/>
  <c r="F31" i="3"/>
  <c r="R31" i="3" s="1"/>
  <c r="G31" i="3"/>
  <c r="S31" i="3" s="1"/>
  <c r="J31" i="3"/>
  <c r="K31" i="3"/>
  <c r="BH31" i="3" s="1"/>
  <c r="L31" i="3"/>
  <c r="M31" i="3"/>
  <c r="N31" i="3"/>
  <c r="O31" i="3"/>
  <c r="V31" i="3"/>
  <c r="W31" i="3"/>
  <c r="X31" i="3"/>
  <c r="Y31" i="3"/>
  <c r="Z31" i="3"/>
  <c r="AA31" i="3"/>
  <c r="AC31" i="3"/>
  <c r="AD31" i="3"/>
  <c r="AF31" i="3" s="1"/>
  <c r="AG31" i="3" s="1"/>
  <c r="A32" i="3"/>
  <c r="AH32" i="3" s="1"/>
  <c r="B32" i="3"/>
  <c r="P32" i="3" s="1"/>
  <c r="C32" i="3"/>
  <c r="D32" i="3"/>
  <c r="E32" i="3"/>
  <c r="BG32" i="3" s="1"/>
  <c r="F32" i="3"/>
  <c r="R32" i="3" s="1"/>
  <c r="G32" i="3"/>
  <c r="S32" i="3" s="1"/>
  <c r="H32" i="3"/>
  <c r="T32" i="3" s="1"/>
  <c r="J32" i="3"/>
  <c r="K32" i="3"/>
  <c r="BH32" i="3" s="1"/>
  <c r="L32" i="3"/>
  <c r="M32" i="3"/>
  <c r="N32" i="3"/>
  <c r="O32" i="3"/>
  <c r="V32" i="3"/>
  <c r="W32" i="3"/>
  <c r="X32" i="3"/>
  <c r="Y32" i="3"/>
  <c r="Z32" i="3"/>
  <c r="AA32" i="3"/>
  <c r="AC32" i="3"/>
  <c r="AD32" i="3"/>
  <c r="AF32" i="3" s="1"/>
  <c r="AG32" i="3" s="1"/>
  <c r="A33" i="3"/>
  <c r="AH33" i="3" s="1"/>
  <c r="B33" i="3"/>
  <c r="P33" i="3" s="1"/>
  <c r="C33" i="3"/>
  <c r="D33" i="3"/>
  <c r="E33" i="3"/>
  <c r="F33" i="3"/>
  <c r="R33" i="3" s="1"/>
  <c r="G33" i="3"/>
  <c r="S33" i="3" s="1"/>
  <c r="J33" i="3"/>
  <c r="K33" i="3"/>
  <c r="BH33" i="3" s="1"/>
  <c r="L33" i="3"/>
  <c r="M33" i="3"/>
  <c r="N33" i="3"/>
  <c r="O33" i="3"/>
  <c r="V33" i="3"/>
  <c r="W33" i="3"/>
  <c r="X33" i="3"/>
  <c r="Y33" i="3"/>
  <c r="Z33" i="3"/>
  <c r="AA33" i="3"/>
  <c r="AC33" i="3"/>
  <c r="AD33" i="3"/>
  <c r="AF33" i="3" s="1"/>
  <c r="AG33" i="3" s="1"/>
  <c r="A34" i="3"/>
  <c r="AH34" i="3" s="1"/>
  <c r="B34" i="3"/>
  <c r="P34" i="3" s="1"/>
  <c r="C34" i="3"/>
  <c r="D34" i="3"/>
  <c r="E34" i="3"/>
  <c r="BG34" i="3" s="1"/>
  <c r="F34" i="3"/>
  <c r="R34" i="3" s="1"/>
  <c r="G34" i="3"/>
  <c r="S34" i="3" s="1"/>
  <c r="J34" i="3"/>
  <c r="K34" i="3"/>
  <c r="BH34" i="3" s="1"/>
  <c r="L34" i="3"/>
  <c r="M34" i="3"/>
  <c r="N34" i="3"/>
  <c r="O34" i="3"/>
  <c r="V34" i="3"/>
  <c r="W34" i="3"/>
  <c r="X34" i="3"/>
  <c r="Y34" i="3"/>
  <c r="Z34" i="3"/>
  <c r="AA34" i="3"/>
  <c r="AC34" i="3"/>
  <c r="AD34" i="3"/>
  <c r="AF34" i="3" s="1"/>
  <c r="AG34" i="3" s="1"/>
  <c r="A35" i="3"/>
  <c r="AH35" i="3" s="1"/>
  <c r="B35" i="3"/>
  <c r="P35" i="3" s="1"/>
  <c r="C35" i="3"/>
  <c r="D35" i="3"/>
  <c r="E35" i="3"/>
  <c r="Q35" i="3" s="1"/>
  <c r="F35" i="3"/>
  <c r="R35" i="3" s="1"/>
  <c r="G35" i="3"/>
  <c r="S35" i="3" s="1"/>
  <c r="J35" i="3"/>
  <c r="K35" i="3"/>
  <c r="BH35" i="3" s="1"/>
  <c r="L35" i="3"/>
  <c r="M35" i="3"/>
  <c r="N35" i="3"/>
  <c r="O35" i="3"/>
  <c r="V35" i="3"/>
  <c r="W35" i="3"/>
  <c r="X35" i="3"/>
  <c r="Y35" i="3"/>
  <c r="Z35" i="3"/>
  <c r="AA35" i="3"/>
  <c r="AC35" i="3"/>
  <c r="AD35" i="3"/>
  <c r="AF35" i="3" s="1"/>
  <c r="AG35" i="3" s="1"/>
  <c r="A36" i="3"/>
  <c r="AH36" i="3" s="1"/>
  <c r="B36" i="3"/>
  <c r="P36" i="3" s="1"/>
  <c r="C36" i="3"/>
  <c r="D36" i="3"/>
  <c r="E36" i="3"/>
  <c r="BG36" i="3" s="1"/>
  <c r="F36" i="3"/>
  <c r="G36" i="3"/>
  <c r="S36" i="3" s="1"/>
  <c r="J36" i="3"/>
  <c r="K36" i="3"/>
  <c r="BH36" i="3" s="1"/>
  <c r="L36" i="3"/>
  <c r="M36" i="3"/>
  <c r="N36" i="3"/>
  <c r="O36" i="3"/>
  <c r="R36" i="3"/>
  <c r="V36" i="3"/>
  <c r="W36" i="3"/>
  <c r="X36" i="3"/>
  <c r="Y36" i="3"/>
  <c r="Z36" i="3"/>
  <c r="AA36" i="3"/>
  <c r="AC36" i="3"/>
  <c r="AD36" i="3"/>
  <c r="AF36" i="3" s="1"/>
  <c r="AG36" i="3" s="1"/>
  <c r="A37" i="3"/>
  <c r="AH37" i="3" s="1"/>
  <c r="B37" i="3"/>
  <c r="C37" i="3"/>
  <c r="D37" i="3"/>
  <c r="E37" i="3"/>
  <c r="BG37" i="3" s="1"/>
  <c r="F37" i="3"/>
  <c r="R37" i="3" s="1"/>
  <c r="G37" i="3"/>
  <c r="S37" i="3" s="1"/>
  <c r="J37" i="3"/>
  <c r="K37" i="3"/>
  <c r="BH37" i="3" s="1"/>
  <c r="L37" i="3"/>
  <c r="M37" i="3"/>
  <c r="N37" i="3"/>
  <c r="O37" i="3"/>
  <c r="P37" i="3"/>
  <c r="V37" i="3"/>
  <c r="W37" i="3"/>
  <c r="X37" i="3"/>
  <c r="Y37" i="3"/>
  <c r="Z37" i="3"/>
  <c r="AA37" i="3"/>
  <c r="AC37" i="3"/>
  <c r="AD37" i="3"/>
  <c r="AF37" i="3" s="1"/>
  <c r="AG37" i="3" s="1"/>
  <c r="A38" i="3"/>
  <c r="AH38" i="3" s="1"/>
  <c r="B38" i="3"/>
  <c r="P38" i="3" s="1"/>
  <c r="C38" i="3"/>
  <c r="D38" i="3"/>
  <c r="E38" i="3"/>
  <c r="Q38" i="3" s="1"/>
  <c r="F38" i="3"/>
  <c r="R38" i="3" s="1"/>
  <c r="G38" i="3"/>
  <c r="S38" i="3" s="1"/>
  <c r="J38" i="3"/>
  <c r="K38" i="3"/>
  <c r="BH38" i="3" s="1"/>
  <c r="L38" i="3"/>
  <c r="M38" i="3"/>
  <c r="N38" i="3"/>
  <c r="O38" i="3"/>
  <c r="V38" i="3"/>
  <c r="W38" i="3"/>
  <c r="X38" i="3"/>
  <c r="Y38" i="3"/>
  <c r="Z38" i="3"/>
  <c r="AA38" i="3"/>
  <c r="AC38" i="3"/>
  <c r="AD38" i="3"/>
  <c r="AF38" i="3" s="1"/>
  <c r="AG38" i="3" s="1"/>
  <c r="BE38" i="3" s="1"/>
  <c r="A39" i="3"/>
  <c r="AH39" i="3" s="1"/>
  <c r="B39" i="3"/>
  <c r="P39" i="3" s="1"/>
  <c r="C39" i="3"/>
  <c r="D39" i="3"/>
  <c r="E39" i="3"/>
  <c r="BG39" i="3" s="1"/>
  <c r="F39" i="3"/>
  <c r="R39" i="3" s="1"/>
  <c r="G39" i="3"/>
  <c r="S39" i="3" s="1"/>
  <c r="J39" i="3"/>
  <c r="K39" i="3"/>
  <c r="BH39" i="3" s="1"/>
  <c r="L39" i="3"/>
  <c r="M39" i="3"/>
  <c r="N39" i="3"/>
  <c r="O39" i="3"/>
  <c r="V39" i="3"/>
  <c r="W39" i="3"/>
  <c r="X39" i="3"/>
  <c r="Y39" i="3"/>
  <c r="Z39" i="3"/>
  <c r="AA39" i="3"/>
  <c r="AC39" i="3"/>
  <c r="AD39" i="3"/>
  <c r="AF39" i="3" s="1"/>
  <c r="AG39" i="3" s="1"/>
  <c r="A40" i="3"/>
  <c r="AH40" i="3" s="1"/>
  <c r="B40" i="3"/>
  <c r="P40" i="3" s="1"/>
  <c r="C40" i="3"/>
  <c r="D40" i="3"/>
  <c r="E40" i="3"/>
  <c r="F40" i="3"/>
  <c r="R40" i="3" s="1"/>
  <c r="G40" i="3"/>
  <c r="S40" i="3" s="1"/>
  <c r="J40" i="3"/>
  <c r="K40" i="3"/>
  <c r="BH40" i="3" s="1"/>
  <c r="L40" i="3"/>
  <c r="M40" i="3"/>
  <c r="N40" i="3"/>
  <c r="O40" i="3"/>
  <c r="V40" i="3"/>
  <c r="W40" i="3"/>
  <c r="X40" i="3"/>
  <c r="Y40" i="3"/>
  <c r="Z40" i="3"/>
  <c r="AA40" i="3"/>
  <c r="AC40" i="3"/>
  <c r="AD40" i="3"/>
  <c r="AF40" i="3" s="1"/>
  <c r="AG40" i="3" s="1"/>
  <c r="A41" i="3"/>
  <c r="AH41" i="3" s="1"/>
  <c r="B41" i="3"/>
  <c r="P41" i="3" s="1"/>
  <c r="C41" i="3"/>
  <c r="D41" i="3"/>
  <c r="E41" i="3"/>
  <c r="BG41" i="3" s="1"/>
  <c r="F41" i="3"/>
  <c r="R41" i="3" s="1"/>
  <c r="G41" i="3"/>
  <c r="S41" i="3" s="1"/>
  <c r="J41" i="3"/>
  <c r="K41" i="3"/>
  <c r="BH41" i="3" s="1"/>
  <c r="L41" i="3"/>
  <c r="M41" i="3"/>
  <c r="N41" i="3"/>
  <c r="O41" i="3"/>
  <c r="V41" i="3"/>
  <c r="W41" i="3"/>
  <c r="X41" i="3"/>
  <c r="Y41" i="3"/>
  <c r="Z41" i="3"/>
  <c r="AA41" i="3"/>
  <c r="AC41" i="3"/>
  <c r="AD41" i="3"/>
  <c r="AF41" i="3" s="1"/>
  <c r="AG41" i="3" s="1"/>
  <c r="A42" i="3"/>
  <c r="AH42" i="3" s="1"/>
  <c r="B42" i="3"/>
  <c r="P42" i="3" s="1"/>
  <c r="C42" i="3"/>
  <c r="D42" i="3"/>
  <c r="E42" i="3"/>
  <c r="F42" i="3"/>
  <c r="R42" i="3" s="1"/>
  <c r="G42" i="3"/>
  <c r="S42" i="3" s="1"/>
  <c r="J42" i="3"/>
  <c r="K42" i="3"/>
  <c r="BH42" i="3" s="1"/>
  <c r="L42" i="3"/>
  <c r="M42" i="3"/>
  <c r="N42" i="3"/>
  <c r="O42" i="3"/>
  <c r="V42" i="3"/>
  <c r="W42" i="3"/>
  <c r="X42" i="3"/>
  <c r="Y42" i="3"/>
  <c r="Z42" i="3"/>
  <c r="AA42" i="3"/>
  <c r="AC42" i="3"/>
  <c r="AD42" i="3"/>
  <c r="AF42" i="3" s="1"/>
  <c r="AG42" i="3" s="1"/>
  <c r="A43" i="3"/>
  <c r="AH43" i="3" s="1"/>
  <c r="B43" i="3"/>
  <c r="P43" i="3" s="1"/>
  <c r="C43" i="3"/>
  <c r="D43" i="3"/>
  <c r="E43" i="3"/>
  <c r="BG43" i="3" s="1"/>
  <c r="F43" i="3"/>
  <c r="G43" i="3"/>
  <c r="S43" i="3" s="1"/>
  <c r="J43" i="3"/>
  <c r="K43" i="3"/>
  <c r="BH43" i="3" s="1"/>
  <c r="L43" i="3"/>
  <c r="M43" i="3"/>
  <c r="N43" i="3"/>
  <c r="O43" i="3"/>
  <c r="R43" i="3"/>
  <c r="V43" i="3"/>
  <c r="W43" i="3"/>
  <c r="X43" i="3"/>
  <c r="Y43" i="3"/>
  <c r="Z43" i="3"/>
  <c r="AA43" i="3"/>
  <c r="AC43" i="3"/>
  <c r="AD43" i="3"/>
  <c r="AF43" i="3" s="1"/>
  <c r="AG43" i="3" s="1"/>
  <c r="A44" i="3"/>
  <c r="AH44" i="3" s="1"/>
  <c r="B44" i="3"/>
  <c r="P44" i="3" s="1"/>
  <c r="C44" i="3"/>
  <c r="D44" i="3"/>
  <c r="E44" i="3"/>
  <c r="F44" i="3"/>
  <c r="R44" i="3" s="1"/>
  <c r="G44" i="3"/>
  <c r="S44" i="3" s="1"/>
  <c r="J44" i="3"/>
  <c r="K44" i="3"/>
  <c r="BH44" i="3" s="1"/>
  <c r="L44" i="3"/>
  <c r="M44" i="3"/>
  <c r="N44" i="3"/>
  <c r="O44" i="3"/>
  <c r="V44" i="3"/>
  <c r="W44" i="3"/>
  <c r="X44" i="3"/>
  <c r="Y44" i="3"/>
  <c r="Z44" i="3"/>
  <c r="AA44" i="3"/>
  <c r="AC44" i="3"/>
  <c r="AD44" i="3"/>
  <c r="AF44" i="3" s="1"/>
  <c r="AG44" i="3" s="1"/>
  <c r="A45" i="3"/>
  <c r="AH45" i="3" s="1"/>
  <c r="B45" i="3"/>
  <c r="P45" i="3" s="1"/>
  <c r="C45" i="3"/>
  <c r="D45" i="3"/>
  <c r="E45" i="3"/>
  <c r="BG45" i="3" s="1"/>
  <c r="F45" i="3"/>
  <c r="R45" i="3" s="1"/>
  <c r="G45" i="3"/>
  <c r="S45" i="3" s="1"/>
  <c r="J45" i="3"/>
  <c r="K45" i="3"/>
  <c r="BH45" i="3" s="1"/>
  <c r="L45" i="3"/>
  <c r="M45" i="3"/>
  <c r="N45" i="3"/>
  <c r="O45" i="3"/>
  <c r="V45" i="3"/>
  <c r="W45" i="3"/>
  <c r="X45" i="3"/>
  <c r="Y45" i="3"/>
  <c r="Z45" i="3"/>
  <c r="AA45" i="3"/>
  <c r="AC45" i="3"/>
  <c r="AD45" i="3"/>
  <c r="AF45" i="3" s="1"/>
  <c r="AG45" i="3" s="1"/>
  <c r="A46" i="3"/>
  <c r="AH46" i="3" s="1"/>
  <c r="B46" i="3"/>
  <c r="C46" i="3"/>
  <c r="D46" i="3"/>
  <c r="E46" i="3"/>
  <c r="BG46" i="3" s="1"/>
  <c r="F46" i="3"/>
  <c r="R46" i="3" s="1"/>
  <c r="G46" i="3"/>
  <c r="S46" i="3" s="1"/>
  <c r="J46" i="3"/>
  <c r="K46" i="3"/>
  <c r="BH46" i="3" s="1"/>
  <c r="L46" i="3"/>
  <c r="M46" i="3"/>
  <c r="N46" i="3"/>
  <c r="O46" i="3"/>
  <c r="P46" i="3"/>
  <c r="V46" i="3"/>
  <c r="W46" i="3"/>
  <c r="X46" i="3"/>
  <c r="Y46" i="3"/>
  <c r="Z46" i="3"/>
  <c r="AA46" i="3"/>
  <c r="AC46" i="3"/>
  <c r="AD46" i="3"/>
  <c r="AF46" i="3" s="1"/>
  <c r="AG46" i="3" s="1"/>
  <c r="A47" i="3"/>
  <c r="AH47" i="3" s="1"/>
  <c r="B47" i="3"/>
  <c r="P47" i="3" s="1"/>
  <c r="C47" i="3"/>
  <c r="D47" i="3"/>
  <c r="E47" i="3"/>
  <c r="BG47" i="3" s="1"/>
  <c r="F47" i="3"/>
  <c r="R47" i="3" s="1"/>
  <c r="G47" i="3"/>
  <c r="S47" i="3" s="1"/>
  <c r="J47" i="3"/>
  <c r="K47" i="3"/>
  <c r="BH47" i="3" s="1"/>
  <c r="L47" i="3"/>
  <c r="M47" i="3"/>
  <c r="N47" i="3"/>
  <c r="O47" i="3"/>
  <c r="V47" i="3"/>
  <c r="W47" i="3"/>
  <c r="X47" i="3"/>
  <c r="Y47" i="3"/>
  <c r="Z47" i="3"/>
  <c r="AA47" i="3"/>
  <c r="AC47" i="3"/>
  <c r="AD47" i="3"/>
  <c r="AF47" i="3" s="1"/>
  <c r="AG47" i="3" s="1"/>
  <c r="A48" i="3"/>
  <c r="AH48" i="3" s="1"/>
  <c r="B48" i="3"/>
  <c r="P48" i="3" s="1"/>
  <c r="C48" i="3"/>
  <c r="D48" i="3"/>
  <c r="E48" i="3"/>
  <c r="BG48" i="3" s="1"/>
  <c r="F48" i="3"/>
  <c r="R48" i="3" s="1"/>
  <c r="G48" i="3"/>
  <c r="S48" i="3" s="1"/>
  <c r="J48" i="3"/>
  <c r="K48" i="3"/>
  <c r="BH48" i="3" s="1"/>
  <c r="L48" i="3"/>
  <c r="M48" i="3"/>
  <c r="N48" i="3"/>
  <c r="O48" i="3"/>
  <c r="V48" i="3"/>
  <c r="W48" i="3"/>
  <c r="X48" i="3"/>
  <c r="Y48" i="3"/>
  <c r="Z48" i="3"/>
  <c r="AA48" i="3"/>
  <c r="AC48" i="3"/>
  <c r="AD48" i="3"/>
  <c r="AF48" i="3" s="1"/>
  <c r="AG48" i="3" s="1"/>
  <c r="A49" i="3"/>
  <c r="AH49" i="3" s="1"/>
  <c r="B49" i="3"/>
  <c r="C49" i="3"/>
  <c r="D49" i="3"/>
  <c r="E49" i="3"/>
  <c r="BG49" i="3" s="1"/>
  <c r="F49" i="3"/>
  <c r="R49" i="3" s="1"/>
  <c r="G49" i="3"/>
  <c r="S49" i="3" s="1"/>
  <c r="J49" i="3"/>
  <c r="K49" i="3"/>
  <c r="BH49" i="3" s="1"/>
  <c r="L49" i="3"/>
  <c r="M49" i="3"/>
  <c r="N49" i="3"/>
  <c r="O49" i="3"/>
  <c r="P49" i="3"/>
  <c r="V49" i="3"/>
  <c r="W49" i="3"/>
  <c r="X49" i="3"/>
  <c r="Y49" i="3"/>
  <c r="Z49" i="3"/>
  <c r="AA49" i="3"/>
  <c r="AC49" i="3"/>
  <c r="AD49" i="3"/>
  <c r="AF49" i="3" s="1"/>
  <c r="AG49" i="3" s="1"/>
  <c r="A50" i="3"/>
  <c r="AH50" i="3" s="1"/>
  <c r="B50" i="3"/>
  <c r="P50" i="3" s="1"/>
  <c r="C50" i="3"/>
  <c r="D50" i="3"/>
  <c r="E50" i="3"/>
  <c r="Q50" i="3" s="1"/>
  <c r="F50" i="3"/>
  <c r="R50" i="3" s="1"/>
  <c r="G50" i="3"/>
  <c r="S50" i="3" s="1"/>
  <c r="J50" i="3"/>
  <c r="K50" i="3"/>
  <c r="BH50" i="3" s="1"/>
  <c r="L50" i="3"/>
  <c r="M50" i="3"/>
  <c r="N50" i="3"/>
  <c r="O50" i="3"/>
  <c r="V50" i="3"/>
  <c r="W50" i="3"/>
  <c r="X50" i="3"/>
  <c r="Y50" i="3"/>
  <c r="Z50" i="3"/>
  <c r="AA50" i="3"/>
  <c r="AC50" i="3"/>
  <c r="AD50" i="3"/>
  <c r="AF50" i="3" s="1"/>
  <c r="AG50" i="3" s="1"/>
  <c r="BE50" i="3" s="1"/>
  <c r="A51" i="3"/>
  <c r="AH51" i="3" s="1"/>
  <c r="B51" i="3"/>
  <c r="P51" i="3" s="1"/>
  <c r="C51" i="3"/>
  <c r="D51" i="3"/>
  <c r="E51" i="3"/>
  <c r="F51" i="3"/>
  <c r="R51" i="3" s="1"/>
  <c r="G51" i="3"/>
  <c r="S51" i="3" s="1"/>
  <c r="J51" i="3"/>
  <c r="K51" i="3"/>
  <c r="BH51" i="3" s="1"/>
  <c r="L51" i="3"/>
  <c r="M51" i="3"/>
  <c r="N51" i="3"/>
  <c r="O51" i="3"/>
  <c r="V51" i="3"/>
  <c r="W51" i="3"/>
  <c r="X51" i="3"/>
  <c r="Y51" i="3"/>
  <c r="Z51" i="3"/>
  <c r="AA51" i="3"/>
  <c r="AC51" i="3"/>
  <c r="AD51" i="3"/>
  <c r="AF51" i="3" s="1"/>
  <c r="AG51" i="3" s="1"/>
  <c r="A52" i="3"/>
  <c r="AH52" i="3" s="1"/>
  <c r="B52" i="3"/>
  <c r="P52" i="3" s="1"/>
  <c r="C52" i="3"/>
  <c r="D52" i="3"/>
  <c r="E52" i="3"/>
  <c r="BG52" i="3" s="1"/>
  <c r="F52" i="3"/>
  <c r="R52" i="3" s="1"/>
  <c r="G52" i="3"/>
  <c r="S52" i="3" s="1"/>
  <c r="J52" i="3"/>
  <c r="K52" i="3"/>
  <c r="BH52" i="3" s="1"/>
  <c r="L52" i="3"/>
  <c r="M52" i="3"/>
  <c r="N52" i="3"/>
  <c r="O52" i="3"/>
  <c r="V52" i="3"/>
  <c r="W52" i="3"/>
  <c r="X52" i="3"/>
  <c r="Y52" i="3"/>
  <c r="Z52" i="3"/>
  <c r="AA52" i="3"/>
  <c r="AC52" i="3"/>
  <c r="AD52" i="3"/>
  <c r="AF52" i="3" s="1"/>
  <c r="AG52" i="3" s="1"/>
  <c r="A53" i="3"/>
  <c r="AH53" i="3" s="1"/>
  <c r="B53" i="3"/>
  <c r="P53" i="3" s="1"/>
  <c r="C53" i="3"/>
  <c r="D53" i="3"/>
  <c r="E53" i="3"/>
  <c r="BG53" i="3" s="1"/>
  <c r="F53" i="3"/>
  <c r="R53" i="3" s="1"/>
  <c r="G53" i="3"/>
  <c r="S53" i="3" s="1"/>
  <c r="J53" i="3"/>
  <c r="K53" i="3"/>
  <c r="BH53" i="3" s="1"/>
  <c r="L53" i="3"/>
  <c r="M53" i="3"/>
  <c r="N53" i="3"/>
  <c r="O53" i="3"/>
  <c r="V53" i="3"/>
  <c r="W53" i="3"/>
  <c r="X53" i="3"/>
  <c r="Y53" i="3"/>
  <c r="Z53" i="3"/>
  <c r="AA53" i="3"/>
  <c r="AC53" i="3"/>
  <c r="AD53" i="3"/>
  <c r="AF53" i="3" s="1"/>
  <c r="AG53" i="3" s="1"/>
  <c r="A54" i="3"/>
  <c r="AH54" i="3" s="1"/>
  <c r="B54" i="3"/>
  <c r="P54" i="3" s="1"/>
  <c r="C54" i="3"/>
  <c r="D54" i="3"/>
  <c r="E54" i="3"/>
  <c r="Q54" i="3" s="1"/>
  <c r="F54" i="3"/>
  <c r="R54" i="3" s="1"/>
  <c r="G54" i="3"/>
  <c r="S54" i="3" s="1"/>
  <c r="J54" i="3"/>
  <c r="K54" i="3"/>
  <c r="BH54" i="3" s="1"/>
  <c r="L54" i="3"/>
  <c r="M54" i="3"/>
  <c r="N54" i="3"/>
  <c r="O54" i="3"/>
  <c r="V54" i="3"/>
  <c r="W54" i="3"/>
  <c r="X54" i="3"/>
  <c r="Y54" i="3"/>
  <c r="Z54" i="3"/>
  <c r="AA54" i="3"/>
  <c r="AC54" i="3"/>
  <c r="AD54" i="3"/>
  <c r="AF54" i="3" s="1"/>
  <c r="AG54" i="3" s="1"/>
  <c r="A55" i="3"/>
  <c r="AH55" i="3" s="1"/>
  <c r="B55" i="3"/>
  <c r="P55" i="3" s="1"/>
  <c r="C55" i="3"/>
  <c r="D55" i="3"/>
  <c r="E55" i="3"/>
  <c r="BG55" i="3" s="1"/>
  <c r="F55" i="3"/>
  <c r="G55" i="3"/>
  <c r="S55" i="3" s="1"/>
  <c r="J55" i="3"/>
  <c r="K55" i="3"/>
  <c r="BH55" i="3" s="1"/>
  <c r="L55" i="3"/>
  <c r="M55" i="3"/>
  <c r="N55" i="3"/>
  <c r="O55" i="3"/>
  <c r="R55" i="3"/>
  <c r="V55" i="3"/>
  <c r="W55" i="3"/>
  <c r="X55" i="3"/>
  <c r="Y55" i="3"/>
  <c r="Z55" i="3"/>
  <c r="AA55" i="3"/>
  <c r="AC55" i="3"/>
  <c r="AD55" i="3"/>
  <c r="AF55" i="3" s="1"/>
  <c r="AG55" i="3" s="1"/>
  <c r="A56" i="3"/>
  <c r="AH56" i="3" s="1"/>
  <c r="B56" i="3"/>
  <c r="C56" i="3"/>
  <c r="D56" i="3"/>
  <c r="E56" i="3"/>
  <c r="F56" i="3"/>
  <c r="R56" i="3" s="1"/>
  <c r="G56" i="3"/>
  <c r="S56" i="3" s="1"/>
  <c r="J56" i="3"/>
  <c r="K56" i="3"/>
  <c r="BH56" i="3" s="1"/>
  <c r="L56" i="3"/>
  <c r="M56" i="3"/>
  <c r="N56" i="3"/>
  <c r="O56" i="3"/>
  <c r="P56" i="3"/>
  <c r="V56" i="3"/>
  <c r="W56" i="3"/>
  <c r="X56" i="3"/>
  <c r="Y56" i="3"/>
  <c r="Z56" i="3"/>
  <c r="AA56" i="3"/>
  <c r="AC56" i="3"/>
  <c r="AD56" i="3"/>
  <c r="AF56" i="3" s="1"/>
  <c r="AG56" i="3" s="1"/>
  <c r="A57" i="3"/>
  <c r="AH57" i="3" s="1"/>
  <c r="B57" i="3"/>
  <c r="P57" i="3" s="1"/>
  <c r="C57" i="3"/>
  <c r="D57" i="3"/>
  <c r="E57" i="3"/>
  <c r="Q57" i="3" s="1"/>
  <c r="F57" i="3"/>
  <c r="G57" i="3"/>
  <c r="S57" i="3" s="1"/>
  <c r="J57" i="3"/>
  <c r="K57" i="3"/>
  <c r="BH57" i="3" s="1"/>
  <c r="L57" i="3"/>
  <c r="M57" i="3"/>
  <c r="N57" i="3"/>
  <c r="O57" i="3"/>
  <c r="R57" i="3"/>
  <c r="V57" i="3"/>
  <c r="W57" i="3"/>
  <c r="X57" i="3"/>
  <c r="Y57" i="3"/>
  <c r="Z57" i="3"/>
  <c r="AA57" i="3"/>
  <c r="AC57" i="3"/>
  <c r="AD57" i="3"/>
  <c r="AF57" i="3" s="1"/>
  <c r="AG57" i="3" s="1"/>
  <c r="A58" i="3"/>
  <c r="AH58" i="3" s="1"/>
  <c r="B58" i="3"/>
  <c r="P58" i="3" s="1"/>
  <c r="C58" i="3"/>
  <c r="D58" i="3"/>
  <c r="E58" i="3"/>
  <c r="F58" i="3"/>
  <c r="G58" i="3"/>
  <c r="S58" i="3" s="1"/>
  <c r="J58" i="3"/>
  <c r="K58" i="3"/>
  <c r="BH58" i="3" s="1"/>
  <c r="L58" i="3"/>
  <c r="M58" i="3"/>
  <c r="N58" i="3"/>
  <c r="O58" i="3"/>
  <c r="R58" i="3"/>
  <c r="V58" i="3"/>
  <c r="W58" i="3"/>
  <c r="X58" i="3"/>
  <c r="Y58" i="3"/>
  <c r="Z58" i="3"/>
  <c r="AA58" i="3"/>
  <c r="AC58" i="3"/>
  <c r="AD58" i="3"/>
  <c r="AF58" i="3" s="1"/>
  <c r="AG58" i="3" s="1"/>
  <c r="A59" i="3"/>
  <c r="AH59" i="3" s="1"/>
  <c r="B59" i="3"/>
  <c r="P59" i="3" s="1"/>
  <c r="C59" i="3"/>
  <c r="D59" i="3"/>
  <c r="E59" i="3"/>
  <c r="F59" i="3"/>
  <c r="G59" i="3"/>
  <c r="J59" i="3"/>
  <c r="K59" i="3"/>
  <c r="BH59" i="3" s="1"/>
  <c r="L59" i="3"/>
  <c r="M59" i="3"/>
  <c r="N59" i="3"/>
  <c r="O59" i="3"/>
  <c r="R59" i="3"/>
  <c r="S59" i="3"/>
  <c r="V59" i="3"/>
  <c r="W59" i="3"/>
  <c r="X59" i="3"/>
  <c r="Y59" i="3"/>
  <c r="Z59" i="3"/>
  <c r="AA59" i="3"/>
  <c r="AC59" i="3"/>
  <c r="AD59" i="3"/>
  <c r="AF59" i="3" s="1"/>
  <c r="AG59" i="3" s="1"/>
  <c r="BA60" i="3" l="1"/>
  <c r="BA85" i="3"/>
  <c r="BC93" i="3"/>
  <c r="BC60" i="3"/>
  <c r="BA61" i="3"/>
  <c r="BC61" i="3"/>
  <c r="AL61" i="3"/>
  <c r="AL153" i="3"/>
  <c r="AK61" i="3"/>
  <c r="AM61" i="3"/>
  <c r="AL105" i="3"/>
  <c r="AN61" i="3"/>
  <c r="AI61" i="3"/>
  <c r="BA105" i="3"/>
  <c r="AM90" i="3"/>
  <c r="BC137" i="3"/>
  <c r="AN105" i="3"/>
  <c r="BI60" i="3"/>
  <c r="AL60" i="3"/>
  <c r="AI91" i="3"/>
  <c r="AI124" i="3"/>
  <c r="AP164" i="3"/>
  <c r="AI166" i="3"/>
  <c r="BA127" i="3"/>
  <c r="AM60" i="3"/>
  <c r="AK60" i="3"/>
  <c r="AK164" i="3"/>
  <c r="AP91" i="3"/>
  <c r="AK127" i="3"/>
  <c r="BC123" i="3"/>
  <c r="AJ174" i="3"/>
  <c r="AL79" i="3"/>
  <c r="BI127" i="3"/>
  <c r="AO123" i="3"/>
  <c r="BC111" i="3"/>
  <c r="AL111" i="3"/>
  <c r="AI101" i="3"/>
  <c r="AJ101" i="3"/>
  <c r="BA118" i="3"/>
  <c r="AM127" i="3"/>
  <c r="AL119" i="3"/>
  <c r="AM111" i="3"/>
  <c r="BA111" i="3"/>
  <c r="AK154" i="3"/>
  <c r="AK126" i="3"/>
  <c r="AO126" i="3"/>
  <c r="AO74" i="3"/>
  <c r="AP87" i="3"/>
  <c r="AP77" i="3"/>
  <c r="AI86" i="3"/>
  <c r="AK87" i="3"/>
  <c r="AJ99" i="3"/>
  <c r="AP161" i="3"/>
  <c r="BC89" i="3"/>
  <c r="AM86" i="3"/>
  <c r="AO86" i="3"/>
  <c r="AN99" i="3"/>
  <c r="AI161" i="3"/>
  <c r="AL86" i="3"/>
  <c r="AP99" i="3"/>
  <c r="AO161" i="3"/>
  <c r="BC139" i="3"/>
  <c r="AL154" i="3"/>
  <c r="BC86" i="3"/>
  <c r="BA86" i="3"/>
  <c r="AL99" i="3"/>
  <c r="BC161" i="3"/>
  <c r="AK161" i="3"/>
  <c r="AU213" i="3"/>
  <c r="AQ231" i="3"/>
  <c r="BD181" i="3"/>
  <c r="AI181" i="3"/>
  <c r="AK181" i="3"/>
  <c r="BI181" i="3"/>
  <c r="AL181" i="3"/>
  <c r="AP181" i="3"/>
  <c r="BC145" i="3"/>
  <c r="BC92" i="3"/>
  <c r="AI92" i="3"/>
  <c r="BD216" i="3"/>
  <c r="AR216" i="3"/>
  <c r="AP216" i="3"/>
  <c r="AN63" i="3"/>
  <c r="AL63" i="3"/>
  <c r="AM63" i="3"/>
  <c r="AO63" i="3"/>
  <c r="BC63" i="3"/>
  <c r="BA63" i="3"/>
  <c r="AJ63" i="3"/>
  <c r="AL87" i="3"/>
  <c r="BA94" i="3"/>
  <c r="BA90" i="3"/>
  <c r="BA119" i="3"/>
  <c r="BA147" i="3"/>
  <c r="BA124" i="3"/>
  <c r="AP124" i="3"/>
  <c r="AI137" i="3"/>
  <c r="AN162" i="3"/>
  <c r="AJ133" i="3"/>
  <c r="AL145" i="3"/>
  <c r="BA169" i="3"/>
  <c r="AO196" i="3"/>
  <c r="BI196" i="3"/>
  <c r="AL196" i="3"/>
  <c r="AZ239" i="3"/>
  <c r="AM239" i="3"/>
  <c r="AT231" i="3"/>
  <c r="AX213" i="3"/>
  <c r="AI79" i="3"/>
  <c r="AN87" i="3"/>
  <c r="AO94" i="3"/>
  <c r="AP90" i="3"/>
  <c r="AK147" i="3"/>
  <c r="AN124" i="3"/>
  <c r="AL124" i="3"/>
  <c r="BA137" i="3"/>
  <c r="BI204" i="3"/>
  <c r="AL194" i="3"/>
  <c r="BC196" i="3"/>
  <c r="AN239" i="3"/>
  <c r="AI239" i="3"/>
  <c r="AY231" i="3"/>
  <c r="AZ230" i="3"/>
  <c r="AQ189" i="3"/>
  <c r="AI196" i="3"/>
  <c r="AV194" i="3"/>
  <c r="AW239" i="3"/>
  <c r="AJ239" i="3"/>
  <c r="AP239" i="3"/>
  <c r="AS231" i="3"/>
  <c r="AZ213" i="3"/>
  <c r="AQ223" i="3"/>
  <c r="AQ200" i="3"/>
  <c r="BD177" i="3"/>
  <c r="AP177" i="3"/>
  <c r="BD184" i="3"/>
  <c r="AJ184" i="3"/>
  <c r="BI184" i="3"/>
  <c r="AN184" i="3"/>
  <c r="BA184" i="3"/>
  <c r="AL184" i="3"/>
  <c r="AI184" i="3"/>
  <c r="AO91" i="3"/>
  <c r="BI104" i="3"/>
  <c r="AI73" i="3"/>
  <c r="AN93" i="3"/>
  <c r="BI114" i="3"/>
  <c r="BC122" i="3"/>
  <c r="AK135" i="3"/>
  <c r="AL160" i="3"/>
  <c r="AR225" i="3"/>
  <c r="BA198" i="3"/>
  <c r="AN191" i="3"/>
  <c r="AO233" i="3"/>
  <c r="AZ200" i="3"/>
  <c r="BI200" i="3"/>
  <c r="AX200" i="3"/>
  <c r="AK236" i="3"/>
  <c r="AZ220" i="3"/>
  <c r="AK235" i="3"/>
  <c r="AW205" i="3"/>
  <c r="BC91" i="3"/>
  <c r="BA73" i="3"/>
  <c r="BI141" i="3"/>
  <c r="AM151" i="3"/>
  <c r="AJ135" i="3"/>
  <c r="BC148" i="3"/>
  <c r="AM153" i="3"/>
  <c r="AW200" i="3"/>
  <c r="AN233" i="3"/>
  <c r="AR191" i="3"/>
  <c r="AK200" i="3"/>
  <c r="AV200" i="3"/>
  <c r="AY200" i="3"/>
  <c r="AL200" i="3"/>
  <c r="AX211" i="3"/>
  <c r="AL233" i="3"/>
  <c r="AJ226" i="3"/>
  <c r="AJ236" i="3"/>
  <c r="AU227" i="3"/>
  <c r="BC230" i="3"/>
  <c r="BI235" i="3"/>
  <c r="AI120" i="3"/>
  <c r="BI158" i="3"/>
  <c r="AJ153" i="3"/>
  <c r="AV241" i="3"/>
  <c r="BA200" i="3"/>
  <c r="AR200" i="3"/>
  <c r="BI216" i="3"/>
  <c r="BI205" i="3"/>
  <c r="AP236" i="3"/>
  <c r="AT227" i="3"/>
  <c r="AV195" i="3"/>
  <c r="BD188" i="3"/>
  <c r="AM188" i="3"/>
  <c r="AY188" i="3"/>
  <c r="AP188" i="3"/>
  <c r="AJ188" i="3"/>
  <c r="BI188" i="3"/>
  <c r="AR188" i="3"/>
  <c r="AZ188" i="3"/>
  <c r="BC188" i="3"/>
  <c r="AL188" i="3"/>
  <c r="AN188" i="3"/>
  <c r="BD131" i="3"/>
  <c r="AO131" i="3"/>
  <c r="BC131" i="3"/>
  <c r="BD219" i="3"/>
  <c r="AR219" i="3"/>
  <c r="AM219" i="3"/>
  <c r="AW219" i="3"/>
  <c r="AT219" i="3"/>
  <c r="AI219" i="3"/>
  <c r="AZ219" i="3"/>
  <c r="BC219" i="3"/>
  <c r="AK219" i="3"/>
  <c r="AP219" i="3"/>
  <c r="AO219" i="3"/>
  <c r="AQ219" i="3"/>
  <c r="BD218" i="3"/>
  <c r="AJ218" i="3"/>
  <c r="AP218" i="3"/>
  <c r="AJ219" i="3"/>
  <c r="AU219" i="3"/>
  <c r="AL219" i="3"/>
  <c r="AQ237" i="3"/>
  <c r="AY219" i="3"/>
  <c r="AO218" i="3"/>
  <c r="BC64" i="3"/>
  <c r="BD64" i="3"/>
  <c r="AK78" i="3"/>
  <c r="BD78" i="3"/>
  <c r="BA78" i="3"/>
  <c r="BD129" i="3"/>
  <c r="AO129" i="3"/>
  <c r="BD119" i="3"/>
  <c r="AO119" i="3"/>
  <c r="AI119" i="3"/>
  <c r="AO145" i="3"/>
  <c r="BD145" i="3"/>
  <c r="AP145" i="3"/>
  <c r="BI145" i="3"/>
  <c r="BA145" i="3"/>
  <c r="BD79" i="3"/>
  <c r="AJ79" i="3"/>
  <c r="AK79" i="3"/>
  <c r="AI97" i="3"/>
  <c r="BD97" i="3"/>
  <c r="AO97" i="3"/>
  <c r="BD126" i="3"/>
  <c r="AP126" i="3"/>
  <c r="BD220" i="3"/>
  <c r="AI220" i="3"/>
  <c r="BI220" i="3"/>
  <c r="BD192" i="3"/>
  <c r="AM192" i="3"/>
  <c r="BA192" i="3"/>
  <c r="AL192" i="3"/>
  <c r="BD215" i="3"/>
  <c r="BI215" i="3"/>
  <c r="AX215" i="3"/>
  <c r="AO137" i="3"/>
  <c r="BD137" i="3"/>
  <c r="AM137" i="3"/>
  <c r="AN137" i="3"/>
  <c r="BD114" i="3"/>
  <c r="AM114" i="3"/>
  <c r="BD122" i="3"/>
  <c r="AL122" i="3"/>
  <c r="BD141" i="3"/>
  <c r="AP141" i="3"/>
  <c r="BD182" i="3"/>
  <c r="BC182" i="3"/>
  <c r="BA104" i="3"/>
  <c r="BD104" i="3"/>
  <c r="AI104" i="3"/>
  <c r="BD106" i="3"/>
  <c r="BI106" i="3"/>
  <c r="BD143" i="3"/>
  <c r="AL143" i="3"/>
  <c r="AU203" i="3"/>
  <c r="AX203" i="3"/>
  <c r="AV203" i="3"/>
  <c r="BD206" i="3"/>
  <c r="AZ206" i="3"/>
  <c r="BI206" i="3"/>
  <c r="BD238" i="3"/>
  <c r="AY238" i="3"/>
  <c r="BD242" i="3"/>
  <c r="BA242" i="3"/>
  <c r="BD199" i="3"/>
  <c r="AO199" i="3"/>
  <c r="AU199" i="3"/>
  <c r="AN199" i="3"/>
  <c r="AM89" i="3"/>
  <c r="BD89" i="3"/>
  <c r="BI202" i="3"/>
  <c r="BD202" i="3"/>
  <c r="AO98" i="3"/>
  <c r="BD98" i="3"/>
  <c r="AI136" i="3"/>
  <c r="BD136" i="3"/>
  <c r="BD208" i="3"/>
  <c r="BI208" i="3"/>
  <c r="BD224" i="3"/>
  <c r="AR224" i="3"/>
  <c r="AP237" i="3"/>
  <c r="BD237" i="3"/>
  <c r="BD222" i="3"/>
  <c r="AZ222" i="3"/>
  <c r="AQ222" i="3"/>
  <c r="AX222" i="3"/>
  <c r="AI194" i="3"/>
  <c r="BD194" i="3"/>
  <c r="AK194" i="3"/>
  <c r="AP194" i="3"/>
  <c r="BC194" i="3"/>
  <c r="BC78" i="3"/>
  <c r="AN79" i="3"/>
  <c r="AO89" i="3"/>
  <c r="AJ104" i="3"/>
  <c r="AJ126" i="3"/>
  <c r="AM119" i="3"/>
  <c r="AK119" i="3"/>
  <c r="AO114" i="3"/>
  <c r="AO122" i="3"/>
  <c r="AL136" i="3"/>
  <c r="AJ137" i="3"/>
  <c r="AP137" i="3"/>
  <c r="AK145" i="3"/>
  <c r="AM145" i="3"/>
  <c r="AS203" i="3"/>
  <c r="AN215" i="3"/>
  <c r="BA219" i="3"/>
  <c r="BC220" i="3"/>
  <c r="AP220" i="3"/>
  <c r="AZ192" i="3"/>
  <c r="BA215" i="3"/>
  <c r="BA194" i="3"/>
  <c r="AJ194" i="3"/>
  <c r="AP199" i="3"/>
  <c r="AI206" i="3"/>
  <c r="AX202" i="3"/>
  <c r="AJ215" i="3"/>
  <c r="BA224" i="3"/>
  <c r="AV206" i="3"/>
  <c r="AM218" i="3"/>
  <c r="AX238" i="3"/>
  <c r="BC83" i="3"/>
  <c r="BD83" i="3"/>
  <c r="AP83" i="3"/>
  <c r="BD73" i="3"/>
  <c r="AO73" i="3"/>
  <c r="BC73" i="3"/>
  <c r="BD91" i="3"/>
  <c r="AL91" i="3"/>
  <c r="AM91" i="3"/>
  <c r="BD93" i="3"/>
  <c r="AJ93" i="3"/>
  <c r="BD155" i="3"/>
  <c r="AI155" i="3"/>
  <c r="AM92" i="3"/>
  <c r="BD92" i="3"/>
  <c r="AP92" i="3"/>
  <c r="AK92" i="3"/>
  <c r="AO148" i="3"/>
  <c r="BD148" i="3"/>
  <c r="AL148" i="3"/>
  <c r="BD187" i="3"/>
  <c r="AN187" i="3"/>
  <c r="BI219" i="3"/>
  <c r="AR203" i="3"/>
  <c r="AO124" i="3"/>
  <c r="BD124" i="3"/>
  <c r="AM124" i="3"/>
  <c r="AK124" i="3"/>
  <c r="BD169" i="3"/>
  <c r="AM169" i="3"/>
  <c r="AM144" i="3"/>
  <c r="BD144" i="3"/>
  <c r="AP144" i="3"/>
  <c r="AO87" i="3"/>
  <c r="BD87" i="3"/>
  <c r="AI87" i="3"/>
  <c r="AM132" i="3"/>
  <c r="BD132" i="3"/>
  <c r="AK132" i="3"/>
  <c r="AK94" i="3"/>
  <c r="BD94" i="3"/>
  <c r="AL94" i="3"/>
  <c r="BD211" i="3"/>
  <c r="AR211" i="3"/>
  <c r="AW211" i="3"/>
  <c r="BD149" i="3"/>
  <c r="BC149" i="3"/>
  <c r="BD135" i="3"/>
  <c r="AP135" i="3"/>
  <c r="AP151" i="3"/>
  <c r="BD151" i="3"/>
  <c r="BD233" i="3"/>
  <c r="AP233" i="3"/>
  <c r="AZ233" i="3"/>
  <c r="BC233" i="3"/>
  <c r="BD241" i="3"/>
  <c r="BC241" i="3"/>
  <c r="AW241" i="3"/>
  <c r="BA109" i="3"/>
  <c r="BD109" i="3"/>
  <c r="AO109" i="3"/>
  <c r="BD191" i="3"/>
  <c r="BC191" i="3"/>
  <c r="BD160" i="3"/>
  <c r="BI160" i="3"/>
  <c r="BD235" i="3"/>
  <c r="AM235" i="3"/>
  <c r="BA235" i="3"/>
  <c r="BC235" i="3"/>
  <c r="AN235" i="3"/>
  <c r="BD230" i="3"/>
  <c r="AR230" i="3"/>
  <c r="BD225" i="3"/>
  <c r="AJ225" i="3"/>
  <c r="BC225" i="3"/>
  <c r="AN219" i="3"/>
  <c r="AM78" i="3"/>
  <c r="BA79" i="3"/>
  <c r="AP79" i="3"/>
  <c r="AJ87" i="3"/>
  <c r="AO92" i="3"/>
  <c r="AJ89" i="3"/>
  <c r="BA87" i="3"/>
  <c r="AN91" i="3"/>
  <c r="AM94" i="3"/>
  <c r="AL97" i="3"/>
  <c r="AO120" i="3"/>
  <c r="BI129" i="3"/>
  <c r="AP73" i="3"/>
  <c r="BA93" i="3"/>
  <c r="AP119" i="3"/>
  <c r="AP132" i="3"/>
  <c r="AN114" i="3"/>
  <c r="AN141" i="3"/>
  <c r="BA152" i="3"/>
  <c r="AN122" i="3"/>
  <c r="BC124" i="3"/>
  <c r="BA144" i="3"/>
  <c r="BI137" i="3"/>
  <c r="AL137" i="3"/>
  <c r="AK155" i="3"/>
  <c r="AX192" i="3"/>
  <c r="BA135" i="3"/>
  <c r="AN145" i="3"/>
  <c r="AI145" i="3"/>
  <c r="AR192" i="3"/>
  <c r="BC169" i="3"/>
  <c r="AP206" i="3"/>
  <c r="AX219" i="3"/>
  <c r="AS219" i="3"/>
  <c r="AQ220" i="3"/>
  <c r="AL220" i="3"/>
  <c r="AR237" i="3"/>
  <c r="AU192" i="3"/>
  <c r="AO215" i="3"/>
  <c r="AL191" i="3"/>
  <c r="AO194" i="3"/>
  <c r="AS199" i="3"/>
  <c r="BC208" i="3"/>
  <c r="BA225" i="3"/>
  <c r="BI194" i="3"/>
  <c r="AQ203" i="3"/>
  <c r="BA211" i="3"/>
  <c r="AL225" i="3"/>
  <c r="AI202" i="3"/>
  <c r="AI218" i="3"/>
  <c r="AS223" i="3"/>
  <c r="AS230" i="3"/>
  <c r="AY211" i="3"/>
  <c r="AX235" i="3"/>
  <c r="BD186" i="3"/>
  <c r="AK186" i="3"/>
  <c r="BD223" i="3"/>
  <c r="AU223" i="3"/>
  <c r="BD240" i="3"/>
  <c r="BC240" i="3"/>
  <c r="AK240" i="3"/>
  <c r="AV219" i="3"/>
  <c r="BD243" i="3"/>
  <c r="AM243" i="3"/>
  <c r="AZ243" i="3"/>
  <c r="AY243" i="3"/>
  <c r="AS243" i="3"/>
  <c r="BD236" i="3"/>
  <c r="AU236" i="3"/>
  <c r="AO236" i="3"/>
  <c r="BD200" i="3"/>
  <c r="AT200" i="3"/>
  <c r="AU200" i="3"/>
  <c r="AN200" i="3"/>
  <c r="AZ203" i="3"/>
  <c r="AN74" i="3"/>
  <c r="BD74" i="3"/>
  <c r="BA74" i="3"/>
  <c r="BD245" i="3"/>
  <c r="BI245" i="3"/>
  <c r="AK67" i="3"/>
  <c r="BD67" i="3"/>
  <c r="AO172" i="3"/>
  <c r="BD172" i="3"/>
  <c r="AI63" i="3"/>
  <c r="BD63" i="3"/>
  <c r="AP147" i="3"/>
  <c r="BD147" i="3"/>
  <c r="BI162" i="3"/>
  <c r="BD162" i="3"/>
  <c r="AS225" i="3"/>
  <c r="AY241" i="3"/>
  <c r="BA112" i="3"/>
  <c r="BD112" i="3"/>
  <c r="AI90" i="3"/>
  <c r="BD90" i="3"/>
  <c r="AL204" i="3"/>
  <c r="BD204" i="3"/>
  <c r="AI178" i="3"/>
  <c r="BD178" i="3"/>
  <c r="BE17" i="3"/>
  <c r="AP63" i="3"/>
  <c r="AK63" i="3"/>
  <c r="AI60" i="3"/>
  <c r="AO60" i="3"/>
  <c r="AN67" i="3"/>
  <c r="AP86" i="3"/>
  <c r="AK86" i="3"/>
  <c r="AI99" i="3"/>
  <c r="AL90" i="3"/>
  <c r="AK90" i="3"/>
  <c r="AM101" i="3"/>
  <c r="AO101" i="3"/>
  <c r="AP139" i="3"/>
  <c r="AN139" i="3"/>
  <c r="AO154" i="3"/>
  <c r="AI154" i="3"/>
  <c r="AI162" i="3"/>
  <c r="BC181" i="3"/>
  <c r="AO181" i="3"/>
  <c r="AL161" i="3"/>
  <c r="BA162" i="3"/>
  <c r="AI153" i="3"/>
  <c r="BC184" i="3"/>
  <c r="AK166" i="3"/>
  <c r="AO184" i="3"/>
  <c r="AN196" i="3"/>
  <c r="AM196" i="3"/>
  <c r="AS196" i="3"/>
  <c r="BI172" i="3"/>
  <c r="AK239" i="3"/>
  <c r="BA239" i="3"/>
  <c r="BC239" i="3"/>
  <c r="AK221" i="3"/>
  <c r="AL221" i="3"/>
  <c r="BI221" i="3"/>
  <c r="AZ231" i="3"/>
  <c r="AW231" i="3"/>
  <c r="BC231" i="3"/>
  <c r="AI231" i="3"/>
  <c r="AT213" i="3"/>
  <c r="AK213" i="3"/>
  <c r="AR213" i="3"/>
  <c r="AY213" i="3"/>
  <c r="AI68" i="3"/>
  <c r="BD68" i="3"/>
  <c r="BA82" i="3"/>
  <c r="BD82" i="3"/>
  <c r="AP154" i="3"/>
  <c r="BC165" i="3"/>
  <c r="BD165" i="3"/>
  <c r="AY220" i="3"/>
  <c r="AU233" i="3"/>
  <c r="AM174" i="3"/>
  <c r="BD174" i="3"/>
  <c r="AO77" i="3"/>
  <c r="BD77" i="3"/>
  <c r="AK176" i="3"/>
  <c r="BD176" i="3"/>
  <c r="BI130" i="3"/>
  <c r="BD130" i="3"/>
  <c r="AQ212" i="3"/>
  <c r="AN228" i="3"/>
  <c r="AK228" i="3"/>
  <c r="AI228" i="3"/>
  <c r="AP228" i="3"/>
  <c r="AI183" i="3"/>
  <c r="AO183" i="3"/>
  <c r="BC183" i="3"/>
  <c r="AK183" i="3"/>
  <c r="BA183" i="3"/>
  <c r="AM183" i="3"/>
  <c r="AL71" i="3"/>
  <c r="AI71" i="3"/>
  <c r="AM71" i="3"/>
  <c r="AP71" i="3"/>
  <c r="AJ71" i="3"/>
  <c r="AO71" i="3"/>
  <c r="AN71" i="3"/>
  <c r="BC71" i="3"/>
  <c r="AQ207" i="3"/>
  <c r="AL207" i="3"/>
  <c r="AJ207" i="3"/>
  <c r="AN214" i="3"/>
  <c r="BI214" i="3"/>
  <c r="AJ214" i="3"/>
  <c r="AI214" i="3"/>
  <c r="AK214" i="3"/>
  <c r="AP214" i="3"/>
  <c r="AO214" i="3"/>
  <c r="BA214" i="3"/>
  <c r="AM214" i="3"/>
  <c r="AO102" i="3"/>
  <c r="AK102" i="3"/>
  <c r="BI102" i="3"/>
  <c r="AP102" i="3"/>
  <c r="AV189" i="3"/>
  <c r="AM189" i="3"/>
  <c r="BC189" i="3"/>
  <c r="AN222" i="3"/>
  <c r="AK222" i="3"/>
  <c r="BA222" i="3"/>
  <c r="AR222" i="3"/>
  <c r="AS222" i="3"/>
  <c r="BI222" i="3"/>
  <c r="AO115" i="3"/>
  <c r="AI115" i="3"/>
  <c r="AJ85" i="3"/>
  <c r="AP85" i="3"/>
  <c r="BA123" i="3"/>
  <c r="AM123" i="3"/>
  <c r="AU205" i="3"/>
  <c r="AN205" i="3"/>
  <c r="AO205" i="3"/>
  <c r="AS205" i="3"/>
  <c r="AQ205" i="3"/>
  <c r="AZ205" i="3"/>
  <c r="AP205" i="3"/>
  <c r="AJ216" i="3"/>
  <c r="AZ216" i="3"/>
  <c r="AX216" i="3"/>
  <c r="AU216" i="3"/>
  <c r="AT216" i="3"/>
  <c r="BC216" i="3"/>
  <c r="AV216" i="3"/>
  <c r="BA216" i="3"/>
  <c r="AL226" i="3"/>
  <c r="BI226" i="3"/>
  <c r="AO226" i="3"/>
  <c r="AQ226" i="3"/>
  <c r="AI198" i="3"/>
  <c r="AN198" i="3"/>
  <c r="AL198" i="3"/>
  <c r="BI198" i="3"/>
  <c r="AJ245" i="3"/>
  <c r="AL245" i="3"/>
  <c r="AN245" i="3"/>
  <c r="AI245" i="3"/>
  <c r="AQ221" i="3"/>
  <c r="AV221" i="3"/>
  <c r="AY221" i="3"/>
  <c r="AT221" i="3"/>
  <c r="AX221" i="3"/>
  <c r="AT239" i="3"/>
  <c r="AR239" i="3"/>
  <c r="AU239" i="3"/>
  <c r="AO242" i="3"/>
  <c r="AP242" i="3"/>
  <c r="AU242" i="3"/>
  <c r="AV242" i="3"/>
  <c r="AK242" i="3"/>
  <c r="AX242" i="3"/>
  <c r="BC242" i="3"/>
  <c r="BC118" i="3"/>
  <c r="AK118" i="3"/>
  <c r="AP118" i="3"/>
  <c r="AO234" i="3"/>
  <c r="AP234" i="3"/>
  <c r="AV234" i="3"/>
  <c r="AQ234" i="3"/>
  <c r="BI234" i="3"/>
  <c r="AL234" i="3"/>
  <c r="AZ234" i="3"/>
  <c r="AY234" i="3"/>
  <c r="BC68" i="3"/>
  <c r="AO68" i="3"/>
  <c r="AP64" i="3"/>
  <c r="BC77" i="3"/>
  <c r="AL77" i="3"/>
  <c r="AN77" i="3"/>
  <c r="AL82" i="3"/>
  <c r="AO85" i="3"/>
  <c r="AK109" i="3"/>
  <c r="AI123" i="3"/>
  <c r="AK123" i="3"/>
  <c r="BC115" i="3"/>
  <c r="AO118" i="3"/>
  <c r="BI189" i="3"/>
  <c r="AI189" i="3"/>
  <c r="AO189" i="3"/>
  <c r="AK189" i="3"/>
  <c r="AX189" i="3"/>
  <c r="AY198" i="3"/>
  <c r="AZ225" i="3"/>
  <c r="AZ241" i="3"/>
  <c r="AO198" i="3"/>
  <c r="AQ241" i="3"/>
  <c r="AX196" i="3"/>
  <c r="AQ214" i="3"/>
  <c r="AU212" i="3"/>
  <c r="AQ216" i="3"/>
  <c r="AL216" i="3"/>
  <c r="BA205" i="3"/>
  <c r="BC205" i="3"/>
  <c r="AI226" i="3"/>
  <c r="AS239" i="3"/>
  <c r="AV239" i="3"/>
  <c r="AS221" i="3"/>
  <c r="AU221" i="3"/>
  <c r="AI234" i="3"/>
  <c r="BA234" i="3"/>
  <c r="AM242" i="3"/>
  <c r="AS242" i="3"/>
  <c r="BA245" i="3"/>
  <c r="AJ186" i="3"/>
  <c r="BI186" i="3"/>
  <c r="AM186" i="3"/>
  <c r="AY216" i="3"/>
  <c r="AL230" i="3"/>
  <c r="AN230" i="3"/>
  <c r="AM230" i="3"/>
  <c r="AO230" i="3"/>
  <c r="AT230" i="3"/>
  <c r="AI230" i="3"/>
  <c r="AS195" i="3"/>
  <c r="AX195" i="3"/>
  <c r="AY195" i="3"/>
  <c r="AU206" i="3"/>
  <c r="AR206" i="3"/>
  <c r="AS206" i="3"/>
  <c r="AY206" i="3"/>
  <c r="AX206" i="3"/>
  <c r="AN238" i="3"/>
  <c r="AR238" i="3"/>
  <c r="AQ238" i="3"/>
  <c r="AV199" i="3"/>
  <c r="AR199" i="3"/>
  <c r="AW199" i="3"/>
  <c r="AT199" i="3"/>
  <c r="AQ199" i="3"/>
  <c r="BI199" i="3"/>
  <c r="AV208" i="3"/>
  <c r="AS208" i="3"/>
  <c r="AT208" i="3"/>
  <c r="AY208" i="3"/>
  <c r="AV224" i="3"/>
  <c r="AY224" i="3"/>
  <c r="AP68" i="3"/>
  <c r="AM68" i="3"/>
  <c r="AK68" i="3"/>
  <c r="AI78" i="3"/>
  <c r="AO78" i="3"/>
  <c r="AM77" i="3"/>
  <c r="BA77" i="3"/>
  <c r="AJ77" i="3"/>
  <c r="AK89" i="3"/>
  <c r="BC82" i="3"/>
  <c r="AO82" i="3"/>
  <c r="BC85" i="3"/>
  <c r="AK85" i="3"/>
  <c r="BC98" i="3"/>
  <c r="AP109" i="3"/>
  <c r="AP123" i="3"/>
  <c r="AL115" i="3"/>
  <c r="AI118" i="3"/>
  <c r="AN118" i="3"/>
  <c r="AO136" i="3"/>
  <c r="AY189" i="3"/>
  <c r="AT189" i="3"/>
  <c r="AP189" i="3"/>
  <c r="AS189" i="3"/>
  <c r="AJ199" i="3"/>
  <c r="AO208" i="3"/>
  <c r="AK216" i="3"/>
  <c r="BI224" i="3"/>
  <c r="AZ237" i="3"/>
  <c r="AK198" i="3"/>
  <c r="AU224" i="3"/>
  <c r="AU196" i="3"/>
  <c r="AM199" i="3"/>
  <c r="AL199" i="3"/>
  <c r="AK199" i="3"/>
  <c r="AQ206" i="3"/>
  <c r="AQ208" i="3"/>
  <c r="AL208" i="3"/>
  <c r="AY222" i="3"/>
  <c r="AS233" i="3"/>
  <c r="AW237" i="3"/>
  <c r="AZ194" i="3"/>
  <c r="AS194" i="3"/>
  <c r="AM198" i="3"/>
  <c r="AR212" i="3"/>
  <c r="AO216" i="3"/>
  <c r="AL222" i="3"/>
  <c r="AX233" i="3"/>
  <c r="AT241" i="3"/>
  <c r="AI186" i="3"/>
  <c r="AU195" i="3"/>
  <c r="AL195" i="3"/>
  <c r="AW206" i="3"/>
  <c r="AJ206" i="3"/>
  <c r="AM216" i="3"/>
  <c r="AW222" i="3"/>
  <c r="AJ222" i="3"/>
  <c r="AO202" i="3"/>
  <c r="AL205" i="3"/>
  <c r="AM205" i="3"/>
  <c r="AP226" i="3"/>
  <c r="AY239" i="3"/>
  <c r="AY230" i="3"/>
  <c r="AJ230" i="3"/>
  <c r="AZ245" i="3"/>
  <c r="BC234" i="3"/>
  <c r="AN234" i="3"/>
  <c r="AS234" i="3"/>
  <c r="AI242" i="3"/>
  <c r="AZ238" i="3"/>
  <c r="BA238" i="3"/>
  <c r="AK245" i="3"/>
  <c r="AP93" i="3"/>
  <c r="AO93" i="3"/>
  <c r="AM93" i="3"/>
  <c r="BC120" i="3"/>
  <c r="AJ120" i="3"/>
  <c r="AP155" i="3"/>
  <c r="AN155" i="3"/>
  <c r="AN126" i="3"/>
  <c r="AL126" i="3"/>
  <c r="AI126" i="3"/>
  <c r="AL243" i="3"/>
  <c r="AI243" i="3"/>
  <c r="BC243" i="3"/>
  <c r="AN243" i="3"/>
  <c r="AO243" i="3"/>
  <c r="BA243" i="3"/>
  <c r="AX243" i="3"/>
  <c r="AU243" i="3"/>
  <c r="AV243" i="3"/>
  <c r="AW243" i="3"/>
  <c r="AW192" i="3"/>
  <c r="AQ192" i="3"/>
  <c r="AP192" i="3"/>
  <c r="AZ215" i="3"/>
  <c r="AK215" i="3"/>
  <c r="AL215" i="3"/>
  <c r="AJ169" i="3"/>
  <c r="AO169" i="3"/>
  <c r="AI169" i="3"/>
  <c r="BA188" i="3"/>
  <c r="AT188" i="3"/>
  <c r="AW188" i="3"/>
  <c r="AS188" i="3"/>
  <c r="AU188" i="3"/>
  <c r="AK188" i="3"/>
  <c r="AQ211" i="3"/>
  <c r="AU211" i="3"/>
  <c r="AK211" i="3"/>
  <c r="AP211" i="3"/>
  <c r="AI149" i="3"/>
  <c r="AN149" i="3"/>
  <c r="AN135" i="3"/>
  <c r="AL135" i="3"/>
  <c r="AM135" i="3"/>
  <c r="AS227" i="3"/>
  <c r="AQ227" i="3"/>
  <c r="AZ227" i="3"/>
  <c r="AR227" i="3"/>
  <c r="BI233" i="3"/>
  <c r="AJ233" i="3"/>
  <c r="AY233" i="3"/>
  <c r="AT233" i="3"/>
  <c r="BA233" i="3"/>
  <c r="AK233" i="3"/>
  <c r="AV233" i="3"/>
  <c r="AJ241" i="3"/>
  <c r="AI241" i="3"/>
  <c r="AL241" i="3"/>
  <c r="BA241" i="3"/>
  <c r="AK241" i="3"/>
  <c r="AN241" i="3"/>
  <c r="AK191" i="3"/>
  <c r="AM191" i="3"/>
  <c r="AI191" i="3"/>
  <c r="AJ191" i="3"/>
  <c r="AJ160" i="3"/>
  <c r="AM160" i="3"/>
  <c r="AL235" i="3"/>
  <c r="AI235" i="3"/>
  <c r="AY235" i="3"/>
  <c r="AO235" i="3"/>
  <c r="AJ235" i="3"/>
  <c r="AZ235" i="3"/>
  <c r="AT235" i="3"/>
  <c r="AU235" i="3"/>
  <c r="AS235" i="3"/>
  <c r="AR235" i="3"/>
  <c r="AQ225" i="3"/>
  <c r="BI225" i="3"/>
  <c r="AY225" i="3"/>
  <c r="AP225" i="3"/>
  <c r="AI225" i="3"/>
  <c r="AW225" i="3"/>
  <c r="AM225" i="3"/>
  <c r="AV225" i="3"/>
  <c r="AP78" i="3"/>
  <c r="AM87" i="3"/>
  <c r="BA92" i="3"/>
  <c r="AI77" i="3"/>
  <c r="AP89" i="3"/>
  <c r="AN89" i="3"/>
  <c r="AI82" i="3"/>
  <c r="AK82" i="3"/>
  <c r="BI94" i="3"/>
  <c r="AP94" i="3"/>
  <c r="AN97" i="3"/>
  <c r="AI85" i="3"/>
  <c r="AI98" i="3"/>
  <c r="AL109" i="3"/>
  <c r="AL120" i="3"/>
  <c r="AL123" i="3"/>
  <c r="BA126" i="3"/>
  <c r="AK93" i="3"/>
  <c r="AL93" i="3"/>
  <c r="BA132" i="3"/>
  <c r="AO149" i="3"/>
  <c r="AJ149" i="3"/>
  <c r="AL149" i="3"/>
  <c r="AL118" i="3"/>
  <c r="AJ118" i="3"/>
  <c r="BI144" i="3"/>
  <c r="AJ151" i="3"/>
  <c r="AU189" i="3"/>
  <c r="AT192" i="3"/>
  <c r="AI135" i="3"/>
  <c r="AO135" i="3"/>
  <c r="AZ189" i="3"/>
  <c r="BA189" i="3"/>
  <c r="AN169" i="3"/>
  <c r="AL169" i="3"/>
  <c r="BC186" i="3"/>
  <c r="AS192" i="3"/>
  <c r="AR195" i="3"/>
  <c r="AZ199" i="3"/>
  <c r="AS216" i="3"/>
  <c r="AU220" i="3"/>
  <c r="AX220" i="3"/>
  <c r="AP222" i="3"/>
  <c r="AN225" i="3"/>
  <c r="AR233" i="3"/>
  <c r="AR241" i="3"/>
  <c r="AS241" i="3"/>
  <c r="AP198" i="3"/>
  <c r="AJ198" i="3"/>
  <c r="AS215" i="3"/>
  <c r="AM224" i="3"/>
  <c r="AO188" i="3"/>
  <c r="AI188" i="3"/>
  <c r="AX188" i="3"/>
  <c r="BI191" i="3"/>
  <c r="BA191" i="3"/>
  <c r="BC199" i="3"/>
  <c r="AI199" i="3"/>
  <c r="BA199" i="3"/>
  <c r="AM208" i="3"/>
  <c r="AN216" i="3"/>
  <c r="AK225" i="3"/>
  <c r="AW233" i="3"/>
  <c r="AI237" i="3"/>
  <c r="BC198" i="3"/>
  <c r="AT206" i="3"/>
  <c r="AT211" i="3"/>
  <c r="AX212" i="3"/>
  <c r="AZ212" i="3"/>
  <c r="AT222" i="3"/>
  <c r="AT225" i="3"/>
  <c r="AX241" i="3"/>
  <c r="AM195" i="3"/>
  <c r="BA195" i="3"/>
  <c r="AO206" i="3"/>
  <c r="AM215" i="3"/>
  <c r="AI216" i="3"/>
  <c r="AO222" i="3"/>
  <c r="AI233" i="3"/>
  <c r="AK205" i="3"/>
  <c r="AJ205" i="3"/>
  <c r="AI205" i="3"/>
  <c r="AS224" i="3"/>
  <c r="AS226" i="3"/>
  <c r="AQ239" i="3"/>
  <c r="AX239" i="3"/>
  <c r="AU230" i="3"/>
  <c r="AP230" i="3"/>
  <c r="AZ211" i="3"/>
  <c r="AQ233" i="3"/>
  <c r="AW235" i="3"/>
  <c r="AQ235" i="3"/>
  <c r="AZ221" i="3"/>
  <c r="AU234" i="3"/>
  <c r="AJ234" i="3"/>
  <c r="AK234" i="3"/>
  <c r="AL242" i="3"/>
  <c r="BI238" i="3"/>
  <c r="AW238" i="3"/>
  <c r="AR243" i="3"/>
  <c r="AQ243" i="3"/>
  <c r="AM245" i="3"/>
  <c r="AM99" i="3"/>
  <c r="AK99" i="3"/>
  <c r="BC99" i="3"/>
  <c r="BA161" i="3"/>
  <c r="AM161" i="3"/>
  <c r="AK153" i="3"/>
  <c r="AO153" i="3"/>
  <c r="BI240" i="3"/>
  <c r="AX240" i="3"/>
  <c r="BA240" i="3"/>
  <c r="AM240" i="3"/>
  <c r="AP240" i="3"/>
  <c r="AP191" i="3"/>
  <c r="AU222" i="3"/>
  <c r="BC222" i="3"/>
  <c r="BI241" i="3"/>
  <c r="BA181" i="3"/>
  <c r="AM181" i="3"/>
  <c r="AN154" i="3"/>
  <c r="BC154" i="3"/>
  <c r="BA154" i="3"/>
  <c r="AN101" i="3"/>
  <c r="AL101" i="3"/>
  <c r="BC101" i="3"/>
  <c r="AJ139" i="3"/>
  <c r="BA139" i="3"/>
  <c r="AM184" i="3"/>
  <c r="AP184" i="3"/>
  <c r="AK184" i="3"/>
  <c r="AZ191" i="3"/>
  <c r="AN218" i="3"/>
  <c r="BI218" i="3"/>
  <c r="AS220" i="3"/>
  <c r="AM236" i="3"/>
  <c r="AN236" i="3"/>
  <c r="AL236" i="3"/>
  <c r="AJ164" i="3"/>
  <c r="AM164" i="3"/>
  <c r="AQ213" i="3"/>
  <c r="BI213" i="3"/>
  <c r="AV213" i="3"/>
  <c r="AO213" i="3"/>
  <c r="AW213" i="3"/>
  <c r="AX231" i="3"/>
  <c r="AU231" i="3"/>
  <c r="AK231" i="3"/>
  <c r="BA231" i="3"/>
  <c r="AV231" i="3"/>
  <c r="I172" i="3"/>
  <c r="U172" i="3" s="1"/>
  <c r="AB172" i="3" s="1"/>
  <c r="AU172" i="3" s="1"/>
  <c r="I170" i="3"/>
  <c r="U170" i="3" s="1"/>
  <c r="AB170" i="3" s="1"/>
  <c r="AR170" i="3" s="1"/>
  <c r="I168" i="3"/>
  <c r="U168" i="3" s="1"/>
  <c r="AB168" i="3" s="1"/>
  <c r="I166" i="3"/>
  <c r="U166" i="3" s="1"/>
  <c r="AB166" i="3" s="1"/>
  <c r="AX166" i="3" s="1"/>
  <c r="I164" i="3"/>
  <c r="U164" i="3" s="1"/>
  <c r="AB164" i="3" s="1"/>
  <c r="AQ164" i="3" s="1"/>
  <c r="I120" i="3"/>
  <c r="U120" i="3" s="1"/>
  <c r="AB120" i="3" s="1"/>
  <c r="I72" i="3"/>
  <c r="U72" i="3" s="1"/>
  <c r="I70" i="3"/>
  <c r="U70" i="3" s="1"/>
  <c r="AB70" i="3" s="1"/>
  <c r="AS70" i="3" s="1"/>
  <c r="I30" i="3"/>
  <c r="U30" i="3" s="1"/>
  <c r="AB30" i="3" s="1"/>
  <c r="I62" i="3"/>
  <c r="U62" i="3" s="1"/>
  <c r="AB62" i="3" s="1"/>
  <c r="I60" i="3"/>
  <c r="U60" i="3" s="1"/>
  <c r="AB60" i="3" s="1"/>
  <c r="I174" i="3"/>
  <c r="U174" i="3" s="1"/>
  <c r="I124" i="3"/>
  <c r="U124" i="3" s="1"/>
  <c r="I123" i="3"/>
  <c r="U123" i="3" s="1"/>
  <c r="I100" i="3"/>
  <c r="U100" i="3" s="1"/>
  <c r="AB100" i="3" s="1"/>
  <c r="I122" i="3"/>
  <c r="U122" i="3" s="1"/>
  <c r="I119" i="3"/>
  <c r="U119" i="3" s="1"/>
  <c r="I117" i="3"/>
  <c r="U117" i="3" s="1"/>
  <c r="I98" i="3"/>
  <c r="U98" i="3" s="1"/>
  <c r="I185" i="3"/>
  <c r="U185" i="3" s="1"/>
  <c r="I187" i="3"/>
  <c r="U187" i="3" s="1"/>
  <c r="I89" i="3"/>
  <c r="U89" i="3" s="1"/>
  <c r="I87" i="3"/>
  <c r="U87" i="3" s="1"/>
  <c r="I85" i="3"/>
  <c r="U85" i="3" s="1"/>
  <c r="I83" i="3"/>
  <c r="U83" i="3" s="1"/>
  <c r="I66" i="3"/>
  <c r="U66" i="3" s="1"/>
  <c r="AB66" i="3" s="1"/>
  <c r="I65" i="3"/>
  <c r="U65" i="3" s="1"/>
  <c r="I81" i="3"/>
  <c r="U81" i="3" s="1"/>
  <c r="I80" i="3"/>
  <c r="U80" i="3" s="1"/>
  <c r="I79" i="3"/>
  <c r="U79" i="3" s="1"/>
  <c r="I77" i="3"/>
  <c r="U77" i="3" s="1"/>
  <c r="BI111" i="3"/>
  <c r="H174" i="3"/>
  <c r="T174" i="3" s="1"/>
  <c r="H124" i="3"/>
  <c r="T124" i="3" s="1"/>
  <c r="H123" i="3"/>
  <c r="T123" i="3" s="1"/>
  <c r="H122" i="3"/>
  <c r="T122" i="3" s="1"/>
  <c r="AB122" i="3" s="1"/>
  <c r="AV122" i="3" s="1"/>
  <c r="H119" i="3"/>
  <c r="T119" i="3" s="1"/>
  <c r="AB119" i="3" s="1"/>
  <c r="H117" i="3"/>
  <c r="T117" i="3" s="1"/>
  <c r="AB117" i="3" s="1"/>
  <c r="H185" i="3"/>
  <c r="T185" i="3" s="1"/>
  <c r="H187" i="3"/>
  <c r="T187" i="3" s="1"/>
  <c r="H89" i="3"/>
  <c r="T89" i="3" s="1"/>
  <c r="H87" i="3"/>
  <c r="T87" i="3" s="1"/>
  <c r="H85" i="3"/>
  <c r="T85" i="3" s="1"/>
  <c r="H83" i="3"/>
  <c r="T83" i="3" s="1"/>
  <c r="H65" i="3"/>
  <c r="H81" i="3"/>
  <c r="T81" i="3" s="1"/>
  <c r="H80" i="3"/>
  <c r="T80" i="3" s="1"/>
  <c r="H79" i="3"/>
  <c r="T79" i="3" s="1"/>
  <c r="H77" i="3"/>
  <c r="T77" i="3" s="1"/>
  <c r="BI93" i="3"/>
  <c r="I186" i="3"/>
  <c r="U186" i="3" s="1"/>
  <c r="I162" i="3"/>
  <c r="U162" i="3" s="1"/>
  <c r="I108" i="3"/>
  <c r="U108" i="3" s="1"/>
  <c r="I118" i="3"/>
  <c r="U118" i="3" s="1"/>
  <c r="I184" i="3"/>
  <c r="U184" i="3" s="1"/>
  <c r="I90" i="3"/>
  <c r="U90" i="3" s="1"/>
  <c r="I88" i="3"/>
  <c r="U88" i="3" s="1"/>
  <c r="I86" i="3"/>
  <c r="U86" i="3" s="1"/>
  <c r="I84" i="3"/>
  <c r="U84" i="3" s="1"/>
  <c r="I183" i="3"/>
  <c r="U183" i="3" s="1"/>
  <c r="I182" i="3"/>
  <c r="U182" i="3" s="1"/>
  <c r="I82" i="3"/>
  <c r="U82" i="3" s="1"/>
  <c r="I68" i="3"/>
  <c r="U68" i="3" s="1"/>
  <c r="I78" i="3"/>
  <c r="U78" i="3" s="1"/>
  <c r="I76" i="3"/>
  <c r="U76" i="3" s="1"/>
  <c r="BI92" i="3"/>
  <c r="H173" i="3"/>
  <c r="T173" i="3" s="1"/>
  <c r="H171" i="3"/>
  <c r="T171" i="3" s="1"/>
  <c r="AB171" i="3" s="1"/>
  <c r="AR171" i="3" s="1"/>
  <c r="H169" i="3"/>
  <c r="H167" i="3"/>
  <c r="T167" i="3" s="1"/>
  <c r="H165" i="3"/>
  <c r="T165" i="3" s="1"/>
  <c r="AB165" i="3" s="1"/>
  <c r="H163" i="3"/>
  <c r="T163" i="3" s="1"/>
  <c r="AB163" i="3" s="1"/>
  <c r="AQ163" i="3" s="1"/>
  <c r="H121" i="3"/>
  <c r="T121" i="3" s="1"/>
  <c r="AB121" i="3" s="1"/>
  <c r="H71" i="3"/>
  <c r="H69" i="3"/>
  <c r="T69" i="3" s="1"/>
  <c r="AB69" i="3" s="1"/>
  <c r="AY69" i="3" s="1"/>
  <c r="H61" i="3"/>
  <c r="H186" i="3"/>
  <c r="T186" i="3" s="1"/>
  <c r="H73" i="3"/>
  <c r="T73" i="3" s="1"/>
  <c r="AB73" i="3" s="1"/>
  <c r="H162" i="3"/>
  <c r="T162" i="3" s="1"/>
  <c r="H101" i="3"/>
  <c r="T101" i="3" s="1"/>
  <c r="AB101" i="3" s="1"/>
  <c r="AU101" i="3" s="1"/>
  <c r="H109" i="3"/>
  <c r="T109" i="3" s="1"/>
  <c r="AB109" i="3" s="1"/>
  <c r="H108" i="3"/>
  <c r="T108" i="3" s="1"/>
  <c r="H118" i="3"/>
  <c r="T118" i="3" s="1"/>
  <c r="H99" i="3"/>
  <c r="T99" i="3" s="1"/>
  <c r="AB99" i="3" s="1"/>
  <c r="H91" i="3"/>
  <c r="H184" i="3"/>
  <c r="T184" i="3" s="1"/>
  <c r="H90" i="3"/>
  <c r="T90" i="3" s="1"/>
  <c r="H88" i="3"/>
  <c r="T88" i="3" s="1"/>
  <c r="H86" i="3"/>
  <c r="H84" i="3"/>
  <c r="T84" i="3" s="1"/>
  <c r="H183" i="3"/>
  <c r="H182" i="3"/>
  <c r="T182" i="3" s="1"/>
  <c r="H82" i="3"/>
  <c r="T82" i="3" s="1"/>
  <c r="H68" i="3"/>
  <c r="T68" i="3" s="1"/>
  <c r="H63" i="3"/>
  <c r="T63" i="3" s="1"/>
  <c r="AB63" i="3" s="1"/>
  <c r="AX63" i="3" s="1"/>
  <c r="H78" i="3"/>
  <c r="T78" i="3" s="1"/>
  <c r="AB78" i="3" s="1"/>
  <c r="AY78" i="3" s="1"/>
  <c r="H76" i="3"/>
  <c r="T76" i="3" s="1"/>
  <c r="AB76" i="3" s="1"/>
  <c r="AZ76" i="3" s="1"/>
  <c r="AN229" i="3"/>
  <c r="AI229" i="3"/>
  <c r="AY229" i="3"/>
  <c r="AO229" i="3"/>
  <c r="AL229" i="3"/>
  <c r="AR229" i="3"/>
  <c r="AQ229" i="3"/>
  <c r="AK229" i="3"/>
  <c r="AP229" i="3"/>
  <c r="AV229" i="3"/>
  <c r="AU229" i="3"/>
  <c r="AS229" i="3"/>
  <c r="AT229" i="3"/>
  <c r="AZ229" i="3"/>
  <c r="BC229" i="3"/>
  <c r="AW229" i="3"/>
  <c r="AX229" i="3"/>
  <c r="AJ229" i="3"/>
  <c r="AM229" i="3"/>
  <c r="BI229" i="3"/>
  <c r="BA229" i="3"/>
  <c r="AL173" i="3"/>
  <c r="BC173" i="3"/>
  <c r="AK173" i="3"/>
  <c r="AP173" i="3"/>
  <c r="BI173" i="3"/>
  <c r="AO173" i="3"/>
  <c r="AI173" i="3"/>
  <c r="BA173" i="3"/>
  <c r="AM173" i="3"/>
  <c r="AN232" i="3"/>
  <c r="AP232" i="3"/>
  <c r="AL81" i="3"/>
  <c r="AN81" i="3"/>
  <c r="AM81" i="3"/>
  <c r="AB178" i="3"/>
  <c r="AQ178" i="3" s="1"/>
  <c r="AB150" i="3"/>
  <c r="AQ150" i="3" s="1"/>
  <c r="AB148" i="3"/>
  <c r="AR148" i="3" s="1"/>
  <c r="AB146" i="3"/>
  <c r="AU146" i="3" s="1"/>
  <c r="AB142" i="3"/>
  <c r="AU142" i="3" s="1"/>
  <c r="AB138" i="3"/>
  <c r="AU138" i="3" s="1"/>
  <c r="AB130" i="3"/>
  <c r="AS130" i="3" s="1"/>
  <c r="AB128" i="3"/>
  <c r="AU128" i="3" s="1"/>
  <c r="AB126" i="3"/>
  <c r="AQ126" i="3" s="1"/>
  <c r="AB112" i="3"/>
  <c r="AB110" i="3"/>
  <c r="AX110" i="3" s="1"/>
  <c r="AB104" i="3"/>
  <c r="AQ104" i="3" s="1"/>
  <c r="AB96" i="3"/>
  <c r="AU96" i="3" s="1"/>
  <c r="BI74" i="3"/>
  <c r="AR194" i="3"/>
  <c r="AZ196" i="3"/>
  <c r="AQ196" i="3"/>
  <c r="AT196" i="3"/>
  <c r="AW196" i="3"/>
  <c r="AR205" i="3"/>
  <c r="AT205" i="3"/>
  <c r="AK226" i="3"/>
  <c r="BA226" i="3"/>
  <c r="AT226" i="3"/>
  <c r="AM226" i="3"/>
  <c r="BC226" i="3"/>
  <c r="AZ226" i="3"/>
  <c r="AJ109" i="3"/>
  <c r="AN109" i="3"/>
  <c r="AI211" i="3"/>
  <c r="AN211" i="3"/>
  <c r="AJ211" i="3"/>
  <c r="AM211" i="3"/>
  <c r="BC211" i="3"/>
  <c r="AV211" i="3"/>
  <c r="AO211" i="3"/>
  <c r="AL211" i="3"/>
  <c r="AK149" i="3"/>
  <c r="BA149" i="3"/>
  <c r="BC206" i="3"/>
  <c r="AM206" i="3"/>
  <c r="AN206" i="3"/>
  <c r="AK206" i="3"/>
  <c r="BA206" i="3"/>
  <c r="AL206" i="3"/>
  <c r="AS238" i="3"/>
  <c r="AP238" i="3"/>
  <c r="AV238" i="3"/>
  <c r="AU238" i="3"/>
  <c r="AJ238" i="3"/>
  <c r="AX194" i="3"/>
  <c r="AV196" i="3"/>
  <c r="AW216" i="3"/>
  <c r="AV220" i="3"/>
  <c r="AV205" i="3"/>
  <c r="AY226" i="3"/>
  <c r="AV226" i="3"/>
  <c r="AR226" i="3"/>
  <c r="AR220" i="3"/>
  <c r="AM238" i="3"/>
  <c r="AT238" i="3"/>
  <c r="AO238" i="3"/>
  <c r="AS245" i="3"/>
  <c r="AK218" i="3"/>
  <c r="AL218" i="3"/>
  <c r="BC218" i="3"/>
  <c r="AV188" i="3"/>
  <c r="BA89" i="3"/>
  <c r="AI89" i="3"/>
  <c r="BI149" i="3"/>
  <c r="BC172" i="3"/>
  <c r="AL172" i="3"/>
  <c r="BI105" i="3"/>
  <c r="BC105" i="3"/>
  <c r="AJ181" i="3"/>
  <c r="AN181" i="3"/>
  <c r="BI139" i="3"/>
  <c r="AI139" i="3"/>
  <c r="AJ180" i="3"/>
  <c r="BI180" i="3"/>
  <c r="AX227" i="3"/>
  <c r="AY227" i="3"/>
  <c r="AN202" i="3"/>
  <c r="BC202" i="3"/>
  <c r="AT194" i="3"/>
  <c r="AW194" i="3"/>
  <c r="AY196" i="3"/>
  <c r="AX205" i="3"/>
  <c r="AY205" i="3"/>
  <c r="AN226" i="3"/>
  <c r="AU226" i="3"/>
  <c r="AX226" i="3"/>
  <c r="AW226" i="3"/>
  <c r="BC238" i="3"/>
  <c r="AI238" i="3"/>
  <c r="AL238" i="3"/>
  <c r="AK238" i="3"/>
  <c r="AU225" i="3"/>
  <c r="AX225" i="3"/>
  <c r="AZ214" i="3"/>
  <c r="AL214" i="3"/>
  <c r="BC214" i="3"/>
  <c r="AK220" i="3"/>
  <c r="AW234" i="3"/>
  <c r="AT234" i="3"/>
  <c r="AR234" i="3"/>
  <c r="AO245" i="3"/>
  <c r="AP245" i="3"/>
  <c r="BC245" i="3"/>
  <c r="AW242" i="3"/>
  <c r="AT242" i="3"/>
  <c r="AQ242" i="3"/>
  <c r="BI242" i="3"/>
  <c r="AQ188" i="3"/>
  <c r="AM109" i="3"/>
  <c r="AM118" i="3"/>
  <c r="AK230" i="3"/>
  <c r="BA230" i="3"/>
  <c r="AX230" i="3"/>
  <c r="AV230" i="3"/>
  <c r="AQ230" i="3"/>
  <c r="BI230" i="3"/>
  <c r="AN195" i="3"/>
  <c r="AW195" i="3"/>
  <c r="AT195" i="3"/>
  <c r="AQ195" i="3"/>
  <c r="BI195" i="3"/>
  <c r="AJ195" i="3"/>
  <c r="AY228" i="3"/>
  <c r="BA228" i="3"/>
  <c r="BI211" i="3"/>
  <c r="AL212" i="3"/>
  <c r="AI212" i="3"/>
  <c r="AY212" i="3"/>
  <c r="BC236" i="3"/>
  <c r="AZ236" i="3"/>
  <c r="BA236" i="3"/>
  <c r="AP200" i="3"/>
  <c r="AM200" i="3"/>
  <c r="BC200" i="3"/>
  <c r="AY192" i="3"/>
  <c r="AM75" i="3"/>
  <c r="AK75" i="3"/>
  <c r="AL75" i="3"/>
  <c r="BC75" i="3"/>
  <c r="BA75" i="3"/>
  <c r="AP75" i="3"/>
  <c r="AJ75" i="3"/>
  <c r="AO75" i="3"/>
  <c r="AI75" i="3"/>
  <c r="AN75" i="3"/>
  <c r="AM110" i="3"/>
  <c r="BA110" i="3"/>
  <c r="AJ110" i="3"/>
  <c r="AP110" i="3"/>
  <c r="BI110" i="3"/>
  <c r="AO110" i="3"/>
  <c r="BC110" i="3"/>
  <c r="AK110" i="3"/>
  <c r="AL110" i="3"/>
  <c r="AN110" i="3"/>
  <c r="AI110" i="3"/>
  <c r="BA140" i="3"/>
  <c r="AK140" i="3"/>
  <c r="AN140" i="3"/>
  <c r="AN168" i="3"/>
  <c r="AL168" i="3"/>
  <c r="AO168" i="3"/>
  <c r="AJ168" i="3"/>
  <c r="AK168" i="3"/>
  <c r="BA168" i="3"/>
  <c r="BI168" i="3"/>
  <c r="AP168" i="3"/>
  <c r="AM133" i="3"/>
  <c r="AN133" i="3"/>
  <c r="AP133" i="3"/>
  <c r="BI133" i="3"/>
  <c r="BA133" i="3"/>
  <c r="BA165" i="3"/>
  <c r="AM165" i="3"/>
  <c r="AK165" i="3"/>
  <c r="AP165" i="3"/>
  <c r="BI165" i="3"/>
  <c r="AL112" i="3"/>
  <c r="BC112" i="3"/>
  <c r="AK112" i="3"/>
  <c r="AI112" i="3"/>
  <c r="AJ112" i="3"/>
  <c r="AO112" i="3"/>
  <c r="AM177" i="3"/>
  <c r="BA177" i="3"/>
  <c r="AO178" i="3"/>
  <c r="AM178" i="3"/>
  <c r="AN178" i="3"/>
  <c r="BA178" i="3"/>
  <c r="AP178" i="3"/>
  <c r="BI178" i="3"/>
  <c r="AL158" i="3"/>
  <c r="BC158" i="3"/>
  <c r="AI158" i="3"/>
  <c r="AJ158" i="3"/>
  <c r="AL182" i="3"/>
  <c r="AK182" i="3"/>
  <c r="AO182" i="3"/>
  <c r="AJ182" i="3"/>
  <c r="AM182" i="3"/>
  <c r="AJ143" i="3"/>
  <c r="BA143" i="3"/>
  <c r="AI143" i="3"/>
  <c r="AK143" i="3"/>
  <c r="AP143" i="3"/>
  <c r="BC143" i="3"/>
  <c r="Q16" i="3"/>
  <c r="AE16" i="3" s="1"/>
  <c r="AB116" i="3"/>
  <c r="BA67" i="3"/>
  <c r="AJ67" i="3"/>
  <c r="AM82" i="3"/>
  <c r="BA97" i="3"/>
  <c r="AJ97" i="3"/>
  <c r="BC102" i="3"/>
  <c r="AL102" i="3"/>
  <c r="BI97" i="3"/>
  <c r="BI85" i="3"/>
  <c r="AN112" i="3"/>
  <c r="AN115" i="3"/>
  <c r="AM158" i="3"/>
  <c r="AI165" i="3"/>
  <c r="AL178" i="3"/>
  <c r="BC133" i="3"/>
  <c r="AJ148" i="3"/>
  <c r="AK177" i="3"/>
  <c r="BA182" i="3"/>
  <c r="AO143" i="3"/>
  <c r="AO132" i="3"/>
  <c r="AI132" i="3"/>
  <c r="AL132" i="3"/>
  <c r="BC132" i="3"/>
  <c r="AJ105" i="3"/>
  <c r="AI127" i="3"/>
  <c r="AO127" i="3"/>
  <c r="BC127" i="3"/>
  <c r="AO144" i="3"/>
  <c r="AI144" i="3"/>
  <c r="AL144" i="3"/>
  <c r="BC144" i="3"/>
  <c r="AN85" i="3"/>
  <c r="AL85" i="3"/>
  <c r="AM85" i="3"/>
  <c r="AP187" i="3"/>
  <c r="BA187" i="3"/>
  <c r="AK136" i="3"/>
  <c r="AP136" i="3"/>
  <c r="BI136" i="3"/>
  <c r="BA136" i="3"/>
  <c r="AM136" i="3"/>
  <c r="AI67" i="3"/>
  <c r="AO67" i="3"/>
  <c r="AM102" i="3"/>
  <c r="BA102" i="3"/>
  <c r="BI112" i="3"/>
  <c r="AP158" i="3"/>
  <c r="AL165" i="3"/>
  <c r="AJ178" i="3"/>
  <c r="AO133" i="3"/>
  <c r="AI133" i="3"/>
  <c r="AK178" i="3"/>
  <c r="AN182" i="3"/>
  <c r="AM143" i="3"/>
  <c r="AN143" i="3"/>
  <c r="AL166" i="3"/>
  <c r="AN166" i="3"/>
  <c r="AO147" i="3"/>
  <c r="AN147" i="3"/>
  <c r="AL147" i="3"/>
  <c r="AN148" i="3"/>
  <c r="BA148" i="3"/>
  <c r="AM148" i="3"/>
  <c r="AK148" i="3"/>
  <c r="AP148" i="3"/>
  <c r="BI148" i="3"/>
  <c r="AI114" i="3"/>
  <c r="AK114" i="3"/>
  <c r="AP114" i="3"/>
  <c r="AJ114" i="3"/>
  <c r="BA114" i="3"/>
  <c r="BC114" i="3"/>
  <c r="AJ122" i="3"/>
  <c r="BA122" i="3"/>
  <c r="AM122" i="3"/>
  <c r="AK122" i="3"/>
  <c r="AP122" i="3"/>
  <c r="BA141" i="3"/>
  <c r="AL141" i="3"/>
  <c r="BC141" i="3"/>
  <c r="AK141" i="3"/>
  <c r="AI141" i="3"/>
  <c r="AJ141" i="3"/>
  <c r="AO141" i="3"/>
  <c r="AJ172" i="3"/>
  <c r="BA172" i="3"/>
  <c r="AI172" i="3"/>
  <c r="AM172" i="3"/>
  <c r="AK172" i="3"/>
  <c r="AP172" i="3"/>
  <c r="AM105" i="3"/>
  <c r="AK105" i="3"/>
  <c r="AP105" i="3"/>
  <c r="AI105" i="3"/>
  <c r="AB177" i="3"/>
  <c r="AZ177" i="3" s="1"/>
  <c r="AB155" i="3"/>
  <c r="AX155" i="3" s="1"/>
  <c r="AB147" i="3"/>
  <c r="AT147" i="3" s="1"/>
  <c r="AB141" i="3"/>
  <c r="AV141" i="3" s="1"/>
  <c r="AB137" i="3"/>
  <c r="AX137" i="3" s="1"/>
  <c r="AB107" i="3"/>
  <c r="AU107" i="3" s="1"/>
  <c r="AB103" i="3"/>
  <c r="AT103" i="3" s="1"/>
  <c r="AB97" i="3"/>
  <c r="AT97" i="3" s="1"/>
  <c r="AP67" i="3"/>
  <c r="AI102" i="3"/>
  <c r="AM112" i="3"/>
  <c r="AN158" i="3"/>
  <c r="AO165" i="3"/>
  <c r="BC178" i="3"/>
  <c r="AK133" i="3"/>
  <c r="AL133" i="3"/>
  <c r="BC177" i="3"/>
  <c r="AP182" i="3"/>
  <c r="BI143" i="3"/>
  <c r="AK98" i="3"/>
  <c r="AP98" i="3"/>
  <c r="BA98" i="3"/>
  <c r="AM98" i="3"/>
  <c r="AK115" i="3"/>
  <c r="AP115" i="3"/>
  <c r="BI115" i="3"/>
  <c r="BA115" i="3"/>
  <c r="AM115" i="3"/>
  <c r="AO99" i="3"/>
  <c r="BA99" i="3"/>
  <c r="BA120" i="3"/>
  <c r="AM120" i="3"/>
  <c r="AN120" i="3"/>
  <c r="AP120" i="3"/>
  <c r="BI120" i="3"/>
  <c r="AJ155" i="3"/>
  <c r="AO155" i="3"/>
  <c r="BA155" i="3"/>
  <c r="AL155" i="3"/>
  <c r="BI155" i="3"/>
  <c r="AO104" i="3"/>
  <c r="AL104" i="3"/>
  <c r="AN104" i="3"/>
  <c r="AP104" i="3"/>
  <c r="AP153" i="3"/>
  <c r="BA153" i="3"/>
  <c r="BI153" i="3"/>
  <c r="AN153" i="3"/>
  <c r="BC153" i="3"/>
  <c r="AI174" i="3"/>
  <c r="AN174" i="3"/>
  <c r="AL174" i="3"/>
  <c r="BC174" i="3"/>
  <c r="AJ90" i="3"/>
  <c r="AO90" i="3"/>
  <c r="AN90" i="3"/>
  <c r="BC164" i="3"/>
  <c r="AN164" i="3"/>
  <c r="AL164" i="3"/>
  <c r="BI164" i="3"/>
  <c r="AO164" i="3"/>
  <c r="AJ94" i="3"/>
  <c r="AN94" i="3"/>
  <c r="AZ104" i="3"/>
  <c r="AB181" i="3"/>
  <c r="AB159" i="3"/>
  <c r="AY159" i="3" s="1"/>
  <c r="AB153" i="3"/>
  <c r="AU153" i="3" s="1"/>
  <c r="AB149" i="3"/>
  <c r="AB143" i="3"/>
  <c r="AR143" i="3" s="1"/>
  <c r="AB139" i="3"/>
  <c r="AU139" i="3" s="1"/>
  <c r="AB125" i="3"/>
  <c r="AQ125" i="3" s="1"/>
  <c r="AB115" i="3"/>
  <c r="AZ115" i="3" s="1"/>
  <c r="AB111" i="3"/>
  <c r="AX111" i="3" s="1"/>
  <c r="AB95" i="3"/>
  <c r="AT95" i="3" s="1"/>
  <c r="AB93" i="3"/>
  <c r="AV93" i="3" s="1"/>
  <c r="AB75" i="3"/>
  <c r="AQ75" i="3" s="1"/>
  <c r="AB72" i="3"/>
  <c r="AY72" i="3" s="1"/>
  <c r="AB67" i="3"/>
  <c r="AP130" i="3"/>
  <c r="AM130" i="3"/>
  <c r="AJ130" i="3"/>
  <c r="AK130" i="3"/>
  <c r="BC130" i="3"/>
  <c r="AO130" i="3"/>
  <c r="BA130" i="3"/>
  <c r="AI130" i="3"/>
  <c r="AO176" i="3"/>
  <c r="BI176" i="3"/>
  <c r="AJ176" i="3"/>
  <c r="BA176" i="3"/>
  <c r="AI176" i="3"/>
  <c r="AN176" i="3"/>
  <c r="AL176" i="3"/>
  <c r="AM176" i="3"/>
  <c r="Q34" i="3"/>
  <c r="AE34" i="3" s="1"/>
  <c r="AB179" i="3"/>
  <c r="AQ179" i="3" s="1"/>
  <c r="AB175" i="3"/>
  <c r="AR175" i="3" s="1"/>
  <c r="T161" i="3"/>
  <c r="AB161" i="3" s="1"/>
  <c r="AZ161" i="3" s="1"/>
  <c r="BI161" i="3"/>
  <c r="AB157" i="3"/>
  <c r="AZ157" i="3" s="1"/>
  <c r="AB151" i="3"/>
  <c r="AY151" i="3" s="1"/>
  <c r="AB145" i="3"/>
  <c r="AB135" i="3"/>
  <c r="AB133" i="3"/>
  <c r="AV133" i="3" s="1"/>
  <c r="AB131" i="3"/>
  <c r="AS131" i="3" s="1"/>
  <c r="AB129" i="3"/>
  <c r="AS129" i="3" s="1"/>
  <c r="AB127" i="3"/>
  <c r="AX127" i="3" s="1"/>
  <c r="AB113" i="3"/>
  <c r="AR113" i="3" s="1"/>
  <c r="AB105" i="3"/>
  <c r="BI124" i="3"/>
  <c r="AB98" i="3"/>
  <c r="AT98" i="3" s="1"/>
  <c r="AI64" i="3"/>
  <c r="AL64" i="3"/>
  <c r="AO64" i="3"/>
  <c r="BI67" i="3"/>
  <c r="BC106" i="3"/>
  <c r="AM106" i="3"/>
  <c r="AP106" i="3"/>
  <c r="AL131" i="3"/>
  <c r="AL130" i="3"/>
  <c r="AO140" i="3"/>
  <c r="AL140" i="3"/>
  <c r="AI140" i="3"/>
  <c r="AP140" i="3"/>
  <c r="AM140" i="3"/>
  <c r="BC140" i="3"/>
  <c r="AJ140" i="3"/>
  <c r="BI140" i="3"/>
  <c r="AM74" i="3"/>
  <c r="AN151" i="3"/>
  <c r="BC151" i="3"/>
  <c r="AK151" i="3"/>
  <c r="AO151" i="3"/>
  <c r="AI151" i="3"/>
  <c r="AL151" i="3"/>
  <c r="BA151" i="3"/>
  <c r="AI180" i="3"/>
  <c r="AN180" i="3"/>
  <c r="AK180" i="3"/>
  <c r="BA180" i="3"/>
  <c r="BC180" i="3"/>
  <c r="AO180" i="3"/>
  <c r="AL180" i="3"/>
  <c r="AM180" i="3"/>
  <c r="AP180" i="3"/>
  <c r="AN64" i="3"/>
  <c r="BA64" i="3"/>
  <c r="AK64" i="3"/>
  <c r="AI106" i="3"/>
  <c r="AL106" i="3"/>
  <c r="BI98" i="3"/>
  <c r="AM131" i="3"/>
  <c r="AJ152" i="3"/>
  <c r="BI152" i="3"/>
  <c r="AM152" i="3"/>
  <c r="AO152" i="3"/>
  <c r="BC176" i="3"/>
  <c r="AP166" i="3"/>
  <c r="AM166" i="3"/>
  <c r="BC166" i="3"/>
  <c r="BA166" i="3"/>
  <c r="BI166" i="3"/>
  <c r="AO166" i="3"/>
  <c r="AJ166" i="3"/>
  <c r="BI187" i="3"/>
  <c r="AK81" i="3"/>
  <c r="AP81" i="3"/>
  <c r="BC81" i="3"/>
  <c r="AO81" i="3"/>
  <c r="BI81" i="3"/>
  <c r="AJ81" i="3"/>
  <c r="BA81" i="3"/>
  <c r="AI81" i="3"/>
  <c r="BE56" i="3"/>
  <c r="AB180" i="3"/>
  <c r="AB176" i="3"/>
  <c r="AT176" i="3" s="1"/>
  <c r="AB173" i="3"/>
  <c r="AB167" i="3"/>
  <c r="AR167" i="3" s="1"/>
  <c r="AB160" i="3"/>
  <c r="AT160" i="3" s="1"/>
  <c r="AB158" i="3"/>
  <c r="AT158" i="3" s="1"/>
  <c r="AB156" i="3"/>
  <c r="AU156" i="3" s="1"/>
  <c r="AB154" i="3"/>
  <c r="AB152" i="3"/>
  <c r="AV152" i="3" s="1"/>
  <c r="AB144" i="3"/>
  <c r="AZ144" i="3" s="1"/>
  <c r="AB140" i="3"/>
  <c r="AW140" i="3" s="1"/>
  <c r="AB136" i="3"/>
  <c r="AR136" i="3" s="1"/>
  <c r="AB134" i="3"/>
  <c r="AQ134" i="3" s="1"/>
  <c r="AB132" i="3"/>
  <c r="AB114" i="3"/>
  <c r="AB106" i="3"/>
  <c r="AY106" i="3" s="1"/>
  <c r="AB102" i="3"/>
  <c r="AZ102" i="3" s="1"/>
  <c r="AB94" i="3"/>
  <c r="AB92" i="3"/>
  <c r="AB74" i="3"/>
  <c r="AZ74" i="3" s="1"/>
  <c r="AB64" i="3"/>
  <c r="AX64" i="3" s="1"/>
  <c r="BI68" i="3"/>
  <c r="BI64" i="3"/>
  <c r="BI75" i="3"/>
  <c r="BI87" i="3"/>
  <c r="BC152" i="3"/>
  <c r="AI152" i="3"/>
  <c r="AK152" i="3"/>
  <c r="AP176" i="3"/>
  <c r="AN130" i="3"/>
  <c r="BI174" i="3"/>
  <c r="AL74" i="3"/>
  <c r="AI74" i="3"/>
  <c r="BC74" i="3"/>
  <c r="AP74" i="3"/>
  <c r="AJ74" i="3"/>
  <c r="AO158" i="3"/>
  <c r="AK158" i="3"/>
  <c r="BA158" i="3"/>
  <c r="AJ102" i="3"/>
  <c r="AN102" i="3"/>
  <c r="AM67" i="3"/>
  <c r="BC67" i="3"/>
  <c r="BC109" i="3"/>
  <c r="AI109" i="3"/>
  <c r="AX218" i="3"/>
  <c r="AW218" i="3"/>
  <c r="AZ112" i="3"/>
  <c r="AY204" i="3"/>
  <c r="AZ207" i="3"/>
  <c r="AW207" i="3"/>
  <c r="AY218" i="3"/>
  <c r="BC79" i="3"/>
  <c r="AM79" i="3"/>
  <c r="AJ131" i="3"/>
  <c r="AP131" i="3"/>
  <c r="AK131" i="3"/>
  <c r="AN131" i="3"/>
  <c r="BA131" i="3"/>
  <c r="BI131" i="3"/>
  <c r="AI131" i="3"/>
  <c r="AN207" i="3"/>
  <c r="BC207" i="3"/>
  <c r="AI207" i="3"/>
  <c r="AM207" i="3"/>
  <c r="AY207" i="3"/>
  <c r="AK207" i="3"/>
  <c r="BA207" i="3"/>
  <c r="AX207" i="3"/>
  <c r="AR207" i="3"/>
  <c r="AU207" i="3"/>
  <c r="AV207" i="3"/>
  <c r="AS207" i="3"/>
  <c r="AP207" i="3"/>
  <c r="BI207" i="3"/>
  <c r="AN204" i="3"/>
  <c r="AW204" i="3"/>
  <c r="BA204" i="3"/>
  <c r="AO204" i="3"/>
  <c r="AJ204" i="3"/>
  <c r="AS204" i="3"/>
  <c r="AZ204" i="3"/>
  <c r="AX204" i="3"/>
  <c r="AU204" i="3"/>
  <c r="AR204" i="3"/>
  <c r="AK204" i="3"/>
  <c r="AV204" i="3"/>
  <c r="AP204" i="3"/>
  <c r="AM204" i="3"/>
  <c r="BC204" i="3"/>
  <c r="AM232" i="3"/>
  <c r="BC232" i="3"/>
  <c r="AR232" i="3"/>
  <c r="AT232" i="3"/>
  <c r="AW232" i="3"/>
  <c r="AQ232" i="3"/>
  <c r="BI232" i="3"/>
  <c r="AV232" i="3"/>
  <c r="AK232" i="3"/>
  <c r="BA232" i="3"/>
  <c r="AU232" i="3"/>
  <c r="AJ232" i="3"/>
  <c r="AZ232" i="3"/>
  <c r="AO232" i="3"/>
  <c r="AL232" i="3"/>
  <c r="AZ240" i="3"/>
  <c r="AQ240" i="3"/>
  <c r="AV240" i="3"/>
  <c r="AS240" i="3"/>
  <c r="AU240" i="3"/>
  <c r="AT240" i="3"/>
  <c r="AW240" i="3"/>
  <c r="AV198" i="3"/>
  <c r="AR198" i="3"/>
  <c r="AQ204" i="3"/>
  <c r="AO207" i="3"/>
  <c r="AZ218" i="3"/>
  <c r="AX232" i="3"/>
  <c r="AY232" i="3"/>
  <c r="AO83" i="3"/>
  <c r="BA83" i="3"/>
  <c r="AL83" i="3"/>
  <c r="AI83" i="3"/>
  <c r="AN83" i="3"/>
  <c r="AM73" i="3"/>
  <c r="AJ73" i="3"/>
  <c r="AK73" i="3"/>
  <c r="AL73" i="3"/>
  <c r="BI73" i="3"/>
  <c r="AK83" i="3"/>
  <c r="AN129" i="3"/>
  <c r="AL129" i="3"/>
  <c r="AP129" i="3"/>
  <c r="AK129" i="3"/>
  <c r="BA129" i="3"/>
  <c r="AJ129" i="3"/>
  <c r="AM129" i="3"/>
  <c r="BC129" i="3"/>
  <c r="AN177" i="3"/>
  <c r="AJ177" i="3"/>
  <c r="BI177" i="3"/>
  <c r="AO177" i="3"/>
  <c r="AL177" i="3"/>
  <c r="AI177" i="3"/>
  <c r="BC187" i="3"/>
  <c r="AM187" i="3"/>
  <c r="AK187" i="3"/>
  <c r="AI187" i="3"/>
  <c r="AJ187" i="3"/>
  <c r="AL187" i="3"/>
  <c r="AM228" i="3"/>
  <c r="BC228" i="3"/>
  <c r="AT228" i="3"/>
  <c r="AR228" i="3"/>
  <c r="AO228" i="3"/>
  <c r="AQ228" i="3"/>
  <c r="BI228" i="3"/>
  <c r="AX228" i="3"/>
  <c r="AV228" i="3"/>
  <c r="AS228" i="3"/>
  <c r="AU228" i="3"/>
  <c r="AL228" i="3"/>
  <c r="AJ228" i="3"/>
  <c r="AZ228" i="3"/>
  <c r="AW228" i="3"/>
  <c r="AJ237" i="3"/>
  <c r="BI237" i="3"/>
  <c r="BC237" i="3"/>
  <c r="AL237" i="3"/>
  <c r="AM237" i="3"/>
  <c r="AS237" i="3"/>
  <c r="AN237" i="3"/>
  <c r="AT237" i="3"/>
  <c r="AU237" i="3"/>
  <c r="BA237" i="3"/>
  <c r="AK237" i="3"/>
  <c r="AV237" i="3"/>
  <c r="AT110" i="3"/>
  <c r="AI204" i="3"/>
  <c r="AT207" i="3"/>
  <c r="AR240" i="3"/>
  <c r="AY240" i="3"/>
  <c r="AS232" i="3"/>
  <c r="AI232" i="3"/>
  <c r="AN160" i="3"/>
  <c r="AO160" i="3"/>
  <c r="AP160" i="3"/>
  <c r="AI160" i="3"/>
  <c r="BA160" i="3"/>
  <c r="BC160" i="3"/>
  <c r="AM97" i="3"/>
  <c r="BC97" i="3"/>
  <c r="AP97" i="3"/>
  <c r="AN186" i="3"/>
  <c r="AP186" i="3"/>
  <c r="AO186" i="3"/>
  <c r="AL186" i="3"/>
  <c r="AK202" i="3"/>
  <c r="AL202" i="3"/>
  <c r="AP202" i="3"/>
  <c r="AJ202" i="3"/>
  <c r="BA202" i="3"/>
  <c r="AM202" i="3"/>
  <c r="AU215" i="3"/>
  <c r="AR215" i="3"/>
  <c r="AY215" i="3"/>
  <c r="AW215" i="3"/>
  <c r="AT215" i="3"/>
  <c r="AV215" i="3"/>
  <c r="AK224" i="3"/>
  <c r="AN224" i="3"/>
  <c r="AX224" i="3"/>
  <c r="AL224" i="3"/>
  <c r="AZ224" i="3"/>
  <c r="AI224" i="3"/>
  <c r="AT224" i="3"/>
  <c r="AW224" i="3"/>
  <c r="AP224" i="3"/>
  <c r="AQ224" i="3"/>
  <c r="BC224" i="3"/>
  <c r="AJ224" i="3"/>
  <c r="AO162" i="3"/>
  <c r="AK162" i="3"/>
  <c r="AP162" i="3"/>
  <c r="AM162" i="3"/>
  <c r="BC162" i="3"/>
  <c r="AJ162" i="3"/>
  <c r="AX223" i="3"/>
  <c r="AY223" i="3"/>
  <c r="AZ223" i="3"/>
  <c r="AV223" i="3"/>
  <c r="AR223" i="3"/>
  <c r="AL223" i="3"/>
  <c r="AI223" i="3"/>
  <c r="AJ223" i="3"/>
  <c r="AW223" i="3"/>
  <c r="BA223" i="3"/>
  <c r="BC223" i="3"/>
  <c r="AP223" i="3"/>
  <c r="AN223" i="3"/>
  <c r="AO223" i="3"/>
  <c r="AK223" i="3"/>
  <c r="BI223" i="3"/>
  <c r="AY236" i="3"/>
  <c r="AT236" i="3"/>
  <c r="AW236" i="3"/>
  <c r="AX236" i="3"/>
  <c r="AR236" i="3"/>
  <c r="AQ236" i="3"/>
  <c r="AV236" i="3"/>
  <c r="AX208" i="3"/>
  <c r="AU208" i="3"/>
  <c r="AW208" i="3"/>
  <c r="AR208" i="3"/>
  <c r="AZ208" i="3"/>
  <c r="AY214" i="3"/>
  <c r="AW214" i="3"/>
  <c r="AV245" i="3"/>
  <c r="AJ68" i="3"/>
  <c r="AL68" i="3"/>
  <c r="AN68" i="3"/>
  <c r="AJ98" i="3"/>
  <c r="AN98" i="3"/>
  <c r="AN132" i="3"/>
  <c r="AJ132" i="3"/>
  <c r="AM155" i="3"/>
  <c r="BC155" i="3"/>
  <c r="AN144" i="3"/>
  <c r="AJ144" i="3"/>
  <c r="BI126" i="3"/>
  <c r="AM126" i="3"/>
  <c r="BC126" i="3"/>
  <c r="AJ173" i="3"/>
  <c r="AN173" i="3"/>
  <c r="AN165" i="3"/>
  <c r="AJ165" i="3"/>
  <c r="AI182" i="3"/>
  <c r="AK192" i="3"/>
  <c r="AN192" i="3"/>
  <c r="AO192" i="3"/>
  <c r="AI192" i="3"/>
  <c r="AJ192" i="3"/>
  <c r="AN212" i="3"/>
  <c r="BA212" i="3"/>
  <c r="AO212" i="3"/>
  <c r="AS212" i="3"/>
  <c r="AW212" i="3"/>
  <c r="AJ212" i="3"/>
  <c r="AK212" i="3"/>
  <c r="AO200" i="3"/>
  <c r="AS200" i="3"/>
  <c r="AZ242" i="3"/>
  <c r="AN242" i="3"/>
  <c r="AJ242" i="3"/>
  <c r="AR242" i="3"/>
  <c r="AJ64" i="3"/>
  <c r="AJ78" i="3"/>
  <c r="AN78" i="3"/>
  <c r="AJ115" i="3"/>
  <c r="AN119" i="3"/>
  <c r="AJ119" i="3"/>
  <c r="AP127" i="3"/>
  <c r="AN127" i="3"/>
  <c r="AJ127" i="3"/>
  <c r="AL127" i="3"/>
  <c r="AN161" i="3"/>
  <c r="AJ161" i="3"/>
  <c r="AN86" i="3"/>
  <c r="AJ86" i="3"/>
  <c r="AN92" i="3"/>
  <c r="AJ92" i="3"/>
  <c r="AL92" i="3"/>
  <c r="AN152" i="3"/>
  <c r="AL152" i="3"/>
  <c r="AP152" i="3"/>
  <c r="AN123" i="3"/>
  <c r="AJ123" i="3"/>
  <c r="AJ189" i="3"/>
  <c r="AL189" i="3"/>
  <c r="AN189" i="3"/>
  <c r="AR189" i="3"/>
  <c r="AW189" i="3"/>
  <c r="AJ136" i="3"/>
  <c r="AN136" i="3"/>
  <c r="AO174" i="3"/>
  <c r="BA174" i="3"/>
  <c r="AK174" i="3"/>
  <c r="AI215" i="3"/>
  <c r="BC215" i="3"/>
  <c r="AY237" i="3"/>
  <c r="AU241" i="3"/>
  <c r="AR196" i="3"/>
  <c r="AK71" i="3"/>
  <c r="BA71" i="3"/>
  <c r="AJ60" i="3"/>
  <c r="AN60" i="3"/>
  <c r="AK106" i="3"/>
  <c r="AN106" i="3"/>
  <c r="AJ106" i="3"/>
  <c r="AO106" i="3"/>
  <c r="AR106" i="3"/>
  <c r="AJ82" i="3"/>
  <c r="AN82" i="3"/>
  <c r="AK91" i="3"/>
  <c r="BA91" i="3"/>
  <c r="AM104" i="3"/>
  <c r="BC104" i="3"/>
  <c r="AK120" i="3"/>
  <c r="AI147" i="3"/>
  <c r="BI147" i="3"/>
  <c r="AM147" i="3"/>
  <c r="BC147" i="3"/>
  <c r="AK196" i="3"/>
  <c r="BA196" i="3"/>
  <c r="AN183" i="3"/>
  <c r="AL183" i="3"/>
  <c r="AP183" i="3"/>
  <c r="AJ183" i="3"/>
  <c r="AN220" i="3"/>
  <c r="AJ220" i="3"/>
  <c r="AO220" i="3"/>
  <c r="BA220" i="3"/>
  <c r="AM168" i="3"/>
  <c r="BC168" i="3"/>
  <c r="AI168" i="3"/>
  <c r="AK208" i="3"/>
  <c r="AJ208" i="3"/>
  <c r="AN208" i="3"/>
  <c r="AV212" i="3"/>
  <c r="AI150" i="3"/>
  <c r="AM150" i="3"/>
  <c r="AY150" i="3"/>
  <c r="BC150" i="3"/>
  <c r="BI150" i="3"/>
  <c r="AK150" i="3"/>
  <c r="AO150" i="3"/>
  <c r="AS150" i="3"/>
  <c r="BA150" i="3"/>
  <c r="AN150" i="3"/>
  <c r="AV150" i="3"/>
  <c r="AP150" i="3"/>
  <c r="AJ150" i="3"/>
  <c r="AR150" i="3"/>
  <c r="AL150" i="3"/>
  <c r="AT150" i="3"/>
  <c r="AI217" i="3"/>
  <c r="AM217" i="3"/>
  <c r="AQ217" i="3"/>
  <c r="AU217" i="3"/>
  <c r="AY217" i="3"/>
  <c r="BC217" i="3"/>
  <c r="BI217" i="3"/>
  <c r="AJ217" i="3"/>
  <c r="AN217" i="3"/>
  <c r="AR217" i="3"/>
  <c r="AV217" i="3"/>
  <c r="AZ217" i="3"/>
  <c r="AO217" i="3"/>
  <c r="AW217" i="3"/>
  <c r="AL217" i="3"/>
  <c r="AT217" i="3"/>
  <c r="AP217" i="3"/>
  <c r="AX217" i="3"/>
  <c r="AK217" i="3"/>
  <c r="AS217" i="3"/>
  <c r="BA217" i="3"/>
  <c r="AI138" i="3"/>
  <c r="AM138" i="3"/>
  <c r="AQ138" i="3"/>
  <c r="BC138" i="3"/>
  <c r="BI138" i="3"/>
  <c r="AJ138" i="3"/>
  <c r="AN138" i="3"/>
  <c r="AR138" i="3"/>
  <c r="AV138" i="3"/>
  <c r="AK138" i="3"/>
  <c r="AO138" i="3"/>
  <c r="AS138" i="3"/>
  <c r="BA138" i="3"/>
  <c r="AX138" i="3"/>
  <c r="AL138" i="3"/>
  <c r="AP138" i="3"/>
  <c r="AY202" i="3"/>
  <c r="AZ202" i="3"/>
  <c r="AI80" i="3"/>
  <c r="AM80" i="3"/>
  <c r="AK80" i="3"/>
  <c r="AP80" i="3"/>
  <c r="BC80" i="3"/>
  <c r="AL80" i="3"/>
  <c r="AN80" i="3"/>
  <c r="BA80" i="3"/>
  <c r="AO80" i="3"/>
  <c r="AJ80" i="3"/>
  <c r="AL95" i="3"/>
  <c r="AP95" i="3"/>
  <c r="AI95" i="3"/>
  <c r="AM95" i="3"/>
  <c r="BC95" i="3"/>
  <c r="BI95" i="3"/>
  <c r="AJ95" i="3"/>
  <c r="AN95" i="3"/>
  <c r="AK95" i="3"/>
  <c r="BA95" i="3"/>
  <c r="AO95" i="3"/>
  <c r="AI117" i="3"/>
  <c r="AM117" i="3"/>
  <c r="BC117" i="3"/>
  <c r="BI117" i="3"/>
  <c r="AJ117" i="3"/>
  <c r="AN117" i="3"/>
  <c r="AK117" i="3"/>
  <c r="AO117" i="3"/>
  <c r="BA117" i="3"/>
  <c r="AP117" i="3"/>
  <c r="AL117" i="3"/>
  <c r="AL170" i="3"/>
  <c r="AP170" i="3"/>
  <c r="AI170" i="3"/>
  <c r="AM170" i="3"/>
  <c r="BC170" i="3"/>
  <c r="BI170" i="3"/>
  <c r="AJ170" i="3"/>
  <c r="AN170" i="3"/>
  <c r="AK170" i="3"/>
  <c r="BA170" i="3"/>
  <c r="AO170" i="3"/>
  <c r="AW202" i="3"/>
  <c r="AI244" i="3"/>
  <c r="AM244" i="3"/>
  <c r="AQ244" i="3"/>
  <c r="AU244" i="3"/>
  <c r="AY244" i="3"/>
  <c r="BC244" i="3"/>
  <c r="BI244" i="3"/>
  <c r="AN244" i="3"/>
  <c r="AV244" i="3"/>
  <c r="AJ244" i="3"/>
  <c r="AR244" i="3"/>
  <c r="AZ244" i="3"/>
  <c r="AK244" i="3"/>
  <c r="AO244" i="3"/>
  <c r="AS244" i="3"/>
  <c r="AW244" i="3"/>
  <c r="BA244" i="3"/>
  <c r="AT244" i="3"/>
  <c r="AX244" i="3"/>
  <c r="AP244" i="3"/>
  <c r="AL244" i="3"/>
  <c r="AI100" i="3"/>
  <c r="AM100" i="3"/>
  <c r="BC100" i="3"/>
  <c r="BI100" i="3"/>
  <c r="AJ100" i="3"/>
  <c r="AN100" i="3"/>
  <c r="AK100" i="3"/>
  <c r="AO100" i="3"/>
  <c r="BA100" i="3"/>
  <c r="AL100" i="3"/>
  <c r="AP100" i="3"/>
  <c r="AT112" i="3"/>
  <c r="AL116" i="3"/>
  <c r="AP116" i="3"/>
  <c r="AT116" i="3"/>
  <c r="AX116" i="3"/>
  <c r="AI116" i="3"/>
  <c r="AM116" i="3"/>
  <c r="AQ116" i="3"/>
  <c r="AU116" i="3"/>
  <c r="AY116" i="3"/>
  <c r="BC116" i="3"/>
  <c r="BI116" i="3"/>
  <c r="AJ116" i="3"/>
  <c r="AN116" i="3"/>
  <c r="AR116" i="3"/>
  <c r="AV116" i="3"/>
  <c r="AZ116" i="3"/>
  <c r="AK116" i="3"/>
  <c r="BA116" i="3"/>
  <c r="AO116" i="3"/>
  <c r="AS116" i="3"/>
  <c r="AW116" i="3"/>
  <c r="AI125" i="3"/>
  <c r="AM125" i="3"/>
  <c r="BC125" i="3"/>
  <c r="BI125" i="3"/>
  <c r="AJ125" i="3"/>
  <c r="AN125" i="3"/>
  <c r="AK125" i="3"/>
  <c r="AO125" i="3"/>
  <c r="BA125" i="3"/>
  <c r="AL125" i="3"/>
  <c r="AP125" i="3"/>
  <c r="AT151" i="3"/>
  <c r="AI175" i="3"/>
  <c r="AM175" i="3"/>
  <c r="AY175" i="3"/>
  <c r="BC175" i="3"/>
  <c r="BI175" i="3"/>
  <c r="AJ175" i="3"/>
  <c r="AN175" i="3"/>
  <c r="AK175" i="3"/>
  <c r="AO175" i="3"/>
  <c r="AS175" i="3"/>
  <c r="BA175" i="3"/>
  <c r="AL175" i="3"/>
  <c r="AP175" i="3"/>
  <c r="AI185" i="3"/>
  <c r="AM185" i="3"/>
  <c r="BC185" i="3"/>
  <c r="BI185" i="3"/>
  <c r="AK185" i="3"/>
  <c r="AP185" i="3"/>
  <c r="BA185" i="3"/>
  <c r="AL185" i="3"/>
  <c r="AN185" i="3"/>
  <c r="AO185" i="3"/>
  <c r="AJ185" i="3"/>
  <c r="AX198" i="3"/>
  <c r="AY191" i="3"/>
  <c r="AI179" i="3"/>
  <c r="AM179" i="3"/>
  <c r="BC179" i="3"/>
  <c r="BI179" i="3"/>
  <c r="AJ179" i="3"/>
  <c r="AN179" i="3"/>
  <c r="AK179" i="3"/>
  <c r="AO179" i="3"/>
  <c r="BA179" i="3"/>
  <c r="AL179" i="3"/>
  <c r="AP179" i="3"/>
  <c r="AQ194" i="3"/>
  <c r="AY194" i="3"/>
  <c r="AQ198" i="3"/>
  <c r="AT202" i="3"/>
  <c r="AQ202" i="3"/>
  <c r="AS202" i="3"/>
  <c r="AV202" i="3"/>
  <c r="AU218" i="3"/>
  <c r="AT218" i="3"/>
  <c r="AQ218" i="3"/>
  <c r="AS218" i="3"/>
  <c r="AV218" i="3"/>
  <c r="AU191" i="3"/>
  <c r="AX214" i="3"/>
  <c r="AU214" i="3"/>
  <c r="AT214" i="3"/>
  <c r="AS214" i="3"/>
  <c r="AV214" i="3"/>
  <c r="AU245" i="3"/>
  <c r="AR245" i="3"/>
  <c r="AI96" i="3"/>
  <c r="AM96" i="3"/>
  <c r="BC96" i="3"/>
  <c r="BI96" i="3"/>
  <c r="AJ96" i="3"/>
  <c r="AN96" i="3"/>
  <c r="AK96" i="3"/>
  <c r="AO96" i="3"/>
  <c r="BA96" i="3"/>
  <c r="AL96" i="3"/>
  <c r="AP96" i="3"/>
  <c r="AI121" i="3"/>
  <c r="AM121" i="3"/>
  <c r="BC121" i="3"/>
  <c r="BI121" i="3"/>
  <c r="AJ121" i="3"/>
  <c r="AN121" i="3"/>
  <c r="AK121" i="3"/>
  <c r="AO121" i="3"/>
  <c r="BA121" i="3"/>
  <c r="AL121" i="3"/>
  <c r="AP121" i="3"/>
  <c r="AI142" i="3"/>
  <c r="AM142" i="3"/>
  <c r="BC142" i="3"/>
  <c r="BI142" i="3"/>
  <c r="AJ142" i="3"/>
  <c r="AN142" i="3"/>
  <c r="AK142" i="3"/>
  <c r="AO142" i="3"/>
  <c r="BA142" i="3"/>
  <c r="AL142" i="3"/>
  <c r="AP142" i="3"/>
  <c r="AI70" i="3"/>
  <c r="AM70" i="3"/>
  <c r="BC70" i="3"/>
  <c r="BI70" i="3"/>
  <c r="AK70" i="3"/>
  <c r="AO70" i="3"/>
  <c r="BA70" i="3"/>
  <c r="AN70" i="3"/>
  <c r="AP70" i="3"/>
  <c r="AJ70" i="3"/>
  <c r="AL70" i="3"/>
  <c r="AI76" i="3"/>
  <c r="AM76" i="3"/>
  <c r="BC76" i="3"/>
  <c r="AJ76" i="3"/>
  <c r="AN76" i="3"/>
  <c r="AK76" i="3"/>
  <c r="AO76" i="3"/>
  <c r="BA76" i="3"/>
  <c r="AL76" i="3"/>
  <c r="AP76" i="3"/>
  <c r="AL69" i="3"/>
  <c r="AP69" i="3"/>
  <c r="AJ69" i="3"/>
  <c r="AN69" i="3"/>
  <c r="AO69" i="3"/>
  <c r="AI69" i="3"/>
  <c r="BI69" i="3"/>
  <c r="AK69" i="3"/>
  <c r="BA69" i="3"/>
  <c r="BC69" i="3"/>
  <c r="AM69" i="3"/>
  <c r="AI113" i="3"/>
  <c r="AM113" i="3"/>
  <c r="BC113" i="3"/>
  <c r="BI113" i="3"/>
  <c r="AJ113" i="3"/>
  <c r="AN113" i="3"/>
  <c r="AK113" i="3"/>
  <c r="AO113" i="3"/>
  <c r="BA113" i="3"/>
  <c r="AL113" i="3"/>
  <c r="AP113" i="3"/>
  <c r="AL103" i="3"/>
  <c r="AP103" i="3"/>
  <c r="AI103" i="3"/>
  <c r="AM103" i="3"/>
  <c r="BC103" i="3"/>
  <c r="BI103" i="3"/>
  <c r="AJ103" i="3"/>
  <c r="AN103" i="3"/>
  <c r="AK103" i="3"/>
  <c r="BA103" i="3"/>
  <c r="AO103" i="3"/>
  <c r="AL128" i="3"/>
  <c r="AP128" i="3"/>
  <c r="AJ128" i="3"/>
  <c r="AN128" i="3"/>
  <c r="AK128" i="3"/>
  <c r="BA128" i="3"/>
  <c r="AM128" i="3"/>
  <c r="BC128" i="3"/>
  <c r="AO128" i="3"/>
  <c r="BI128" i="3"/>
  <c r="AI128" i="3"/>
  <c r="AI146" i="3"/>
  <c r="AM146" i="3"/>
  <c r="BC146" i="3"/>
  <c r="BI146" i="3"/>
  <c r="AJ146" i="3"/>
  <c r="AN146" i="3"/>
  <c r="AK146" i="3"/>
  <c r="AO146" i="3"/>
  <c r="BA146" i="3"/>
  <c r="AL146" i="3"/>
  <c r="AP146" i="3"/>
  <c r="AI159" i="3"/>
  <c r="AM159" i="3"/>
  <c r="AU159" i="3"/>
  <c r="BC159" i="3"/>
  <c r="BI159" i="3"/>
  <c r="AJ159" i="3"/>
  <c r="AN159" i="3"/>
  <c r="AK159" i="3"/>
  <c r="AO159" i="3"/>
  <c r="AW159" i="3"/>
  <c r="BA159" i="3"/>
  <c r="AL159" i="3"/>
  <c r="AP159" i="3"/>
  <c r="AJ210" i="3"/>
  <c r="AN210" i="3"/>
  <c r="AR210" i="3"/>
  <c r="AV210" i="3"/>
  <c r="AZ210" i="3"/>
  <c r="AK210" i="3"/>
  <c r="AO210" i="3"/>
  <c r="AS210" i="3"/>
  <c r="AW210" i="3"/>
  <c r="BA210" i="3"/>
  <c r="AM210" i="3"/>
  <c r="AU210" i="3"/>
  <c r="BC210" i="3"/>
  <c r="AP210" i="3"/>
  <c r="AX210" i="3"/>
  <c r="BI210" i="3"/>
  <c r="AI210" i="3"/>
  <c r="AQ210" i="3"/>
  <c r="AY210" i="3"/>
  <c r="AL210" i="3"/>
  <c r="AT210" i="3"/>
  <c r="AT198" i="3"/>
  <c r="AW198" i="3"/>
  <c r="AZ198" i="3"/>
  <c r="AI163" i="3"/>
  <c r="AM163" i="3"/>
  <c r="BC163" i="3"/>
  <c r="BI163" i="3"/>
  <c r="AJ163" i="3"/>
  <c r="AN163" i="3"/>
  <c r="AK163" i="3"/>
  <c r="AO163" i="3"/>
  <c r="BA163" i="3"/>
  <c r="AL163" i="3"/>
  <c r="AP163" i="3"/>
  <c r="AT191" i="3"/>
  <c r="AV191" i="3"/>
  <c r="AW191" i="3"/>
  <c r="AS143" i="3"/>
  <c r="AU202" i="3"/>
  <c r="AR202" i="3"/>
  <c r="AR218" i="3"/>
  <c r="AU194" i="3"/>
  <c r="AR214" i="3"/>
  <c r="AY245" i="3"/>
  <c r="AX245" i="3"/>
  <c r="AI84" i="3"/>
  <c r="AM84" i="3"/>
  <c r="BC84" i="3"/>
  <c r="BI84" i="3"/>
  <c r="AJ84" i="3"/>
  <c r="AN84" i="3"/>
  <c r="AK84" i="3"/>
  <c r="AO84" i="3"/>
  <c r="BA84" i="3"/>
  <c r="AL84" i="3"/>
  <c r="AP84" i="3"/>
  <c r="AI107" i="3"/>
  <c r="AM107" i="3"/>
  <c r="AY107" i="3"/>
  <c r="BC107" i="3"/>
  <c r="BI107" i="3"/>
  <c r="AJ107" i="3"/>
  <c r="AN107" i="3"/>
  <c r="AK107" i="3"/>
  <c r="BA107" i="3"/>
  <c r="AL107" i="3"/>
  <c r="AO107" i="3"/>
  <c r="AP107" i="3"/>
  <c r="AW111" i="3"/>
  <c r="AL157" i="3"/>
  <c r="AP157" i="3"/>
  <c r="AJ157" i="3"/>
  <c r="AN157" i="3"/>
  <c r="AO157" i="3"/>
  <c r="AI157" i="3"/>
  <c r="AK157" i="3"/>
  <c r="BA157" i="3"/>
  <c r="BI157" i="3"/>
  <c r="AM157" i="3"/>
  <c r="BC157" i="3"/>
  <c r="AI66" i="3"/>
  <c r="AM66" i="3"/>
  <c r="BC66" i="3"/>
  <c r="BI66" i="3"/>
  <c r="AJ66" i="3"/>
  <c r="AN66" i="3"/>
  <c r="AR66" i="3"/>
  <c r="AK66" i="3"/>
  <c r="AO66" i="3"/>
  <c r="AS66" i="3"/>
  <c r="BA66" i="3"/>
  <c r="AP66" i="3"/>
  <c r="AL66" i="3"/>
  <c r="AI62" i="3"/>
  <c r="AM62" i="3"/>
  <c r="BC62" i="3"/>
  <c r="BI62" i="3"/>
  <c r="AJ62" i="3"/>
  <c r="AN62" i="3"/>
  <c r="AR62" i="3"/>
  <c r="AK62" i="3"/>
  <c r="AO62" i="3"/>
  <c r="BA62" i="3"/>
  <c r="AL62" i="3"/>
  <c r="AP62" i="3"/>
  <c r="AL65" i="3"/>
  <c r="AP65" i="3"/>
  <c r="AI65" i="3"/>
  <c r="AM65" i="3"/>
  <c r="BC65" i="3"/>
  <c r="AJ65" i="3"/>
  <c r="AN65" i="3"/>
  <c r="AK65" i="3"/>
  <c r="BA65" i="3"/>
  <c r="AO65" i="3"/>
  <c r="AI72" i="3"/>
  <c r="AM72" i="3"/>
  <c r="AU72" i="3"/>
  <c r="BC72" i="3"/>
  <c r="BI72" i="3"/>
  <c r="AJ72" i="3"/>
  <c r="AN72" i="3"/>
  <c r="AK72" i="3"/>
  <c r="AO72" i="3"/>
  <c r="BA72" i="3"/>
  <c r="AL72" i="3"/>
  <c r="AP72" i="3"/>
  <c r="AI88" i="3"/>
  <c r="AM88" i="3"/>
  <c r="BC88" i="3"/>
  <c r="AJ88" i="3"/>
  <c r="AN88" i="3"/>
  <c r="AK88" i="3"/>
  <c r="AO88" i="3"/>
  <c r="BA88" i="3"/>
  <c r="AL88" i="3"/>
  <c r="AP88" i="3"/>
  <c r="AJ108" i="3"/>
  <c r="AN108" i="3"/>
  <c r="AK108" i="3"/>
  <c r="AO108" i="3"/>
  <c r="BA108" i="3"/>
  <c r="AM108" i="3"/>
  <c r="BC108" i="3"/>
  <c r="AP108" i="3"/>
  <c r="AI108" i="3"/>
  <c r="AL108" i="3"/>
  <c r="BI108" i="3"/>
  <c r="AY112" i="3"/>
  <c r="AI134" i="3"/>
  <c r="AM134" i="3"/>
  <c r="BC134" i="3"/>
  <c r="BI134" i="3"/>
  <c r="AJ134" i="3"/>
  <c r="AN134" i="3"/>
  <c r="AK134" i="3"/>
  <c r="AO134" i="3"/>
  <c r="BA134" i="3"/>
  <c r="AL134" i="3"/>
  <c r="AP134" i="3"/>
  <c r="AV155" i="3"/>
  <c r="AI171" i="3"/>
  <c r="AM171" i="3"/>
  <c r="BC171" i="3"/>
  <c r="BI171" i="3"/>
  <c r="AJ171" i="3"/>
  <c r="AN171" i="3"/>
  <c r="AK171" i="3"/>
  <c r="AO171" i="3"/>
  <c r="BA171" i="3"/>
  <c r="AP171" i="3"/>
  <c r="AL171" i="3"/>
  <c r="AI167" i="3"/>
  <c r="AM167" i="3"/>
  <c r="BC167" i="3"/>
  <c r="BI167" i="3"/>
  <c r="AJ167" i="3"/>
  <c r="AN167" i="3"/>
  <c r="AK167" i="3"/>
  <c r="AO167" i="3"/>
  <c r="BA167" i="3"/>
  <c r="AL167" i="3"/>
  <c r="AP167" i="3"/>
  <c r="AI193" i="3"/>
  <c r="AM193" i="3"/>
  <c r="AQ193" i="3"/>
  <c r="AK193" i="3"/>
  <c r="AP193" i="3"/>
  <c r="AU193" i="3"/>
  <c r="AY193" i="3"/>
  <c r="BC193" i="3"/>
  <c r="BI193" i="3"/>
  <c r="AL193" i="3"/>
  <c r="AR193" i="3"/>
  <c r="AV193" i="3"/>
  <c r="AZ193" i="3"/>
  <c r="AN193" i="3"/>
  <c r="AS193" i="3"/>
  <c r="AW193" i="3"/>
  <c r="BA193" i="3"/>
  <c r="AX193" i="3"/>
  <c r="AJ193" i="3"/>
  <c r="AO193" i="3"/>
  <c r="AT193" i="3"/>
  <c r="AU198" i="3"/>
  <c r="AS198" i="3"/>
  <c r="AX191" i="3"/>
  <c r="AQ191" i="3"/>
  <c r="AS191" i="3"/>
  <c r="AI197" i="3"/>
  <c r="AM197" i="3"/>
  <c r="AQ197" i="3"/>
  <c r="AU197" i="3"/>
  <c r="AY197" i="3"/>
  <c r="BC197" i="3"/>
  <c r="BI197" i="3"/>
  <c r="AJ197" i="3"/>
  <c r="AN197" i="3"/>
  <c r="AR197" i="3"/>
  <c r="AV197" i="3"/>
  <c r="AZ197" i="3"/>
  <c r="AK197" i="3"/>
  <c r="AO197" i="3"/>
  <c r="AS197" i="3"/>
  <c r="AW197" i="3"/>
  <c r="BA197" i="3"/>
  <c r="AP197" i="3"/>
  <c r="AL197" i="3"/>
  <c r="AT197" i="3"/>
  <c r="AX197" i="3"/>
  <c r="AI209" i="3"/>
  <c r="AM209" i="3"/>
  <c r="AQ209" i="3"/>
  <c r="AU209" i="3"/>
  <c r="AY209" i="3"/>
  <c r="BC209" i="3"/>
  <c r="BI209" i="3"/>
  <c r="AJ209" i="3"/>
  <c r="AN209" i="3"/>
  <c r="AR209" i="3"/>
  <c r="AV209" i="3"/>
  <c r="AZ209" i="3"/>
  <c r="AK209" i="3"/>
  <c r="AS209" i="3"/>
  <c r="BA209" i="3"/>
  <c r="AX209" i="3"/>
  <c r="AL209" i="3"/>
  <c r="AT209" i="3"/>
  <c r="AO209" i="3"/>
  <c r="AW209" i="3"/>
  <c r="AP209" i="3"/>
  <c r="AI201" i="3"/>
  <c r="AM201" i="3"/>
  <c r="AQ201" i="3"/>
  <c r="AU201" i="3"/>
  <c r="AY201" i="3"/>
  <c r="BC201" i="3"/>
  <c r="BI201" i="3"/>
  <c r="AJ201" i="3"/>
  <c r="AN201" i="3"/>
  <c r="AR201" i="3"/>
  <c r="AV201" i="3"/>
  <c r="AZ201" i="3"/>
  <c r="AO201" i="3"/>
  <c r="AW201" i="3"/>
  <c r="AP201" i="3"/>
  <c r="AX201" i="3"/>
  <c r="AL201" i="3"/>
  <c r="AK201" i="3"/>
  <c r="AS201" i="3"/>
  <c r="BA201" i="3"/>
  <c r="AT201" i="3"/>
  <c r="AK156" i="3"/>
  <c r="AO156" i="3"/>
  <c r="BA156" i="3"/>
  <c r="AI156" i="3"/>
  <c r="AM156" i="3"/>
  <c r="BC156" i="3"/>
  <c r="BI156" i="3"/>
  <c r="AN156" i="3"/>
  <c r="AP156" i="3"/>
  <c r="AX156" i="3"/>
  <c r="AJ156" i="3"/>
  <c r="AL156" i="3"/>
  <c r="AJ190" i="3"/>
  <c r="AN190" i="3"/>
  <c r="AR190" i="3"/>
  <c r="AV190" i="3"/>
  <c r="AZ190" i="3"/>
  <c r="AL190" i="3"/>
  <c r="AQ190" i="3"/>
  <c r="AW190" i="3"/>
  <c r="BI190" i="3"/>
  <c r="AM190" i="3"/>
  <c r="AS190" i="3"/>
  <c r="AX190" i="3"/>
  <c r="BC190" i="3"/>
  <c r="AI190" i="3"/>
  <c r="AO190" i="3"/>
  <c r="AT190" i="3"/>
  <c r="AY190" i="3"/>
  <c r="AP190" i="3"/>
  <c r="AU190" i="3"/>
  <c r="BA190" i="3"/>
  <c r="AK190" i="3"/>
  <c r="AQ245" i="3"/>
  <c r="AT245" i="3"/>
  <c r="AW245" i="3"/>
  <c r="BE32" i="3"/>
  <c r="BE27" i="3"/>
  <c r="BE59" i="3"/>
  <c r="Q39" i="3"/>
  <c r="AE39" i="3" s="1"/>
  <c r="BD39" i="3" s="1"/>
  <c r="Q52" i="3"/>
  <c r="AE52" i="3" s="1"/>
  <c r="BE52" i="3"/>
  <c r="BE48" i="3"/>
  <c r="BE44" i="3"/>
  <c r="BE40" i="3"/>
  <c r="BE36" i="3"/>
  <c r="BE28" i="3"/>
  <c r="BE24" i="3"/>
  <c r="BE20" i="3"/>
  <c r="BE55" i="3"/>
  <c r="BE51" i="3"/>
  <c r="BE47" i="3"/>
  <c r="BE43" i="3"/>
  <c r="BE39" i="3"/>
  <c r="BE35" i="3"/>
  <c r="BE31" i="3"/>
  <c r="BE23" i="3"/>
  <c r="BE19" i="3"/>
  <c r="BE58" i="3"/>
  <c r="BE54" i="3"/>
  <c r="BE46" i="3"/>
  <c r="BE42" i="3"/>
  <c r="BE34" i="3"/>
  <c r="BE30" i="3"/>
  <c r="BE26" i="3"/>
  <c r="BE22" i="3"/>
  <c r="BE18" i="3"/>
  <c r="BE57" i="3"/>
  <c r="BE53" i="3"/>
  <c r="BE49" i="3"/>
  <c r="BE45" i="3"/>
  <c r="BE41" i="3"/>
  <c r="BE37" i="3"/>
  <c r="BE33" i="3"/>
  <c r="BE29" i="3"/>
  <c r="BE21" i="3"/>
  <c r="BG38" i="3"/>
  <c r="Q32" i="3"/>
  <c r="BG50" i="3"/>
  <c r="Q23" i="3"/>
  <c r="AE23" i="3" s="1"/>
  <c r="BG57" i="3"/>
  <c r="BG35" i="3"/>
  <c r="Q26" i="3"/>
  <c r="AE26" i="3" s="1"/>
  <c r="BD26" i="3" s="1"/>
  <c r="Q48" i="3"/>
  <c r="AE48" i="3" s="1"/>
  <c r="BD48" i="3" s="1"/>
  <c r="Q46" i="3"/>
  <c r="AE46" i="3" s="1"/>
  <c r="AE32" i="3"/>
  <c r="BG54" i="3"/>
  <c r="Q49" i="3"/>
  <c r="AE49" i="3" s="1"/>
  <c r="BD49" i="3" s="1"/>
  <c r="Q33" i="3"/>
  <c r="AE33" i="3" s="1"/>
  <c r="BD33" i="3" s="1"/>
  <c r="BG33" i="3"/>
  <c r="BG28" i="3"/>
  <c r="Q28" i="3"/>
  <c r="AE28" i="3" s="1"/>
  <c r="BD28" i="3" s="1"/>
  <c r="Q29" i="3"/>
  <c r="AE29" i="3" s="1"/>
  <c r="BD29" i="3" s="1"/>
  <c r="BG29" i="3"/>
  <c r="AF16" i="3"/>
  <c r="AG16" i="3" s="1"/>
  <c r="I43" i="3"/>
  <c r="U43" i="3" s="1"/>
  <c r="I21" i="3"/>
  <c r="U21" i="3" s="1"/>
  <c r="H43" i="3"/>
  <c r="T43" i="3" s="1"/>
  <c r="H21" i="3"/>
  <c r="T21" i="3" s="1"/>
  <c r="Q20" i="3"/>
  <c r="AE20" i="3" s="1"/>
  <c r="BG20" i="3"/>
  <c r="BG31" i="3"/>
  <c r="Q31" i="3"/>
  <c r="AE31" i="3" s="1"/>
  <c r="Q24" i="3"/>
  <c r="AE24" i="3" s="1"/>
  <c r="BD24" i="3" s="1"/>
  <c r="BG24" i="3"/>
  <c r="AB42" i="3"/>
  <c r="BG21" i="3"/>
  <c r="Q21" i="3"/>
  <c r="AE21" i="3" s="1"/>
  <c r="BG56" i="3"/>
  <c r="Q56" i="3"/>
  <c r="AE56" i="3" s="1"/>
  <c r="BG42" i="3"/>
  <c r="Q42" i="3"/>
  <c r="AE42" i="3" s="1"/>
  <c r="AE38" i="3"/>
  <c r="Q58" i="3"/>
  <c r="AE58" i="3" s="1"/>
  <c r="BD58" i="3" s="1"/>
  <c r="BG58" i="3"/>
  <c r="BG51" i="3"/>
  <c r="Q51" i="3"/>
  <c r="AE51" i="3" s="1"/>
  <c r="BD51" i="3" s="1"/>
  <c r="Q44" i="3"/>
  <c r="AE44" i="3" s="1"/>
  <c r="BG44" i="3"/>
  <c r="Q47" i="3"/>
  <c r="AE47" i="3" s="1"/>
  <c r="BD47" i="3" s="1"/>
  <c r="Q41" i="3"/>
  <c r="AE41" i="3" s="1"/>
  <c r="Q37" i="3"/>
  <c r="AE37" i="3" s="1"/>
  <c r="AN37" i="3" s="1"/>
  <c r="Q36" i="3"/>
  <c r="AE36" i="3" s="1"/>
  <c r="BD36" i="3" s="1"/>
  <c r="Q27" i="3"/>
  <c r="AE27" i="3" s="1"/>
  <c r="BD27" i="3" s="1"/>
  <c r="Q53" i="3"/>
  <c r="AE53" i="3" s="1"/>
  <c r="AE57" i="3"/>
  <c r="BG25" i="3"/>
  <c r="Q19" i="3"/>
  <c r="AE19" i="3" s="1"/>
  <c r="BD19" i="3" s="1"/>
  <c r="Q55" i="3"/>
  <c r="AE55" i="3" s="1"/>
  <c r="BD55" i="3" s="1"/>
  <c r="AE50" i="3"/>
  <c r="Q45" i="3"/>
  <c r="AE45" i="3" s="1"/>
  <c r="BD45" i="3" s="1"/>
  <c r="Q43" i="3"/>
  <c r="AE43" i="3" s="1"/>
  <c r="Q22" i="3"/>
  <c r="AE22" i="3" s="1"/>
  <c r="BD22" i="3" s="1"/>
  <c r="AE54" i="3"/>
  <c r="BD54" i="3" s="1"/>
  <c r="AE25" i="3"/>
  <c r="AE35" i="3"/>
  <c r="AB32" i="3"/>
  <c r="Q18" i="3"/>
  <c r="AE18" i="3" s="1"/>
  <c r="BD18" i="3" s="1"/>
  <c r="BG17" i="3"/>
  <c r="BG59" i="3"/>
  <c r="Q59" i="3"/>
  <c r="AE59" i="3" s="1"/>
  <c r="BD59" i="3" s="1"/>
  <c r="BG40" i="3"/>
  <c r="Q40" i="3"/>
  <c r="AE40" i="3" s="1"/>
  <c r="BD40" i="3" s="1"/>
  <c r="BG30" i="3"/>
  <c r="Q30" i="3"/>
  <c r="AE30" i="3" s="1"/>
  <c r="BD30" i="3" s="1"/>
  <c r="AE17" i="3"/>
  <c r="BD17" i="3" s="1"/>
  <c r="H90" i="9"/>
  <c r="P90" i="9" s="1"/>
  <c r="H89" i="9"/>
  <c r="P89" i="9" s="1"/>
  <c r="H86" i="9"/>
  <c r="P86" i="9" s="1"/>
  <c r="H85" i="9"/>
  <c r="B90" i="9"/>
  <c r="C90" i="9" s="1"/>
  <c r="D90" i="9" s="1"/>
  <c r="E90" i="9" s="1"/>
  <c r="F90" i="9" s="1"/>
  <c r="G90" i="9" s="1"/>
  <c r="B89" i="9"/>
  <c r="C89" i="9" s="1"/>
  <c r="D89" i="9" s="1"/>
  <c r="E89" i="9" s="1"/>
  <c r="F89" i="9" s="1"/>
  <c r="G89" i="9" s="1"/>
  <c r="B88" i="9"/>
  <c r="C88" i="9" s="1"/>
  <c r="D88" i="9" s="1"/>
  <c r="E88" i="9" s="1"/>
  <c r="F88" i="9" s="1"/>
  <c r="G88" i="9" s="1"/>
  <c r="H88" i="9" s="1"/>
  <c r="P88" i="9" s="1"/>
  <c r="B87" i="9"/>
  <c r="C87" i="9" s="1"/>
  <c r="D87" i="9" s="1"/>
  <c r="E87" i="9" s="1"/>
  <c r="F87" i="9" s="1"/>
  <c r="G87" i="9" s="1"/>
  <c r="H87" i="9" s="1"/>
  <c r="P87" i="9" s="1"/>
  <c r="B86" i="9"/>
  <c r="C86" i="9" s="1"/>
  <c r="D86" i="9" s="1"/>
  <c r="E86" i="9" s="1"/>
  <c r="F86" i="9" s="1"/>
  <c r="G86" i="9" s="1"/>
  <c r="B85" i="9"/>
  <c r="C85" i="9" s="1"/>
  <c r="D85" i="9" s="1"/>
  <c r="E85" i="9" s="1"/>
  <c r="F85" i="9" s="1"/>
  <c r="G85" i="9" s="1"/>
  <c r="B84" i="9"/>
  <c r="C84" i="9" s="1"/>
  <c r="D84" i="9" s="1"/>
  <c r="E84" i="9" s="1"/>
  <c r="F84" i="9" s="1"/>
  <c r="G84" i="9" s="1"/>
  <c r="H84" i="9" s="1"/>
  <c r="P84" i="9" s="1"/>
  <c r="P85" i="9"/>
  <c r="K90" i="9"/>
  <c r="K89" i="9"/>
  <c r="K88" i="9"/>
  <c r="K87" i="9"/>
  <c r="K86" i="9"/>
  <c r="K85" i="9"/>
  <c r="K84" i="9"/>
  <c r="AW141" i="3" l="1"/>
  <c r="AU97" i="3"/>
  <c r="AW143" i="3"/>
  <c r="BI122" i="3"/>
  <c r="AT171" i="3"/>
  <c r="AZ176" i="3"/>
  <c r="BI76" i="3"/>
  <c r="AW75" i="3"/>
  <c r="AR75" i="3"/>
  <c r="AU157" i="3"/>
  <c r="AS157" i="3"/>
  <c r="AS75" i="3"/>
  <c r="AT75" i="3"/>
  <c r="BI109" i="3"/>
  <c r="BI119" i="3"/>
  <c r="BI82" i="3"/>
  <c r="AT72" i="3"/>
  <c r="AW72" i="3"/>
  <c r="AZ72" i="3"/>
  <c r="AQ72" i="3"/>
  <c r="AT143" i="3"/>
  <c r="AV110" i="3"/>
  <c r="AU143" i="3"/>
  <c r="AZ110" i="3"/>
  <c r="AS72" i="3"/>
  <c r="AV72" i="3"/>
  <c r="AU113" i="3"/>
  <c r="AR111" i="3"/>
  <c r="AX179" i="3"/>
  <c r="AY130" i="3"/>
  <c r="AR72" i="3"/>
  <c r="AV143" i="3"/>
  <c r="AV111" i="3"/>
  <c r="AZ111" i="3"/>
  <c r="AT113" i="3"/>
  <c r="AW113" i="3"/>
  <c r="AZ143" i="3"/>
  <c r="AS111" i="3"/>
  <c r="AY143" i="3"/>
  <c r="AT111" i="3"/>
  <c r="BI80" i="3"/>
  <c r="AX143" i="3"/>
  <c r="AQ110" i="3"/>
  <c r="BI118" i="3"/>
  <c r="AR63" i="3"/>
  <c r="BI123" i="3"/>
  <c r="AQ171" i="3"/>
  <c r="BI88" i="3"/>
  <c r="BI101" i="3"/>
  <c r="BI83" i="3"/>
  <c r="AV176" i="3"/>
  <c r="AS158" i="3"/>
  <c r="AW128" i="3"/>
  <c r="AZ64" i="3"/>
  <c r="BI99" i="3"/>
  <c r="AQ78" i="3"/>
  <c r="BI79" i="3"/>
  <c r="AR107" i="3"/>
  <c r="AQ176" i="3"/>
  <c r="AT104" i="3"/>
  <c r="AY168" i="3"/>
  <c r="AS168" i="3"/>
  <c r="L89" i="9"/>
  <c r="O89" i="9" s="1"/>
  <c r="L85" i="9"/>
  <c r="O85" i="9" s="1"/>
  <c r="BI90" i="3"/>
  <c r="AV63" i="3"/>
  <c r="AZ63" i="3"/>
  <c r="AQ148" i="3"/>
  <c r="AB82" i="3"/>
  <c r="AB186" i="3"/>
  <c r="AV186" i="3" s="1"/>
  <c r="AB108" i="3"/>
  <c r="AX108" i="3" s="1"/>
  <c r="AB77" i="3"/>
  <c r="AT77" i="3" s="1"/>
  <c r="AB174" i="3"/>
  <c r="L87" i="9"/>
  <c r="O87" i="9" s="1"/>
  <c r="AB90" i="3"/>
  <c r="AW90" i="3" s="1"/>
  <c r="AB162" i="3"/>
  <c r="AQ162" i="3" s="1"/>
  <c r="AB88" i="3"/>
  <c r="AU88" i="3" s="1"/>
  <c r="AR134" i="3"/>
  <c r="AR139" i="3"/>
  <c r="AV157" i="3"/>
  <c r="AX157" i="3"/>
  <c r="AQ159" i="3"/>
  <c r="AQ113" i="3"/>
  <c r="AV69" i="3"/>
  <c r="AT139" i="3"/>
  <c r="AU160" i="3"/>
  <c r="AQ177" i="3"/>
  <c r="AT133" i="3"/>
  <c r="AS137" i="3"/>
  <c r="AB182" i="3"/>
  <c r="AW182" i="3" s="1"/>
  <c r="BB204" i="3"/>
  <c r="AN49" i="3"/>
  <c r="AK28" i="3"/>
  <c r="AR157" i="3"/>
  <c r="AT157" i="3"/>
  <c r="AQ69" i="3"/>
  <c r="AT142" i="3"/>
  <c r="AQ142" i="3"/>
  <c r="AX175" i="3"/>
  <c r="AX176" i="3"/>
  <c r="BB238" i="3"/>
  <c r="AJ28" i="3"/>
  <c r="AW157" i="3"/>
  <c r="AZ159" i="3"/>
  <c r="AX113" i="3"/>
  <c r="AZ113" i="3"/>
  <c r="AV175" i="3"/>
  <c r="AY99" i="3"/>
  <c r="AW99" i="3"/>
  <c r="AR99" i="3"/>
  <c r="AT99" i="3"/>
  <c r="BB195" i="3"/>
  <c r="AU151" i="3"/>
  <c r="AX126" i="3"/>
  <c r="AX168" i="3"/>
  <c r="AU75" i="3"/>
  <c r="AB187" i="3"/>
  <c r="AV187" i="3" s="1"/>
  <c r="BB203" i="3"/>
  <c r="AY157" i="3"/>
  <c r="AW107" i="3"/>
  <c r="AS107" i="3"/>
  <c r="AV163" i="3"/>
  <c r="AR151" i="3"/>
  <c r="AV146" i="3"/>
  <c r="AY128" i="3"/>
  <c r="AS113" i="3"/>
  <c r="AV113" i="3"/>
  <c r="AS142" i="3"/>
  <c r="AR142" i="3"/>
  <c r="AS96" i="3"/>
  <c r="AR96" i="3"/>
  <c r="AX75" i="3"/>
  <c r="AU175" i="3"/>
  <c r="AT126" i="3"/>
  <c r="AV75" i="3"/>
  <c r="AU168" i="3"/>
  <c r="AZ133" i="3"/>
  <c r="AW168" i="3"/>
  <c r="AV126" i="3"/>
  <c r="AB184" i="3"/>
  <c r="AY184" i="3" s="1"/>
  <c r="AB85" i="3"/>
  <c r="AZ85" i="3" s="1"/>
  <c r="AB185" i="3"/>
  <c r="AQ185" i="3" s="1"/>
  <c r="BB219" i="3"/>
  <c r="AV142" i="3"/>
  <c r="AV96" i="3"/>
  <c r="AW126" i="3"/>
  <c r="AQ157" i="3"/>
  <c r="AS151" i="3"/>
  <c r="AS146" i="3"/>
  <c r="AQ146" i="3"/>
  <c r="AZ128" i="3"/>
  <c r="AY113" i="3"/>
  <c r="AY76" i="3"/>
  <c r="AX142" i="3"/>
  <c r="AY142" i="3"/>
  <c r="AQ96" i="3"/>
  <c r="AW175" i="3"/>
  <c r="AZ175" i="3"/>
  <c r="AQ175" i="3"/>
  <c r="AV151" i="3"/>
  <c r="AY126" i="3"/>
  <c r="AU147" i="3"/>
  <c r="AW106" i="3"/>
  <c r="BI182" i="3"/>
  <c r="AV98" i="3"/>
  <c r="AW98" i="3"/>
  <c r="AQ133" i="3"/>
  <c r="AR155" i="3"/>
  <c r="BI77" i="3"/>
  <c r="AU126" i="3"/>
  <c r="AZ147" i="3"/>
  <c r="AY174" i="3"/>
  <c r="AS174" i="3"/>
  <c r="AX187" i="3"/>
  <c r="AS165" i="3"/>
  <c r="AW165" i="3"/>
  <c r="AU165" i="3"/>
  <c r="AZ165" i="3"/>
  <c r="AT165" i="3"/>
  <c r="AY165" i="3"/>
  <c r="AQ165" i="3"/>
  <c r="AX165" i="3"/>
  <c r="AT185" i="3"/>
  <c r="AY100" i="3"/>
  <c r="AV100" i="3"/>
  <c r="AS100" i="3"/>
  <c r="AX100" i="3"/>
  <c r="AQ100" i="3"/>
  <c r="AZ100" i="3"/>
  <c r="AW100" i="3"/>
  <c r="AU100" i="3"/>
  <c r="AR100" i="3"/>
  <c r="AT100" i="3"/>
  <c r="AO31" i="3"/>
  <c r="BD31" i="3"/>
  <c r="BB240" i="3"/>
  <c r="AN34" i="3"/>
  <c r="BD34" i="3"/>
  <c r="AL50" i="3"/>
  <c r="BD50" i="3"/>
  <c r="AN57" i="3"/>
  <c r="BD57" i="3"/>
  <c r="AK37" i="3"/>
  <c r="BD37" i="3"/>
  <c r="AL44" i="3"/>
  <c r="BD44" i="3"/>
  <c r="AN56" i="3"/>
  <c r="BD56" i="3"/>
  <c r="AP32" i="3"/>
  <c r="BD32" i="3"/>
  <c r="AS160" i="3"/>
  <c r="AY134" i="3"/>
  <c r="AX146" i="3"/>
  <c r="AR146" i="3"/>
  <c r="AQ128" i="3"/>
  <c r="AX128" i="3"/>
  <c r="AV104" i="3"/>
  <c r="AQ131" i="3"/>
  <c r="AZ155" i="3"/>
  <c r="AQ155" i="3"/>
  <c r="BB196" i="3"/>
  <c r="AN16" i="3"/>
  <c r="BD16" i="3"/>
  <c r="BB211" i="3"/>
  <c r="AV128" i="3"/>
  <c r="AS69" i="3"/>
  <c r="BB208" i="3"/>
  <c r="BB220" i="3"/>
  <c r="AX104" i="3"/>
  <c r="AX147" i="3"/>
  <c r="AW104" i="3"/>
  <c r="AB83" i="3"/>
  <c r="AV83" i="3" s="1"/>
  <c r="AM57" i="3"/>
  <c r="BC35" i="3"/>
  <c r="BD35" i="3"/>
  <c r="AP43" i="3"/>
  <c r="BD43" i="3"/>
  <c r="BI53" i="3"/>
  <c r="BD53" i="3"/>
  <c r="AO41" i="3"/>
  <c r="BD41" i="3"/>
  <c r="AL38" i="3"/>
  <c r="BD38" i="3"/>
  <c r="AK46" i="3"/>
  <c r="BD46" i="3"/>
  <c r="AO52" i="3"/>
  <c r="BD52" i="3"/>
  <c r="AV171" i="3"/>
  <c r="AX134" i="3"/>
  <c r="AQ101" i="3"/>
  <c r="AX107" i="3"/>
  <c r="AT107" i="3"/>
  <c r="AQ107" i="3"/>
  <c r="AS163" i="3"/>
  <c r="AR163" i="3"/>
  <c r="AX159" i="3"/>
  <c r="AS159" i="3"/>
  <c r="AV159" i="3"/>
  <c r="AT146" i="3"/>
  <c r="AY146" i="3"/>
  <c r="AS128" i="3"/>
  <c r="AR128" i="3"/>
  <c r="AT128" i="3"/>
  <c r="AW103" i="3"/>
  <c r="AR103" i="3"/>
  <c r="AX139" i="3"/>
  <c r="AQ151" i="3"/>
  <c r="AZ139" i="3"/>
  <c r="AS152" i="3"/>
  <c r="AQ98" i="3"/>
  <c r="AV101" i="3"/>
  <c r="AY110" i="3"/>
  <c r="AJ46" i="3"/>
  <c r="BC25" i="3"/>
  <c r="BD25" i="3"/>
  <c r="AJ42" i="3"/>
  <c r="BD42" i="3"/>
  <c r="AJ21" i="3"/>
  <c r="BD21" i="3"/>
  <c r="AJ20" i="3"/>
  <c r="BD20" i="3"/>
  <c r="AO23" i="3"/>
  <c r="BD23" i="3"/>
  <c r="AS171" i="3"/>
  <c r="AV107" i="3"/>
  <c r="AT159" i="3"/>
  <c r="AR159" i="3"/>
  <c r="AW146" i="3"/>
  <c r="AZ146" i="3"/>
  <c r="AS139" i="3"/>
  <c r="AY103" i="3"/>
  <c r="AZ69" i="3"/>
  <c r="AX69" i="3"/>
  <c r="AQ143" i="3"/>
  <c r="AT175" i="3"/>
  <c r="AY155" i="3"/>
  <c r="AW139" i="3"/>
  <c r="AX125" i="3"/>
  <c r="AR125" i="3"/>
  <c r="AQ139" i="3"/>
  <c r="AY104" i="3"/>
  <c r="AY139" i="3"/>
  <c r="AZ106" i="3"/>
  <c r="AZ136" i="3"/>
  <c r="AZ98" i="3"/>
  <c r="AT152" i="3"/>
  <c r="AS133" i="3"/>
  <c r="AW110" i="3"/>
  <c r="AU133" i="3"/>
  <c r="AU104" i="3"/>
  <c r="AY133" i="3"/>
  <c r="AR133" i="3"/>
  <c r="AU155" i="3"/>
  <c r="AU106" i="3"/>
  <c r="AV137" i="3"/>
  <c r="AW155" i="3"/>
  <c r="BB200" i="3"/>
  <c r="BI63" i="3"/>
  <c r="AB124" i="3"/>
  <c r="AU124" i="3" s="1"/>
  <c r="AB89" i="3"/>
  <c r="AX89" i="3" s="1"/>
  <c r="AB123" i="3"/>
  <c r="AV123" i="3" s="1"/>
  <c r="BB231" i="3"/>
  <c r="BB213" i="3"/>
  <c r="BB243" i="3"/>
  <c r="BB234" i="3"/>
  <c r="BB188" i="3"/>
  <c r="BB225" i="3"/>
  <c r="BB216" i="3"/>
  <c r="BB235" i="3"/>
  <c r="BB233" i="3"/>
  <c r="BB227" i="3"/>
  <c r="BB222" i="3"/>
  <c r="BB221" i="3"/>
  <c r="BB239" i="3"/>
  <c r="AV120" i="3"/>
  <c r="AW120" i="3"/>
  <c r="AQ120" i="3"/>
  <c r="AU117" i="3"/>
  <c r="AQ117" i="3"/>
  <c r="AS117" i="3"/>
  <c r="AV117" i="3"/>
  <c r="AU66" i="3"/>
  <c r="AZ66" i="3"/>
  <c r="AW66" i="3"/>
  <c r="AX66" i="3"/>
  <c r="AY66" i="3"/>
  <c r="AQ62" i="3"/>
  <c r="AV62" i="3"/>
  <c r="AS62" i="3"/>
  <c r="AU62" i="3"/>
  <c r="AZ62" i="3"/>
  <c r="AW62" i="3"/>
  <c r="AT62" i="3"/>
  <c r="BB230" i="3"/>
  <c r="AY62" i="3"/>
  <c r="AT66" i="3"/>
  <c r="AQ66" i="3"/>
  <c r="AU182" i="3"/>
  <c r="AT117" i="3"/>
  <c r="AX174" i="3"/>
  <c r="AQ174" i="3"/>
  <c r="AZ174" i="3"/>
  <c r="AU174" i="3"/>
  <c r="AT174" i="3"/>
  <c r="AW174" i="3"/>
  <c r="AU179" i="3"/>
  <c r="AZ179" i="3"/>
  <c r="AW179" i="3"/>
  <c r="AY179" i="3"/>
  <c r="AT179" i="3"/>
  <c r="AX178" i="3"/>
  <c r="AT178" i="3"/>
  <c r="AR178" i="3"/>
  <c r="AZ178" i="3"/>
  <c r="AY178" i="3"/>
  <c r="AW178" i="3"/>
  <c r="AS178" i="3"/>
  <c r="AQ76" i="3"/>
  <c r="AV76" i="3"/>
  <c r="AW76" i="3"/>
  <c r="AT76" i="3"/>
  <c r="AR82" i="3"/>
  <c r="AZ82" i="3"/>
  <c r="T86" i="3"/>
  <c r="AB86" i="3" s="1"/>
  <c r="AW86" i="3" s="1"/>
  <c r="BI86" i="3"/>
  <c r="T91" i="3"/>
  <c r="AB91" i="3" s="1"/>
  <c r="BI91" i="3"/>
  <c r="AQ121" i="3"/>
  <c r="AV121" i="3"/>
  <c r="AS121" i="3"/>
  <c r="AX121" i="3"/>
  <c r="AU121" i="3"/>
  <c r="AZ121" i="3"/>
  <c r="AW121" i="3"/>
  <c r="AR88" i="3"/>
  <c r="AX88" i="3"/>
  <c r="AQ88" i="3"/>
  <c r="AV88" i="3"/>
  <c r="AS88" i="3"/>
  <c r="AS108" i="3"/>
  <c r="AW108" i="3"/>
  <c r="T65" i="3"/>
  <c r="AB65" i="3" s="1"/>
  <c r="BI65" i="3"/>
  <c r="AZ172" i="3"/>
  <c r="AX172" i="3"/>
  <c r="AS172" i="3"/>
  <c r="AM54" i="3"/>
  <c r="BA54" i="3"/>
  <c r="AN28" i="3"/>
  <c r="BA28" i="3"/>
  <c r="AM28" i="3"/>
  <c r="AL28" i="3"/>
  <c r="BA49" i="3"/>
  <c r="BI49" i="3"/>
  <c r="AK49" i="3"/>
  <c r="AO49" i="3"/>
  <c r="AV178" i="3"/>
  <c r="AZ88" i="3"/>
  <c r="AX62" i="3"/>
  <c r="AR174" i="3"/>
  <c r="AX76" i="3"/>
  <c r="AT121" i="3"/>
  <c r="AR121" i="3"/>
  <c r="AV179" i="3"/>
  <c r="AV174" i="3"/>
  <c r="BB242" i="3"/>
  <c r="BB212" i="3"/>
  <c r="BB192" i="3"/>
  <c r="AU164" i="3"/>
  <c r="AZ182" i="3"/>
  <c r="AR173" i="3"/>
  <c r="AZ173" i="3"/>
  <c r="AX130" i="3"/>
  <c r="AT130" i="3"/>
  <c r="AU130" i="3"/>
  <c r="AQ130" i="3"/>
  <c r="AV130" i="3"/>
  <c r="AY148" i="3"/>
  <c r="AZ148" i="3"/>
  <c r="AX148" i="3"/>
  <c r="AV148" i="3"/>
  <c r="AW148" i="3"/>
  <c r="AU148" i="3"/>
  <c r="AS148" i="3"/>
  <c r="AT148" i="3"/>
  <c r="AV78" i="3"/>
  <c r="AZ78" i="3"/>
  <c r="AS101" i="3"/>
  <c r="AX101" i="3"/>
  <c r="AT101" i="3"/>
  <c r="AR101" i="3"/>
  <c r="AW101" i="3"/>
  <c r="AY101" i="3"/>
  <c r="AU163" i="3"/>
  <c r="AZ163" i="3"/>
  <c r="AW163" i="3"/>
  <c r="AY163" i="3"/>
  <c r="AT163" i="3"/>
  <c r="AU171" i="3"/>
  <c r="AZ171" i="3"/>
  <c r="AW171" i="3"/>
  <c r="AX171" i="3"/>
  <c r="AY171" i="3"/>
  <c r="AQ90" i="3"/>
  <c r="AB79" i="3"/>
  <c r="AS166" i="3"/>
  <c r="AV166" i="3"/>
  <c r="AU166" i="3"/>
  <c r="AZ166" i="3"/>
  <c r="AT166" i="3"/>
  <c r="AW166" i="3"/>
  <c r="BB205" i="3"/>
  <c r="BB199" i="3"/>
  <c r="AP28" i="3"/>
  <c r="AW130" i="3"/>
  <c r="AV182" i="3"/>
  <c r="AT88" i="3"/>
  <c r="AW88" i="3"/>
  <c r="AY88" i="3"/>
  <c r="AV66" i="3"/>
  <c r="AX163" i="3"/>
  <c r="AY121" i="3"/>
  <c r="AZ130" i="3"/>
  <c r="AS179" i="3"/>
  <c r="AR179" i="3"/>
  <c r="AR166" i="3"/>
  <c r="AZ101" i="3"/>
  <c r="AQ172" i="3"/>
  <c r="AV173" i="3"/>
  <c r="AR130" i="3"/>
  <c r="AU132" i="3"/>
  <c r="AX132" i="3"/>
  <c r="AV132" i="3"/>
  <c r="AR144" i="3"/>
  <c r="AV144" i="3"/>
  <c r="AR158" i="3"/>
  <c r="AV158" i="3"/>
  <c r="AQ158" i="3"/>
  <c r="AQ166" i="3"/>
  <c r="AZ119" i="3"/>
  <c r="AV119" i="3"/>
  <c r="AQ168" i="3"/>
  <c r="AV168" i="3"/>
  <c r="AT168" i="3"/>
  <c r="AU178" i="3"/>
  <c r="AX67" i="3"/>
  <c r="AR67" i="3"/>
  <c r="AX93" i="3"/>
  <c r="AV149" i="3"/>
  <c r="AW149" i="3"/>
  <c r="AW97" i="3"/>
  <c r="AX97" i="3"/>
  <c r="AQ97" i="3"/>
  <c r="AY97" i="3"/>
  <c r="AZ141" i="3"/>
  <c r="AX141" i="3"/>
  <c r="AY141" i="3"/>
  <c r="AQ141" i="3"/>
  <c r="AR141" i="3"/>
  <c r="AT141" i="3"/>
  <c r="AU141" i="3"/>
  <c r="BB206" i="3"/>
  <c r="BB226" i="3"/>
  <c r="AY162" i="3"/>
  <c r="AU112" i="3"/>
  <c r="AV112" i="3"/>
  <c r="AS112" i="3"/>
  <c r="AQ112" i="3"/>
  <c r="AR112" i="3"/>
  <c r="AW112" i="3"/>
  <c r="AX112" i="3"/>
  <c r="BB229" i="3"/>
  <c r="AY63" i="3"/>
  <c r="AU63" i="3"/>
  <c r="AT63" i="3"/>
  <c r="AW63" i="3"/>
  <c r="AS63" i="3"/>
  <c r="AQ63" i="3"/>
  <c r="AU184" i="3"/>
  <c r="AU176" i="3"/>
  <c r="AT134" i="3"/>
  <c r="AW134" i="3"/>
  <c r="AZ134" i="3"/>
  <c r="AU134" i="3"/>
  <c r="AS103" i="3"/>
  <c r="AZ103" i="3"/>
  <c r="AU103" i="3"/>
  <c r="AX103" i="3"/>
  <c r="AU69" i="3"/>
  <c r="AW69" i="3"/>
  <c r="AR69" i="3"/>
  <c r="AT69" i="3"/>
  <c r="AY70" i="3"/>
  <c r="AX96" i="3"/>
  <c r="AY96" i="3"/>
  <c r="AW176" i="3"/>
  <c r="AX160" i="3"/>
  <c r="AT138" i="3"/>
  <c r="AY138" i="3"/>
  <c r="AX150" i="3"/>
  <c r="AU150" i="3"/>
  <c r="AQ153" i="3"/>
  <c r="BB215" i="3"/>
  <c r="AU152" i="3"/>
  <c r="AY176" i="3"/>
  <c r="AZ99" i="3"/>
  <c r="AS99" i="3"/>
  <c r="AR160" i="3"/>
  <c r="AU99" i="3"/>
  <c r="BI89" i="3"/>
  <c r="AV99" i="3"/>
  <c r="AV147" i="3"/>
  <c r="BI78" i="3"/>
  <c r="AB80" i="3"/>
  <c r="AV160" i="3"/>
  <c r="AT155" i="3"/>
  <c r="AS134" i="3"/>
  <c r="AV134" i="3"/>
  <c r="AU111" i="3"/>
  <c r="AR126" i="3"/>
  <c r="AX72" i="3"/>
  <c r="AZ107" i="3"/>
  <c r="AV139" i="3"/>
  <c r="AY111" i="3"/>
  <c r="AV103" i="3"/>
  <c r="AQ103" i="3"/>
  <c r="AW142" i="3"/>
  <c r="AZ142" i="3"/>
  <c r="AQ111" i="3"/>
  <c r="AT96" i="3"/>
  <c r="AW96" i="3"/>
  <c r="AZ96" i="3"/>
  <c r="AY160" i="3"/>
  <c r="AZ126" i="3"/>
  <c r="AR104" i="3"/>
  <c r="AW138" i="3"/>
  <c r="AZ138" i="3"/>
  <c r="AZ150" i="3"/>
  <c r="AW150" i="3"/>
  <c r="AV106" i="3"/>
  <c r="BB241" i="3"/>
  <c r="AS126" i="3"/>
  <c r="AZ152" i="3"/>
  <c r="AZ160" i="3"/>
  <c r="BB232" i="3"/>
  <c r="AQ99" i="3"/>
  <c r="AS104" i="3"/>
  <c r="AY131" i="3"/>
  <c r="AY153" i="3"/>
  <c r="AS155" i="3"/>
  <c r="AX99" i="3"/>
  <c r="AQ147" i="3"/>
  <c r="AR165" i="3"/>
  <c r="AV165" i="3"/>
  <c r="AB68" i="3"/>
  <c r="AR68" i="3" s="1"/>
  <c r="AB84" i="3"/>
  <c r="AW84" i="3" s="1"/>
  <c r="AB118" i="3"/>
  <c r="AZ118" i="3" s="1"/>
  <c r="AB81" i="3"/>
  <c r="AX73" i="3"/>
  <c r="AR73" i="3"/>
  <c r="AZ73" i="3"/>
  <c r="AW73" i="3"/>
  <c r="AU73" i="3"/>
  <c r="AQ73" i="3"/>
  <c r="AT73" i="3"/>
  <c r="AS73" i="3"/>
  <c r="AY73" i="3"/>
  <c r="AV73" i="3"/>
  <c r="AN20" i="3"/>
  <c r="AO53" i="3"/>
  <c r="T183" i="3"/>
  <c r="AB183" i="3" s="1"/>
  <c r="BI183" i="3"/>
  <c r="AP41" i="3"/>
  <c r="AM21" i="3"/>
  <c r="T71" i="3"/>
  <c r="AB71" i="3" s="1"/>
  <c r="BI71" i="3"/>
  <c r="T169" i="3"/>
  <c r="AB169" i="3" s="1"/>
  <c r="AZ169" i="3" s="1"/>
  <c r="BI169" i="3"/>
  <c r="AB87" i="3"/>
  <c r="T61" i="3"/>
  <c r="AB61" i="3" s="1"/>
  <c r="BI61" i="3"/>
  <c r="BA24" i="3"/>
  <c r="AN24" i="3"/>
  <c r="AO21" i="3"/>
  <c r="AL21" i="3"/>
  <c r="BB224" i="3"/>
  <c r="BB202" i="3"/>
  <c r="BB207" i="3"/>
  <c r="AM42" i="3"/>
  <c r="AT42" i="3"/>
  <c r="AB43" i="3"/>
  <c r="AT43" i="3" s="1"/>
  <c r="BB245" i="3"/>
  <c r="BB214" i="3"/>
  <c r="BB236" i="3"/>
  <c r="AM20" i="3"/>
  <c r="AN42" i="3"/>
  <c r="AM35" i="3"/>
  <c r="BA21" i="3"/>
  <c r="AP42" i="3"/>
  <c r="AL57" i="3"/>
  <c r="AL43" i="3"/>
  <c r="AB21" i="3"/>
  <c r="AX21" i="3" s="1"/>
  <c r="BB194" i="3"/>
  <c r="BB189" i="3"/>
  <c r="BB237" i="3"/>
  <c r="BB228" i="3"/>
  <c r="AR152" i="3"/>
  <c r="AX151" i="3"/>
  <c r="AZ131" i="3"/>
  <c r="AW147" i="3"/>
  <c r="AR147" i="3"/>
  <c r="AY147" i="3"/>
  <c r="AW151" i="3"/>
  <c r="AS147" i="3"/>
  <c r="AX78" i="3"/>
  <c r="AW78" i="3"/>
  <c r="AT78" i="3"/>
  <c r="AY149" i="3"/>
  <c r="AT93" i="3"/>
  <c r="AV67" i="3"/>
  <c r="AY93" i="3"/>
  <c r="AR117" i="3"/>
  <c r="AV82" i="3"/>
  <c r="AT177" i="3"/>
  <c r="AV177" i="3"/>
  <c r="AT120" i="3"/>
  <c r="AT67" i="3"/>
  <c r="AW67" i="3"/>
  <c r="AY64" i="3"/>
  <c r="AX131" i="3"/>
  <c r="AZ137" i="3"/>
  <c r="AY137" i="3"/>
  <c r="AQ137" i="3"/>
  <c r="AK54" i="3"/>
  <c r="BA57" i="3"/>
  <c r="AT149" i="3"/>
  <c r="AW93" i="3"/>
  <c r="AK31" i="3"/>
  <c r="AO37" i="3"/>
  <c r="AO28" i="3"/>
  <c r="AP54" i="3"/>
  <c r="AK57" i="3"/>
  <c r="AJ16" i="3"/>
  <c r="BI21" i="3"/>
  <c r="AQ149" i="3"/>
  <c r="AW158" i="3"/>
  <c r="AQ93" i="3"/>
  <c r="AZ93" i="3"/>
  <c r="AR149" i="3"/>
  <c r="AS67" i="3"/>
  <c r="AW170" i="3"/>
  <c r="AY170" i="3"/>
  <c r="AY117" i="3"/>
  <c r="AU149" i="3"/>
  <c r="AZ92" i="3"/>
  <c r="AR132" i="3"/>
  <c r="AS132" i="3"/>
  <c r="AT129" i="3"/>
  <c r="AV97" i="3"/>
  <c r="AW177" i="3"/>
  <c r="AY120" i="3"/>
  <c r="AS120" i="3"/>
  <c r="AZ67" i="3"/>
  <c r="AT131" i="3"/>
  <c r="AV131" i="3"/>
  <c r="AS141" i="3"/>
  <c r="AQ122" i="3"/>
  <c r="AY67" i="3"/>
  <c r="AT64" i="3"/>
  <c r="AW131" i="3"/>
  <c r="AZ151" i="3"/>
  <c r="AU131" i="3"/>
  <c r="AR137" i="3"/>
  <c r="AU137" i="3"/>
  <c r="AT137" i="3"/>
  <c r="AX177" i="3"/>
  <c r="AZ97" i="3"/>
  <c r="AK23" i="3"/>
  <c r="BA37" i="3"/>
  <c r="AJ37" i="3"/>
  <c r="AQ156" i="3"/>
  <c r="AW156" i="3"/>
  <c r="AY167" i="3"/>
  <c r="AN54" i="3"/>
  <c r="AL54" i="3"/>
  <c r="AX167" i="3"/>
  <c r="AZ149" i="3"/>
  <c r="AU67" i="3"/>
  <c r="AX117" i="3"/>
  <c r="AW117" i="3"/>
  <c r="AZ117" i="3"/>
  <c r="AZ132" i="3"/>
  <c r="AY177" i="3"/>
  <c r="AQ67" i="3"/>
  <c r="AR131" i="3"/>
  <c r="AQ64" i="3"/>
  <c r="AW137" i="3"/>
  <c r="AX83" i="3"/>
  <c r="BC19" i="3"/>
  <c r="AL19" i="3"/>
  <c r="AJ19" i="3"/>
  <c r="AP19" i="3"/>
  <c r="AY114" i="3"/>
  <c r="AR114" i="3"/>
  <c r="AX114" i="3"/>
  <c r="AV114" i="3"/>
  <c r="AS114" i="3"/>
  <c r="AZ114" i="3"/>
  <c r="AW114" i="3"/>
  <c r="AT114" i="3"/>
  <c r="AQ114" i="3"/>
  <c r="AU114" i="3"/>
  <c r="AQ180" i="3"/>
  <c r="AY180" i="3"/>
  <c r="AZ180" i="3"/>
  <c r="AW180" i="3"/>
  <c r="AT180" i="3"/>
  <c r="AQ140" i="3"/>
  <c r="AV140" i="3"/>
  <c r="AQ129" i="3"/>
  <c r="AW129" i="3"/>
  <c r="AY129" i="3"/>
  <c r="AR129" i="3"/>
  <c r="AW161" i="3"/>
  <c r="AT161" i="3"/>
  <c r="AQ161" i="3"/>
  <c r="AX161" i="3"/>
  <c r="AY161" i="3"/>
  <c r="AP53" i="3"/>
  <c r="AZ156" i="3"/>
  <c r="AS156" i="3"/>
  <c r="AT167" i="3"/>
  <c r="AW167" i="3"/>
  <c r="AZ167" i="3"/>
  <c r="AU167" i="3"/>
  <c r="AZ122" i="3"/>
  <c r="AT70" i="3"/>
  <c r="AX70" i="3"/>
  <c r="AU70" i="3"/>
  <c r="AR122" i="3"/>
  <c r="AT125" i="3"/>
  <c r="AY125" i="3"/>
  <c r="AS170" i="3"/>
  <c r="AZ170" i="3"/>
  <c r="AU170" i="3"/>
  <c r="AX170" i="3"/>
  <c r="AW95" i="3"/>
  <c r="AY95" i="3"/>
  <c r="AS64" i="3"/>
  <c r="AV64" i="3"/>
  <c r="AZ94" i="3"/>
  <c r="AX94" i="3"/>
  <c r="AU94" i="3"/>
  <c r="AY94" i="3"/>
  <c r="AV94" i="3"/>
  <c r="AS94" i="3"/>
  <c r="AR94" i="3"/>
  <c r="AQ94" i="3"/>
  <c r="AW94" i="3"/>
  <c r="AT94" i="3"/>
  <c r="AQ132" i="3"/>
  <c r="AW132" i="3"/>
  <c r="AT132" i="3"/>
  <c r="AY132" i="3"/>
  <c r="AW144" i="3"/>
  <c r="AT144" i="3"/>
  <c r="AY144" i="3"/>
  <c r="AS144" i="3"/>
  <c r="AX144" i="3"/>
  <c r="AU144" i="3"/>
  <c r="AQ144" i="3"/>
  <c r="AY158" i="3"/>
  <c r="AU158" i="3"/>
  <c r="AX158" i="3"/>
  <c r="AZ158" i="3"/>
  <c r="AU64" i="3"/>
  <c r="AX180" i="3"/>
  <c r="AT140" i="3"/>
  <c r="AY140" i="3"/>
  <c r="AR64" i="3"/>
  <c r="AY105" i="3"/>
  <c r="AQ105" i="3"/>
  <c r="AR105" i="3"/>
  <c r="AX105" i="3"/>
  <c r="AZ105" i="3"/>
  <c r="AV105" i="3"/>
  <c r="AU105" i="3"/>
  <c r="AS105" i="3"/>
  <c r="AW105" i="3"/>
  <c r="AT105" i="3"/>
  <c r="AY164" i="3"/>
  <c r="AV164" i="3"/>
  <c r="AS164" i="3"/>
  <c r="AZ164" i="3"/>
  <c r="AW164" i="3"/>
  <c r="AT164" i="3"/>
  <c r="AX164" i="3"/>
  <c r="AR164" i="3"/>
  <c r="AV172" i="3"/>
  <c r="AY172" i="3"/>
  <c r="AW172" i="3"/>
  <c r="AT172" i="3"/>
  <c r="AR172" i="3"/>
  <c r="AT92" i="3"/>
  <c r="AQ92" i="3"/>
  <c r="AW92" i="3"/>
  <c r="AU92" i="3"/>
  <c r="AV92" i="3"/>
  <c r="AY92" i="3"/>
  <c r="AU109" i="3"/>
  <c r="AQ109" i="3"/>
  <c r="AS109" i="3"/>
  <c r="AY109" i="3"/>
  <c r="AW109" i="3"/>
  <c r="AT109" i="3"/>
  <c r="AZ109" i="3"/>
  <c r="AR109" i="3"/>
  <c r="AX109" i="3"/>
  <c r="AV109" i="3"/>
  <c r="AZ60" i="3"/>
  <c r="AR60" i="3"/>
  <c r="AV60" i="3"/>
  <c r="AY60" i="3"/>
  <c r="AS60" i="3"/>
  <c r="AW60" i="3"/>
  <c r="AT60" i="3"/>
  <c r="AQ60" i="3"/>
  <c r="AX60" i="3"/>
  <c r="AU60" i="3"/>
  <c r="AY145" i="3"/>
  <c r="AS145" i="3"/>
  <c r="AR145" i="3"/>
  <c r="AW145" i="3"/>
  <c r="AT145" i="3"/>
  <c r="AQ145" i="3"/>
  <c r="AV145" i="3"/>
  <c r="AU145" i="3"/>
  <c r="AX145" i="3"/>
  <c r="AZ145" i="3"/>
  <c r="AT153" i="3"/>
  <c r="AZ153" i="3"/>
  <c r="AS153" i="3"/>
  <c r="AW153" i="3"/>
  <c r="AR153" i="3"/>
  <c r="AK41" i="3"/>
  <c r="AP24" i="3"/>
  <c r="AM56" i="3"/>
  <c r="AN32" i="3"/>
  <c r="AN35" i="3"/>
  <c r="AM53" i="3"/>
  <c r="AR156" i="3"/>
  <c r="AV156" i="3"/>
  <c r="AY156" i="3"/>
  <c r="AS167" i="3"/>
  <c r="AV167" i="3"/>
  <c r="AQ167" i="3"/>
  <c r="AW122" i="3"/>
  <c r="AZ70" i="3"/>
  <c r="AW70" i="3"/>
  <c r="AQ70" i="3"/>
  <c r="AU122" i="3"/>
  <c r="AW125" i="3"/>
  <c r="AZ125" i="3"/>
  <c r="AU125" i="3"/>
  <c r="AV170" i="3"/>
  <c r="AQ170" i="3"/>
  <c r="AT170" i="3"/>
  <c r="AZ95" i="3"/>
  <c r="AX95" i="3"/>
  <c r="AU129" i="3"/>
  <c r="AX129" i="3"/>
  <c r="AV153" i="3"/>
  <c r="AS122" i="3"/>
  <c r="AY122" i="3"/>
  <c r="AX106" i="3"/>
  <c r="AR102" i="3"/>
  <c r="AW102" i="3"/>
  <c r="AT102" i="3"/>
  <c r="AQ102" i="3"/>
  <c r="AX102" i="3"/>
  <c r="AU102" i="3"/>
  <c r="AV102" i="3"/>
  <c r="AY102" i="3"/>
  <c r="AS102" i="3"/>
  <c r="AX152" i="3"/>
  <c r="AY152" i="3"/>
  <c r="AQ160" i="3"/>
  <c r="AW160" i="3"/>
  <c r="AS173" i="3"/>
  <c r="AW173" i="3"/>
  <c r="AT173" i="3"/>
  <c r="AQ173" i="3"/>
  <c r="AX173" i="3"/>
  <c r="AU173" i="3"/>
  <c r="AY173" i="3"/>
  <c r="AX82" i="3"/>
  <c r="AU82" i="3"/>
  <c r="AY82" i="3"/>
  <c r="AS82" i="3"/>
  <c r="AQ82" i="3"/>
  <c r="AW82" i="3"/>
  <c r="AT82" i="3"/>
  <c r="AS180" i="3"/>
  <c r="AZ140" i="3"/>
  <c r="AW152" i="3"/>
  <c r="AY98" i="3"/>
  <c r="AX98" i="3"/>
  <c r="AZ124" i="3"/>
  <c r="AX133" i="3"/>
  <c r="AW133" i="3"/>
  <c r="AW64" i="3"/>
  <c r="AY75" i="3"/>
  <c r="AZ75" i="3"/>
  <c r="AY115" i="3"/>
  <c r="AR115" i="3"/>
  <c r="AX115" i="3"/>
  <c r="AS115" i="3"/>
  <c r="AV115" i="3"/>
  <c r="AU115" i="3"/>
  <c r="AW115" i="3"/>
  <c r="AT115" i="3"/>
  <c r="AQ115" i="3"/>
  <c r="AZ181" i="3"/>
  <c r="AS181" i="3"/>
  <c r="AV181" i="3"/>
  <c r="AW181" i="3"/>
  <c r="AT181" i="3"/>
  <c r="AQ181" i="3"/>
  <c r="AX181" i="3"/>
  <c r="AU181" i="3"/>
  <c r="AY181" i="3"/>
  <c r="AR181" i="3"/>
  <c r="AX140" i="3"/>
  <c r="AU140" i="3"/>
  <c r="AR140" i="3"/>
  <c r="AN50" i="3"/>
  <c r="AT156" i="3"/>
  <c r="AT122" i="3"/>
  <c r="AR70" i="3"/>
  <c r="AV70" i="3"/>
  <c r="AS125" i="3"/>
  <c r="AV125" i="3"/>
  <c r="AV95" i="3"/>
  <c r="AQ95" i="3"/>
  <c r="AU180" i="3"/>
  <c r="AV161" i="3"/>
  <c r="AW187" i="3"/>
  <c r="AZ129" i="3"/>
  <c r="AV129" i="3"/>
  <c r="AX153" i="3"/>
  <c r="AX122" i="3"/>
  <c r="AW74" i="3"/>
  <c r="AT74" i="3"/>
  <c r="AY74" i="3"/>
  <c r="AX74" i="3"/>
  <c r="AQ74" i="3"/>
  <c r="AQ106" i="3"/>
  <c r="AT106" i="3"/>
  <c r="AY136" i="3"/>
  <c r="AU136" i="3"/>
  <c r="AS136" i="3"/>
  <c r="AW136" i="3"/>
  <c r="AT136" i="3"/>
  <c r="AQ136" i="3"/>
  <c r="AV136" i="3"/>
  <c r="AX136" i="3"/>
  <c r="AT154" i="3"/>
  <c r="AY154" i="3"/>
  <c r="AS154" i="3"/>
  <c r="AZ154" i="3"/>
  <c r="AX154" i="3"/>
  <c r="AV154" i="3"/>
  <c r="AQ154" i="3"/>
  <c r="AW154" i="3"/>
  <c r="AR154" i="3"/>
  <c r="AU154" i="3"/>
  <c r="AZ86" i="3"/>
  <c r="AX86" i="3"/>
  <c r="AV180" i="3"/>
  <c r="AR180" i="3"/>
  <c r="AS140" i="3"/>
  <c r="AQ152" i="3"/>
  <c r="AZ89" i="3"/>
  <c r="AY89" i="3"/>
  <c r="AT89" i="3"/>
  <c r="AV89" i="3"/>
  <c r="AS119" i="3"/>
  <c r="AW119" i="3"/>
  <c r="AT119" i="3"/>
  <c r="AQ119" i="3"/>
  <c r="AX119" i="3"/>
  <c r="AU119" i="3"/>
  <c r="AR119" i="3"/>
  <c r="AY119" i="3"/>
  <c r="AT127" i="3"/>
  <c r="AU127" i="3"/>
  <c r="AR127" i="3"/>
  <c r="AY127" i="3"/>
  <c r="AW127" i="3"/>
  <c r="AZ127" i="3"/>
  <c r="AS127" i="3"/>
  <c r="AV127" i="3"/>
  <c r="AQ127" i="3"/>
  <c r="AZ135" i="3"/>
  <c r="AW135" i="3"/>
  <c r="AT135" i="3"/>
  <c r="AX135" i="3"/>
  <c r="AY135" i="3"/>
  <c r="AR135" i="3"/>
  <c r="AU135" i="3"/>
  <c r="AQ135" i="3"/>
  <c r="AV135" i="3"/>
  <c r="AS135" i="3"/>
  <c r="AR168" i="3"/>
  <c r="AZ168" i="3"/>
  <c r="AV74" i="3"/>
  <c r="AZ120" i="3"/>
  <c r="AR120" i="3"/>
  <c r="AU120" i="3"/>
  <c r="AX120" i="3"/>
  <c r="AS149" i="3"/>
  <c r="AX149" i="3"/>
  <c r="AS106" i="3"/>
  <c r="AY166" i="3"/>
  <c r="AP27" i="3"/>
  <c r="AL27" i="3"/>
  <c r="AJ27" i="3"/>
  <c r="BB218" i="3"/>
  <c r="BB223" i="3"/>
  <c r="BA25" i="3"/>
  <c r="AM41" i="3"/>
  <c r="AJ50" i="3"/>
  <c r="AK25" i="3"/>
  <c r="AJ41" i="3"/>
  <c r="BB198" i="3"/>
  <c r="AN41" i="3"/>
  <c r="BI50" i="3"/>
  <c r="AJ24" i="3"/>
  <c r="AK24" i="3"/>
  <c r="AL53" i="3"/>
  <c r="AN53" i="3"/>
  <c r="AO44" i="3"/>
  <c r="BB191" i="3"/>
  <c r="BA41" i="3"/>
  <c r="AM50" i="3"/>
  <c r="AK56" i="3"/>
  <c r="AO19" i="3"/>
  <c r="AK52" i="3"/>
  <c r="AL24" i="3"/>
  <c r="AM24" i="3"/>
  <c r="BA53" i="3"/>
  <c r="AJ53" i="3"/>
  <c r="AN43" i="3"/>
  <c r="AP25" i="3"/>
  <c r="AK32" i="3"/>
  <c r="AN38" i="3"/>
  <c r="AL46" i="3"/>
  <c r="AJ56" i="3"/>
  <c r="AK19" i="3"/>
  <c r="AO24" i="3"/>
  <c r="AK34" i="3"/>
  <c r="AN21" i="3"/>
  <c r="AK53" i="3"/>
  <c r="AL16" i="3"/>
  <c r="AO43" i="3"/>
  <c r="AO32" i="3"/>
  <c r="BB209" i="3"/>
  <c r="BB193" i="3"/>
  <c r="BB190" i="3"/>
  <c r="BB197" i="3"/>
  <c r="BB201" i="3"/>
  <c r="BB210" i="3"/>
  <c r="BB116" i="3"/>
  <c r="BB244" i="3"/>
  <c r="BB217" i="3"/>
  <c r="AP23" i="3"/>
  <c r="AN23" i="3"/>
  <c r="AN31" i="3"/>
  <c r="AZ32" i="3"/>
  <c r="AQ32" i="3"/>
  <c r="AN52" i="3"/>
  <c r="AP34" i="3"/>
  <c r="BA16" i="3"/>
  <c r="AM16" i="3"/>
  <c r="BA43" i="3"/>
  <c r="BI43" i="3"/>
  <c r="AP31" i="3"/>
  <c r="AT32" i="3"/>
  <c r="AJ32" i="3"/>
  <c r="BA23" i="3"/>
  <c r="AJ23" i="3"/>
  <c r="BA31" i="3"/>
  <c r="AJ31" i="3"/>
  <c r="AL32" i="3"/>
  <c r="AV32" i="3"/>
  <c r="BI32" i="3"/>
  <c r="AM32" i="3"/>
  <c r="BA52" i="3"/>
  <c r="AJ52" i="3"/>
  <c r="AO34" i="3"/>
  <c r="AJ34" i="3"/>
  <c r="AP16" i="3"/>
  <c r="AK16" i="3"/>
  <c r="AK43" i="3"/>
  <c r="AM43" i="3"/>
  <c r="AW32" i="3"/>
  <c r="BA32" i="3"/>
  <c r="AY32" i="3"/>
  <c r="AX32" i="3"/>
  <c r="BA34" i="3"/>
  <c r="AM34" i="3"/>
  <c r="AO16" i="3"/>
  <c r="AJ43" i="3"/>
  <c r="BA46" i="3"/>
  <c r="BA56" i="3"/>
  <c r="AM46" i="3"/>
  <c r="AP46" i="3"/>
  <c r="BI46" i="3"/>
  <c r="AN46" i="3"/>
  <c r="AO56" i="3"/>
  <c r="AO46" i="3"/>
  <c r="AP21" i="3"/>
  <c r="AK21" i="3"/>
  <c r="AL34" i="3"/>
  <c r="AP57" i="3"/>
  <c r="AO57" i="3"/>
  <c r="AJ57" i="3"/>
  <c r="AI22" i="3"/>
  <c r="BC22" i="3"/>
  <c r="AI59" i="3"/>
  <c r="BC59" i="3"/>
  <c r="AI26" i="3"/>
  <c r="BC26" i="3"/>
  <c r="AI55" i="3"/>
  <c r="BC55" i="3"/>
  <c r="AI48" i="3"/>
  <c r="BC48" i="3"/>
  <c r="AI29" i="3"/>
  <c r="BC29" i="3"/>
  <c r="AI40" i="3"/>
  <c r="BC40" i="3"/>
  <c r="AI30" i="3"/>
  <c r="BC30" i="3"/>
  <c r="AI33" i="3"/>
  <c r="BC33" i="3"/>
  <c r="AI27" i="3"/>
  <c r="BC27" i="3"/>
  <c r="AI18" i="3"/>
  <c r="BC18" i="3"/>
  <c r="AK27" i="3"/>
  <c r="AI17" i="3"/>
  <c r="BC17" i="3"/>
  <c r="BA27" i="3"/>
  <c r="AN27" i="3"/>
  <c r="AI45" i="3"/>
  <c r="BC45" i="3"/>
  <c r="AI36" i="3"/>
  <c r="BC36" i="3"/>
  <c r="AI51" i="3"/>
  <c r="BC51" i="3"/>
  <c r="AI58" i="3"/>
  <c r="BC58" i="3"/>
  <c r="AI52" i="3"/>
  <c r="BC52" i="3"/>
  <c r="AI53" i="3"/>
  <c r="BC53" i="3"/>
  <c r="AI41" i="3"/>
  <c r="BC41" i="3"/>
  <c r="AI44" i="3"/>
  <c r="BC44" i="3"/>
  <c r="BA44" i="3"/>
  <c r="AI20" i="3"/>
  <c r="BC20" i="3"/>
  <c r="AK20" i="3"/>
  <c r="BA20" i="3"/>
  <c r="AL20" i="3"/>
  <c r="AI54" i="3"/>
  <c r="BC54" i="3"/>
  <c r="AI24" i="3"/>
  <c r="BC24" i="3"/>
  <c r="AI50" i="3"/>
  <c r="BC50" i="3"/>
  <c r="AI47" i="3"/>
  <c r="BC47" i="3"/>
  <c r="AI21" i="3"/>
  <c r="BC21" i="3"/>
  <c r="AI31" i="3"/>
  <c r="BC31" i="3"/>
  <c r="AI28" i="3"/>
  <c r="BC28" i="3"/>
  <c r="AI49" i="3"/>
  <c r="BC49" i="3"/>
  <c r="AI39" i="3"/>
  <c r="BC39" i="3"/>
  <c r="AI43" i="3"/>
  <c r="BC43" i="3"/>
  <c r="AI56" i="3"/>
  <c r="BC56" i="3"/>
  <c r="AI34" i="3"/>
  <c r="BC34" i="3"/>
  <c r="AI38" i="3"/>
  <c r="BC38" i="3"/>
  <c r="AI16" i="3"/>
  <c r="BC16" i="3"/>
  <c r="AI32" i="3"/>
  <c r="BC32" i="3"/>
  <c r="AI23" i="3"/>
  <c r="BC23" i="3"/>
  <c r="AM49" i="3"/>
  <c r="AP49" i="3"/>
  <c r="AI37" i="3"/>
  <c r="BC37" i="3"/>
  <c r="AI42" i="3"/>
  <c r="BC42" i="3"/>
  <c r="AI46" i="3"/>
  <c r="BC46" i="3"/>
  <c r="AI57" i="3"/>
  <c r="BC57" i="3"/>
  <c r="BE16" i="3"/>
  <c r="AL35" i="3"/>
  <c r="AI35" i="3"/>
  <c r="AN19" i="3"/>
  <c r="AI19" i="3"/>
  <c r="AO25" i="3"/>
  <c r="AI25" i="3"/>
  <c r="AW42" i="3"/>
  <c r="AL49" i="3"/>
  <c r="AJ49" i="3"/>
  <c r="AY42" i="3"/>
  <c r="AO47" i="3"/>
  <c r="AM47" i="3"/>
  <c r="AN47" i="3"/>
  <c r="BI47" i="3"/>
  <c r="BA47" i="3"/>
  <c r="AL47" i="3"/>
  <c r="AU42" i="3"/>
  <c r="AP44" i="3"/>
  <c r="AK44" i="3"/>
  <c r="AJ44" i="3"/>
  <c r="AX42" i="3"/>
  <c r="AK42" i="3"/>
  <c r="AO42" i="3"/>
  <c r="AS42" i="3"/>
  <c r="AM25" i="3"/>
  <c r="AL25" i="3"/>
  <c r="AV42" i="3"/>
  <c r="BI42" i="3"/>
  <c r="AQ42" i="3"/>
  <c r="AK35" i="3"/>
  <c r="AP35" i="3"/>
  <c r="AK38" i="3"/>
  <c r="AM19" i="3"/>
  <c r="AN44" i="3"/>
  <c r="BA42" i="3"/>
  <c r="AO38" i="3"/>
  <c r="AP38" i="3"/>
  <c r="AZ42" i="3"/>
  <c r="BA35" i="3"/>
  <c r="BA38" i="3"/>
  <c r="AJ38" i="3"/>
  <c r="AR42" i="3"/>
  <c r="AM38" i="3"/>
  <c r="BI19" i="3"/>
  <c r="BA19" i="3"/>
  <c r="AM44" i="3"/>
  <c r="AL42" i="3"/>
  <c r="AL41" i="3"/>
  <c r="AM31" i="3"/>
  <c r="AL31" i="3"/>
  <c r="AO20" i="3"/>
  <c r="AP20" i="3"/>
  <c r="AK50" i="3"/>
  <c r="AO50" i="3"/>
  <c r="AP50" i="3"/>
  <c r="BA50" i="3"/>
  <c r="AM27" i="3"/>
  <c r="AO27" i="3"/>
  <c r="AL23" i="3"/>
  <c r="AM23" i="3"/>
  <c r="AO35" i="3"/>
  <c r="AJ35" i="3"/>
  <c r="AN25" i="3"/>
  <c r="AJ25" i="3"/>
  <c r="AL52" i="3"/>
  <c r="AM52" i="3"/>
  <c r="BI52" i="3"/>
  <c r="AP52" i="3"/>
  <c r="AP47" i="3"/>
  <c r="AJ47" i="3"/>
  <c r="AK47" i="3"/>
  <c r="AJ54" i="3"/>
  <c r="AO54" i="3"/>
  <c r="AP56" i="3"/>
  <c r="AL56" i="3"/>
  <c r="AM37" i="3"/>
  <c r="AL37" i="3"/>
  <c r="AP37" i="3"/>
  <c r="AM33" i="3"/>
  <c r="AL33" i="3"/>
  <c r="AN33" i="3"/>
  <c r="BA33" i="3"/>
  <c r="AJ33" i="3"/>
  <c r="AK33" i="3"/>
  <c r="AP33" i="3"/>
  <c r="AO33" i="3"/>
  <c r="AK55" i="3"/>
  <c r="AO55" i="3"/>
  <c r="BA55" i="3"/>
  <c r="AL55" i="3"/>
  <c r="AP55" i="3"/>
  <c r="AJ55" i="3"/>
  <c r="AM55" i="3"/>
  <c r="AN55" i="3"/>
  <c r="BI55" i="3"/>
  <c r="AK40" i="3"/>
  <c r="AO40" i="3"/>
  <c r="BA40" i="3"/>
  <c r="AL40" i="3"/>
  <c r="AP40" i="3"/>
  <c r="AM40" i="3"/>
  <c r="AN40" i="3"/>
  <c r="AJ40" i="3"/>
  <c r="AK18" i="3"/>
  <c r="AO18" i="3"/>
  <c r="BA18" i="3"/>
  <c r="AL18" i="3"/>
  <c r="AP18" i="3"/>
  <c r="AN18" i="3"/>
  <c r="AM18" i="3"/>
  <c r="AJ18" i="3"/>
  <c r="AK26" i="3"/>
  <c r="AO26" i="3"/>
  <c r="BA26" i="3"/>
  <c r="AN26" i="3"/>
  <c r="AJ26" i="3"/>
  <c r="AP26" i="3"/>
  <c r="AL26" i="3"/>
  <c r="AM26" i="3"/>
  <c r="AK22" i="3"/>
  <c r="AO22" i="3"/>
  <c r="BA22" i="3"/>
  <c r="AL22" i="3"/>
  <c r="AP22" i="3"/>
  <c r="AJ22" i="3"/>
  <c r="AM22" i="3"/>
  <c r="AN22" i="3"/>
  <c r="AK45" i="3"/>
  <c r="AO45" i="3"/>
  <c r="BA45" i="3"/>
  <c r="AN45" i="3"/>
  <c r="AJ45" i="3"/>
  <c r="AP45" i="3"/>
  <c r="AL45" i="3"/>
  <c r="BI45" i="3"/>
  <c r="AM45" i="3"/>
  <c r="AL48" i="3"/>
  <c r="AP48" i="3"/>
  <c r="AM48" i="3"/>
  <c r="AN48" i="3"/>
  <c r="AK48" i="3"/>
  <c r="BI48" i="3"/>
  <c r="AO48" i="3"/>
  <c r="BA48" i="3"/>
  <c r="AJ48" i="3"/>
  <c r="AL17" i="3"/>
  <c r="AP17" i="3"/>
  <c r="AM17" i="3"/>
  <c r="AO17" i="3"/>
  <c r="AJ17" i="3"/>
  <c r="AK17" i="3"/>
  <c r="BA17" i="3"/>
  <c r="AN17" i="3"/>
  <c r="AL29" i="3"/>
  <c r="AP29" i="3"/>
  <c r="AM29" i="3"/>
  <c r="AN29" i="3"/>
  <c r="AO29" i="3"/>
  <c r="AK29" i="3"/>
  <c r="BA29" i="3"/>
  <c r="AJ29" i="3"/>
  <c r="AK30" i="3"/>
  <c r="AO30" i="3"/>
  <c r="AW30" i="3"/>
  <c r="BA30" i="3"/>
  <c r="AL30" i="3"/>
  <c r="AP30" i="3"/>
  <c r="AT30" i="3"/>
  <c r="AX30" i="3"/>
  <c r="AM30" i="3"/>
  <c r="AN30" i="3"/>
  <c r="AV30" i="3"/>
  <c r="AJ30" i="3"/>
  <c r="AZ30" i="3"/>
  <c r="AQ30" i="3"/>
  <c r="BI30" i="3"/>
  <c r="AY30" i="3"/>
  <c r="AK36" i="3"/>
  <c r="AO36" i="3"/>
  <c r="BA36" i="3"/>
  <c r="AL36" i="3"/>
  <c r="AP36" i="3"/>
  <c r="AJ36" i="3"/>
  <c r="AM36" i="3"/>
  <c r="AN36" i="3"/>
  <c r="AK59" i="3"/>
  <c r="AO59" i="3"/>
  <c r="BA59" i="3"/>
  <c r="AL59" i="3"/>
  <c r="AP59" i="3"/>
  <c r="AM59" i="3"/>
  <c r="AN59" i="3"/>
  <c r="BI59" i="3"/>
  <c r="AJ59" i="3"/>
  <c r="AK51" i="3"/>
  <c r="AO51" i="3"/>
  <c r="BA51" i="3"/>
  <c r="AL51" i="3"/>
  <c r="AP51" i="3"/>
  <c r="BI51" i="3"/>
  <c r="AJ51" i="3"/>
  <c r="AN51" i="3"/>
  <c r="AM51" i="3"/>
  <c r="AL58" i="3"/>
  <c r="AP58" i="3"/>
  <c r="AM58" i="3"/>
  <c r="BI58" i="3"/>
  <c r="AN58" i="3"/>
  <c r="AO58" i="3"/>
  <c r="AJ58" i="3"/>
  <c r="BA58" i="3"/>
  <c r="AK58" i="3"/>
  <c r="AL39" i="3"/>
  <c r="AP39" i="3"/>
  <c r="AM39" i="3"/>
  <c r="AN39" i="3"/>
  <c r="AO39" i="3"/>
  <c r="AJ39" i="3"/>
  <c r="AK39" i="3"/>
  <c r="BA39" i="3"/>
  <c r="L84" i="9"/>
  <c r="O84" i="9" s="1"/>
  <c r="L88" i="9"/>
  <c r="O88" i="9" s="1"/>
  <c r="L86" i="9"/>
  <c r="O86" i="9" s="1"/>
  <c r="L90" i="9"/>
  <c r="O90" i="9" s="1"/>
  <c r="AX77" i="3" l="1"/>
  <c r="AX162" i="3"/>
  <c r="AV77" i="3"/>
  <c r="AS162" i="3"/>
  <c r="AW77" i="3"/>
  <c r="AR185" i="3"/>
  <c r="AY90" i="3"/>
  <c r="AZ108" i="3"/>
  <c r="AV108" i="3"/>
  <c r="AY182" i="3"/>
  <c r="AV90" i="3"/>
  <c r="AX182" i="3"/>
  <c r="AT108" i="3"/>
  <c r="AQ182" i="3"/>
  <c r="AT182" i="3"/>
  <c r="AY108" i="3"/>
  <c r="AQ108" i="3"/>
  <c r="AU108" i="3"/>
  <c r="AQ89" i="3"/>
  <c r="AR108" i="3"/>
  <c r="AQ68" i="3"/>
  <c r="AS186" i="3"/>
  <c r="AW89" i="3"/>
  <c r="BB75" i="3"/>
  <c r="AX186" i="3"/>
  <c r="AY85" i="3"/>
  <c r="AY21" i="3"/>
  <c r="AW162" i="3"/>
  <c r="AZ77" i="3"/>
  <c r="AR162" i="3"/>
  <c r="BB72" i="3"/>
  <c r="AT162" i="3"/>
  <c r="AQ77" i="3"/>
  <c r="AY77" i="3"/>
  <c r="BB143" i="3"/>
  <c r="AV162" i="3"/>
  <c r="AY124" i="3"/>
  <c r="AZ162" i="3"/>
  <c r="AU162" i="3"/>
  <c r="AY187" i="3"/>
  <c r="AR187" i="3"/>
  <c r="AS187" i="3" s="1"/>
  <c r="AU186" i="3"/>
  <c r="AQ186" i="3"/>
  <c r="AZ187" i="3"/>
  <c r="AT118" i="3"/>
  <c r="AW85" i="3"/>
  <c r="AY186" i="3"/>
  <c r="AX85" i="3"/>
  <c r="AU187" i="3"/>
  <c r="AW186" i="3"/>
  <c r="AT187" i="3"/>
  <c r="AQ187" i="3"/>
  <c r="AU123" i="3"/>
  <c r="AY118" i="3"/>
  <c r="AQ85" i="3"/>
  <c r="AZ186" i="3"/>
  <c r="AT85" i="3"/>
  <c r="AT123" i="3"/>
  <c r="AV169" i="3"/>
  <c r="AT186" i="3"/>
  <c r="AR186" i="3"/>
  <c r="AV85" i="3"/>
  <c r="AZ90" i="3"/>
  <c r="AX90" i="3"/>
  <c r="AT90" i="3"/>
  <c r="AX169" i="3"/>
  <c r="AU68" i="3"/>
  <c r="AY185" i="3"/>
  <c r="AQ169" i="3"/>
  <c r="AS118" i="3"/>
  <c r="AZ68" i="3"/>
  <c r="AW185" i="3"/>
  <c r="AQ118" i="3"/>
  <c r="BB100" i="3"/>
  <c r="BB175" i="3"/>
  <c r="AX43" i="3"/>
  <c r="AU43" i="3"/>
  <c r="AX123" i="3"/>
  <c r="AW118" i="3"/>
  <c r="BB104" i="3"/>
  <c r="AT184" i="3"/>
  <c r="AS184" i="3"/>
  <c r="BB113" i="3"/>
  <c r="BB157" i="3"/>
  <c r="AV43" i="3"/>
  <c r="AW123" i="3"/>
  <c r="AV118" i="3"/>
  <c r="AQ184" i="3"/>
  <c r="AW184" i="3"/>
  <c r="AY123" i="3"/>
  <c r="BB67" i="3"/>
  <c r="BB134" i="3"/>
  <c r="BB150" i="3"/>
  <c r="AR184" i="3"/>
  <c r="BB99" i="3"/>
  <c r="AX124" i="3"/>
  <c r="AQ124" i="3"/>
  <c r="AW68" i="3"/>
  <c r="BB163" i="3"/>
  <c r="BB66" i="3"/>
  <c r="BB128" i="3"/>
  <c r="AQ21" i="3"/>
  <c r="AY86" i="3"/>
  <c r="AT86" i="3"/>
  <c r="AW124" i="3"/>
  <c r="AS124" i="3"/>
  <c r="AT124" i="3"/>
  <c r="AY169" i="3"/>
  <c r="AT169" i="3"/>
  <c r="AX185" i="3"/>
  <c r="BB73" i="3"/>
  <c r="AS68" i="3"/>
  <c r="BB148" i="3"/>
  <c r="BB146" i="3"/>
  <c r="AU185" i="3"/>
  <c r="AQ86" i="3"/>
  <c r="AV124" i="3"/>
  <c r="BB171" i="3"/>
  <c r="BB159" i="3"/>
  <c r="AZ21" i="3"/>
  <c r="AT21" i="3"/>
  <c r="AR124" i="3"/>
  <c r="AW169" i="3"/>
  <c r="AZ83" i="3"/>
  <c r="AZ185" i="3"/>
  <c r="AX68" i="3"/>
  <c r="AS185" i="3"/>
  <c r="AS83" i="3"/>
  <c r="AV185" i="3"/>
  <c r="AZ184" i="3"/>
  <c r="AX184" i="3"/>
  <c r="AV184" i="3"/>
  <c r="BB101" i="3"/>
  <c r="BB88" i="3"/>
  <c r="BB178" i="3"/>
  <c r="BB174" i="3"/>
  <c r="AW83" i="3"/>
  <c r="AY84" i="3"/>
  <c r="AY83" i="3"/>
  <c r="BB130" i="3"/>
  <c r="BB179" i="3"/>
  <c r="BB121" i="3"/>
  <c r="AR123" i="3"/>
  <c r="AZ123" i="3"/>
  <c r="AQ123" i="3"/>
  <c r="AS123" i="3"/>
  <c r="AV84" i="3"/>
  <c r="AZ84" i="3"/>
  <c r="AT68" i="3"/>
  <c r="AV68" i="3"/>
  <c r="BB155" i="3"/>
  <c r="BB126" i="3"/>
  <c r="BB142" i="3"/>
  <c r="BB139" i="3"/>
  <c r="BB111" i="3"/>
  <c r="BB138" i="3"/>
  <c r="BB69" i="3"/>
  <c r="AU83" i="3"/>
  <c r="BB62" i="3"/>
  <c r="AR83" i="3"/>
  <c r="AQ83" i="3"/>
  <c r="AT83" i="3"/>
  <c r="BB147" i="3"/>
  <c r="AT84" i="3"/>
  <c r="AU84" i="3"/>
  <c r="AY68" i="3"/>
  <c r="BB165" i="3"/>
  <c r="BB96" i="3"/>
  <c r="BB103" i="3"/>
  <c r="BB107" i="3"/>
  <c r="BB112" i="3"/>
  <c r="AW81" i="3"/>
  <c r="AU81" i="3"/>
  <c r="AX81" i="3"/>
  <c r="AS81" i="3"/>
  <c r="AY81" i="3"/>
  <c r="AZ81" i="3"/>
  <c r="AQ81" i="3"/>
  <c r="AR81" i="3"/>
  <c r="AT81" i="3"/>
  <c r="AV81" i="3"/>
  <c r="BB168" i="3"/>
  <c r="BB152" i="3"/>
  <c r="BB141" i="3"/>
  <c r="AV80" i="3"/>
  <c r="AW80" i="3"/>
  <c r="AX80" i="3"/>
  <c r="AZ80" i="3"/>
  <c r="AU80" i="3"/>
  <c r="AQ80" i="3"/>
  <c r="AY80" i="3"/>
  <c r="AR80" i="3"/>
  <c r="AT80" i="3"/>
  <c r="AS80" i="3"/>
  <c r="AR65" i="3"/>
  <c r="AT65" i="3"/>
  <c r="AQ65" i="3"/>
  <c r="AV65" i="3"/>
  <c r="AX65" i="3"/>
  <c r="AY65" i="3"/>
  <c r="AZ65" i="3"/>
  <c r="AS65" i="3"/>
  <c r="AW65" i="3"/>
  <c r="AU65" i="3"/>
  <c r="AQ91" i="3"/>
  <c r="AV91" i="3"/>
  <c r="AU91" i="3"/>
  <c r="AW91" i="3"/>
  <c r="AY91" i="3"/>
  <c r="AT91" i="3"/>
  <c r="AZ91" i="3"/>
  <c r="AQ43" i="3"/>
  <c r="AW21" i="3"/>
  <c r="AY43" i="3"/>
  <c r="AS43" i="3"/>
  <c r="AU118" i="3"/>
  <c r="AX118" i="3"/>
  <c r="AR43" i="3"/>
  <c r="AW43" i="3"/>
  <c r="AZ43" i="3"/>
  <c r="AV21" i="3"/>
  <c r="BB166" i="3"/>
  <c r="AR118" i="3"/>
  <c r="AQ84" i="3"/>
  <c r="BB63" i="3"/>
  <c r="AV79" i="3"/>
  <c r="AY79" i="3"/>
  <c r="AW79" i="3"/>
  <c r="AZ79" i="3"/>
  <c r="AT79" i="3"/>
  <c r="AX79" i="3"/>
  <c r="AQ79" i="3"/>
  <c r="AV86" i="3"/>
  <c r="BB167" i="3"/>
  <c r="AU61" i="3"/>
  <c r="AY61" i="3"/>
  <c r="AV61" i="3"/>
  <c r="AT61" i="3"/>
  <c r="AR61" i="3"/>
  <c r="AS61" i="3"/>
  <c r="AQ61" i="3"/>
  <c r="AZ61" i="3"/>
  <c r="AX61" i="3"/>
  <c r="AW61" i="3"/>
  <c r="AQ87" i="3"/>
  <c r="AV87" i="3"/>
  <c r="AR87" i="3"/>
  <c r="AW87" i="3"/>
  <c r="AY87" i="3"/>
  <c r="AT87" i="3"/>
  <c r="AU87" i="3"/>
  <c r="AX87" i="3"/>
  <c r="AZ87" i="3"/>
  <c r="AS87" i="3"/>
  <c r="AX71" i="3"/>
  <c r="AR71" i="3"/>
  <c r="AQ71" i="3"/>
  <c r="AV71" i="3"/>
  <c r="AW71" i="3"/>
  <c r="AS71" i="3"/>
  <c r="AZ71" i="3"/>
  <c r="AY71" i="3"/>
  <c r="AU71" i="3"/>
  <c r="AT71" i="3"/>
  <c r="AT183" i="3"/>
  <c r="AY183" i="3"/>
  <c r="AV183" i="3"/>
  <c r="AX183" i="3"/>
  <c r="AQ183" i="3"/>
  <c r="AW183" i="3"/>
  <c r="AZ183" i="3"/>
  <c r="BB132" i="3"/>
  <c r="BB117" i="3"/>
  <c r="BB151" i="3"/>
  <c r="BB131" i="3"/>
  <c r="BB156" i="3"/>
  <c r="BB149" i="3"/>
  <c r="BB125" i="3"/>
  <c r="BB120" i="3"/>
  <c r="BB154" i="3"/>
  <c r="BB164" i="3"/>
  <c r="BB144" i="3"/>
  <c r="BB94" i="3"/>
  <c r="BB137" i="3"/>
  <c r="BB127" i="3"/>
  <c r="BB106" i="3"/>
  <c r="BB136" i="3"/>
  <c r="BB133" i="3"/>
  <c r="BB82" i="3"/>
  <c r="BB173" i="3"/>
  <c r="BB153" i="3"/>
  <c r="BB64" i="3"/>
  <c r="BB158" i="3"/>
  <c r="BB129" i="3"/>
  <c r="BB170" i="3"/>
  <c r="BB119" i="3"/>
  <c r="BB122" i="3"/>
  <c r="BB160" i="3"/>
  <c r="BB70" i="3"/>
  <c r="BB60" i="3"/>
  <c r="BB172" i="3"/>
  <c r="BB140" i="3"/>
  <c r="BB180" i="3"/>
  <c r="BB135" i="3"/>
  <c r="BB181" i="3"/>
  <c r="BB102" i="3"/>
  <c r="BB145" i="3"/>
  <c r="BB114" i="3"/>
  <c r="BB115" i="3"/>
  <c r="BB109" i="3"/>
  <c r="BB105" i="3"/>
  <c r="BB42" i="3"/>
  <c r="K68" i="9"/>
  <c r="L68" i="9" s="1"/>
  <c r="P68" i="9"/>
  <c r="K69" i="9"/>
  <c r="L69" i="9" s="1"/>
  <c r="P69" i="9"/>
  <c r="K70" i="9"/>
  <c r="L70" i="9" s="1"/>
  <c r="P70" i="9"/>
  <c r="K71" i="9"/>
  <c r="P71" i="9"/>
  <c r="K72" i="9"/>
  <c r="P72" i="9"/>
  <c r="K73" i="9"/>
  <c r="L73" i="9" s="1"/>
  <c r="P73" i="9"/>
  <c r="K74" i="9"/>
  <c r="P74" i="9"/>
  <c r="K75" i="9"/>
  <c r="P75" i="9"/>
  <c r="K76" i="9"/>
  <c r="P76" i="9"/>
  <c r="K77" i="9"/>
  <c r="L77" i="9" s="1"/>
  <c r="P77" i="9"/>
  <c r="K78" i="9"/>
  <c r="P78" i="9"/>
  <c r="K64" i="9"/>
  <c r="P64" i="9"/>
  <c r="K65" i="9"/>
  <c r="P65" i="9"/>
  <c r="K66" i="9"/>
  <c r="P66" i="9"/>
  <c r="K67" i="9"/>
  <c r="L67" i="9" s="1"/>
  <c r="P67" i="9"/>
  <c r="P82" i="9"/>
  <c r="P81" i="9"/>
  <c r="P80" i="9"/>
  <c r="P79" i="9"/>
  <c r="P63" i="9"/>
  <c r="P62" i="9"/>
  <c r="P61" i="9"/>
  <c r="P60" i="9"/>
  <c r="P59" i="9"/>
  <c r="P58" i="9"/>
  <c r="K62" i="9"/>
  <c r="K63" i="9"/>
  <c r="BB108" i="3" l="1"/>
  <c r="BB162" i="3"/>
  <c r="BB187" i="3"/>
  <c r="BB186" i="3"/>
  <c r="BB184" i="3"/>
  <c r="BB43" i="3"/>
  <c r="BB185" i="3"/>
  <c r="BB83" i="3"/>
  <c r="BB68" i="3"/>
  <c r="BB124" i="3"/>
  <c r="BB123" i="3"/>
  <c r="BB118" i="3"/>
  <c r="BB81" i="3"/>
  <c r="BB80" i="3"/>
  <c r="BB61" i="3"/>
  <c r="BB65" i="3"/>
  <c r="BB71" i="3"/>
  <c r="BB87" i="3"/>
  <c r="L65" i="9"/>
  <c r="O65" i="9" s="1"/>
  <c r="O69" i="9"/>
  <c r="L76" i="9"/>
  <c r="O76" i="9" s="1"/>
  <c r="L72" i="9"/>
  <c r="O72" i="9" s="1"/>
  <c r="L64" i="9"/>
  <c r="O64" i="9" s="1"/>
  <c r="O77" i="9"/>
  <c r="O73" i="9"/>
  <c r="L75" i="9"/>
  <c r="O75" i="9" s="1"/>
  <c r="L71" i="9"/>
  <c r="O71" i="9" s="1"/>
  <c r="L63" i="9"/>
  <c r="O63" i="9" s="1"/>
  <c r="O67" i="9"/>
  <c r="O68" i="9"/>
  <c r="L74" i="9"/>
  <c r="O74" i="9" s="1"/>
  <c r="L66" i="9"/>
  <c r="O66" i="9" s="1"/>
  <c r="L62" i="9"/>
  <c r="O62" i="9" s="1"/>
  <c r="L78" i="9"/>
  <c r="O78" i="9" s="1"/>
  <c r="O70" i="9"/>
  <c r="P53" i="9"/>
  <c r="P54" i="9"/>
  <c r="P55" i="9"/>
  <c r="P56" i="9"/>
  <c r="P57" i="9"/>
  <c r="P7" i="9" l="1"/>
  <c r="P8" i="9"/>
  <c r="P9" i="9"/>
  <c r="P10" i="9"/>
  <c r="P15" i="9"/>
  <c r="P16" i="9"/>
  <c r="P17" i="9"/>
  <c r="P18" i="9"/>
  <c r="P19" i="9"/>
  <c r="P20" i="9"/>
  <c r="P24" i="9"/>
  <c r="P27" i="9"/>
  <c r="P28" i="9"/>
  <c r="P29" i="9"/>
  <c r="P30" i="9"/>
  <c r="P31" i="9"/>
  <c r="P34" i="9"/>
  <c r="P35" i="9"/>
  <c r="P36" i="9"/>
  <c r="P38" i="9"/>
  <c r="P49" i="9"/>
  <c r="P50" i="9"/>
  <c r="P51" i="9"/>
  <c r="P52" i="9"/>
  <c r="O18" i="9"/>
  <c r="O19" i="9"/>
  <c r="O20" i="9"/>
  <c r="O24" i="9"/>
  <c r="O27" i="9"/>
  <c r="O28" i="9"/>
  <c r="O29" i="9"/>
  <c r="O30" i="9"/>
  <c r="O31" i="9"/>
  <c r="O34" i="9"/>
  <c r="O35" i="9"/>
  <c r="O36" i="9"/>
  <c r="O53" i="9"/>
  <c r="O54" i="9"/>
  <c r="O55" i="9"/>
  <c r="O56" i="9"/>
  <c r="K61" i="9"/>
  <c r="K60" i="9"/>
  <c r="K59" i="9"/>
  <c r="K58" i="9"/>
  <c r="L59" i="9" l="1"/>
  <c r="O59" i="9" s="1"/>
  <c r="L60" i="9"/>
  <c r="O60" i="9" s="1"/>
  <c r="L61" i="9"/>
  <c r="O61" i="9" s="1"/>
  <c r="L58" i="9"/>
  <c r="O58" i="9" s="1"/>
  <c r="K7" i="9"/>
  <c r="L7" i="9" s="1"/>
  <c r="K8" i="9"/>
  <c r="L8" i="9" s="1"/>
  <c r="O8" i="9" s="1"/>
  <c r="K9" i="9"/>
  <c r="L9" i="9" s="1"/>
  <c r="O9" i="9" s="1"/>
  <c r="K10" i="9"/>
  <c r="L10" i="9" s="1"/>
  <c r="O10" i="9" s="1"/>
  <c r="K11" i="9"/>
  <c r="K12" i="9"/>
  <c r="K13" i="9"/>
  <c r="K14" i="9"/>
  <c r="K15" i="9"/>
  <c r="L15" i="9" s="1"/>
  <c r="O15" i="9" s="1"/>
  <c r="K16" i="9"/>
  <c r="L16" i="9" s="1"/>
  <c r="O16" i="9" s="1"/>
  <c r="K17" i="9"/>
  <c r="L17" i="9" s="1"/>
  <c r="O17" i="9" s="1"/>
  <c r="K18" i="9"/>
  <c r="K19" i="9"/>
  <c r="L19" i="9" s="1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L38" i="9" s="1"/>
  <c r="O38" i="9" s="1"/>
  <c r="K39" i="9"/>
  <c r="K40" i="9"/>
  <c r="K41" i="9"/>
  <c r="K42" i="9"/>
  <c r="K43" i="9"/>
  <c r="K44" i="9"/>
  <c r="K45" i="9"/>
  <c r="K46" i="9"/>
  <c r="K47" i="9"/>
  <c r="K48" i="9"/>
  <c r="K49" i="9"/>
  <c r="L49" i="9" s="1"/>
  <c r="O49" i="9" s="1"/>
  <c r="K50" i="9"/>
  <c r="L50" i="9" s="1"/>
  <c r="O50" i="9" s="1"/>
  <c r="K51" i="9"/>
  <c r="L51" i="9" s="1"/>
  <c r="O51" i="9" s="1"/>
  <c r="K52" i="9"/>
  <c r="L52" i="9" s="1"/>
  <c r="O52" i="9" s="1"/>
  <c r="K53" i="9"/>
  <c r="L53" i="9" s="1"/>
  <c r="K54" i="9"/>
  <c r="L54" i="9" s="1"/>
  <c r="K55" i="9"/>
  <c r="K56" i="9"/>
  <c r="L56" i="9" s="1"/>
  <c r="K57" i="9"/>
  <c r="L57" i="9" s="1"/>
  <c r="O57" i="9" s="1"/>
  <c r="K6" i="9"/>
  <c r="B7" i="9"/>
  <c r="C7" i="9" s="1"/>
  <c r="D7" i="9" s="1"/>
  <c r="E7" i="9" s="1"/>
  <c r="F7" i="9" s="1"/>
  <c r="G7" i="9" s="1"/>
  <c r="B8" i="9"/>
  <c r="C8" i="9" s="1"/>
  <c r="D8" i="9" s="1"/>
  <c r="E8" i="9" s="1"/>
  <c r="F8" i="9" s="1"/>
  <c r="G8" i="9" s="1"/>
  <c r="B9" i="9"/>
  <c r="C9" i="9" s="1"/>
  <c r="D9" i="9" s="1"/>
  <c r="E9" i="9" s="1"/>
  <c r="F9" i="9" s="1"/>
  <c r="G9" i="9" s="1"/>
  <c r="B10" i="9"/>
  <c r="C10" i="9" s="1"/>
  <c r="D10" i="9" s="1"/>
  <c r="E10" i="9" s="1"/>
  <c r="F10" i="9" s="1"/>
  <c r="G10" i="9" s="1"/>
  <c r="B11" i="9"/>
  <c r="C11" i="9" s="1"/>
  <c r="D11" i="9" s="1"/>
  <c r="E11" i="9" s="1"/>
  <c r="F11" i="9" s="1"/>
  <c r="G11" i="9" s="1"/>
  <c r="H11" i="9" s="1"/>
  <c r="B12" i="9"/>
  <c r="C12" i="9" s="1"/>
  <c r="D12" i="9" s="1"/>
  <c r="E12" i="9" s="1"/>
  <c r="F12" i="9" s="1"/>
  <c r="G12" i="9" s="1"/>
  <c r="H12" i="9" s="1"/>
  <c r="B13" i="9"/>
  <c r="C13" i="9" s="1"/>
  <c r="D13" i="9" s="1"/>
  <c r="E13" i="9" s="1"/>
  <c r="F13" i="9" s="1"/>
  <c r="G13" i="9" s="1"/>
  <c r="H13" i="9" s="1"/>
  <c r="B14" i="9"/>
  <c r="C14" i="9" s="1"/>
  <c r="D14" i="9" s="1"/>
  <c r="E14" i="9" s="1"/>
  <c r="F14" i="9" s="1"/>
  <c r="G14" i="9" s="1"/>
  <c r="H14" i="9" s="1"/>
  <c r="B15" i="9"/>
  <c r="C15" i="9" s="1"/>
  <c r="D15" i="9" s="1"/>
  <c r="E15" i="9" s="1"/>
  <c r="F15" i="9" s="1"/>
  <c r="G15" i="9" s="1"/>
  <c r="B16" i="9"/>
  <c r="C16" i="9" s="1"/>
  <c r="D16" i="9" s="1"/>
  <c r="E16" i="9" s="1"/>
  <c r="F16" i="9" s="1"/>
  <c r="G16" i="9" s="1"/>
  <c r="B17" i="9"/>
  <c r="C17" i="9" s="1"/>
  <c r="D17" i="9" s="1"/>
  <c r="E17" i="9" s="1"/>
  <c r="F17" i="9" s="1"/>
  <c r="G17" i="9" s="1"/>
  <c r="B18" i="9"/>
  <c r="C18" i="9" s="1"/>
  <c r="D18" i="9" s="1"/>
  <c r="E18" i="9" s="1"/>
  <c r="F18" i="9" s="1"/>
  <c r="G18" i="9" s="1"/>
  <c r="H18" i="9" s="1"/>
  <c r="B19" i="9"/>
  <c r="C19" i="9" s="1"/>
  <c r="D19" i="9" s="1"/>
  <c r="E19" i="9" s="1"/>
  <c r="F19" i="9" s="1"/>
  <c r="G19" i="9" s="1"/>
  <c r="B20" i="9"/>
  <c r="C20" i="9" s="1"/>
  <c r="D20" i="9" s="1"/>
  <c r="E20" i="9" s="1"/>
  <c r="F20" i="9" s="1"/>
  <c r="G20" i="9" s="1"/>
  <c r="H20" i="9" s="1"/>
  <c r="B21" i="9"/>
  <c r="C21" i="9" s="1"/>
  <c r="D21" i="9" s="1"/>
  <c r="E21" i="9" s="1"/>
  <c r="F21" i="9" s="1"/>
  <c r="G21" i="9" s="1"/>
  <c r="H21" i="9" s="1"/>
  <c r="B22" i="9"/>
  <c r="C22" i="9" s="1"/>
  <c r="D22" i="9" s="1"/>
  <c r="E22" i="9" s="1"/>
  <c r="F22" i="9" s="1"/>
  <c r="G22" i="9" s="1"/>
  <c r="H22" i="9" s="1"/>
  <c r="B23" i="9"/>
  <c r="C23" i="9" s="1"/>
  <c r="D23" i="9" s="1"/>
  <c r="E23" i="9" s="1"/>
  <c r="F23" i="9" s="1"/>
  <c r="G23" i="9" s="1"/>
  <c r="H23" i="9" s="1"/>
  <c r="B24" i="9"/>
  <c r="C24" i="9" s="1"/>
  <c r="D24" i="9" s="1"/>
  <c r="E24" i="9" s="1"/>
  <c r="F24" i="9" s="1"/>
  <c r="G24" i="9" s="1"/>
  <c r="H24" i="9" s="1"/>
  <c r="B25" i="9"/>
  <c r="C25" i="9" s="1"/>
  <c r="D25" i="9" s="1"/>
  <c r="E25" i="9" s="1"/>
  <c r="F25" i="9" s="1"/>
  <c r="G25" i="9" s="1"/>
  <c r="H25" i="9" s="1"/>
  <c r="P25" i="9" s="1"/>
  <c r="B26" i="9"/>
  <c r="C26" i="9" s="1"/>
  <c r="D26" i="9" s="1"/>
  <c r="E26" i="9" s="1"/>
  <c r="F26" i="9" s="1"/>
  <c r="G26" i="9" s="1"/>
  <c r="H26" i="9" s="1"/>
  <c r="B27" i="9"/>
  <c r="C27" i="9" s="1"/>
  <c r="D27" i="9" s="1"/>
  <c r="E27" i="9" s="1"/>
  <c r="F27" i="9" s="1"/>
  <c r="G27" i="9" s="1"/>
  <c r="H27" i="9" s="1"/>
  <c r="B28" i="9"/>
  <c r="C28" i="9" s="1"/>
  <c r="D28" i="9" s="1"/>
  <c r="E28" i="9" s="1"/>
  <c r="F28" i="9" s="1"/>
  <c r="G28" i="9" s="1"/>
  <c r="H28" i="9" s="1"/>
  <c r="B29" i="9"/>
  <c r="C29" i="9" s="1"/>
  <c r="D29" i="9" s="1"/>
  <c r="E29" i="9" s="1"/>
  <c r="F29" i="9" s="1"/>
  <c r="G29" i="9" s="1"/>
  <c r="H29" i="9" s="1"/>
  <c r="L29" i="9" s="1"/>
  <c r="B30" i="9"/>
  <c r="C30" i="9" s="1"/>
  <c r="D30" i="9" s="1"/>
  <c r="E30" i="9" s="1"/>
  <c r="F30" i="9" s="1"/>
  <c r="G30" i="9" s="1"/>
  <c r="H30" i="9" s="1"/>
  <c r="L30" i="9" s="1"/>
  <c r="B31" i="9"/>
  <c r="C31" i="9" s="1"/>
  <c r="D31" i="9" s="1"/>
  <c r="E31" i="9" s="1"/>
  <c r="F31" i="9" s="1"/>
  <c r="G31" i="9" s="1"/>
  <c r="H31" i="9" s="1"/>
  <c r="B32" i="9"/>
  <c r="C32" i="9" s="1"/>
  <c r="D32" i="9" s="1"/>
  <c r="E32" i="9" s="1"/>
  <c r="F32" i="9" s="1"/>
  <c r="G32" i="9" s="1"/>
  <c r="H32" i="9" s="1"/>
  <c r="B33" i="9"/>
  <c r="C33" i="9" s="1"/>
  <c r="D33" i="9" s="1"/>
  <c r="E33" i="9" s="1"/>
  <c r="F33" i="9" s="1"/>
  <c r="G33" i="9" s="1"/>
  <c r="H33" i="9" s="1"/>
  <c r="P33" i="9" s="1"/>
  <c r="B34" i="9"/>
  <c r="C34" i="9" s="1"/>
  <c r="D34" i="9" s="1"/>
  <c r="E34" i="9" s="1"/>
  <c r="F34" i="9" s="1"/>
  <c r="G34" i="9" s="1"/>
  <c r="H34" i="9" s="1"/>
  <c r="B35" i="9"/>
  <c r="C35" i="9" s="1"/>
  <c r="D35" i="9" s="1"/>
  <c r="E35" i="9" s="1"/>
  <c r="F35" i="9" s="1"/>
  <c r="G35" i="9" s="1"/>
  <c r="H35" i="9" s="1"/>
  <c r="B36" i="9"/>
  <c r="C36" i="9" s="1"/>
  <c r="D36" i="9" s="1"/>
  <c r="E36" i="9" s="1"/>
  <c r="F36" i="9" s="1"/>
  <c r="G36" i="9" s="1"/>
  <c r="H36" i="9" s="1"/>
  <c r="B37" i="9"/>
  <c r="C37" i="9" s="1"/>
  <c r="D37" i="9" s="1"/>
  <c r="E37" i="9" s="1"/>
  <c r="F37" i="9" s="1"/>
  <c r="G37" i="9" s="1"/>
  <c r="H37" i="9" s="1"/>
  <c r="B38" i="9"/>
  <c r="C38" i="9" s="1"/>
  <c r="D38" i="9" s="1"/>
  <c r="E38" i="9" s="1"/>
  <c r="F38" i="9" s="1"/>
  <c r="G38" i="9" s="1"/>
  <c r="B39" i="9"/>
  <c r="C39" i="9" s="1"/>
  <c r="D39" i="9" s="1"/>
  <c r="E39" i="9" s="1"/>
  <c r="F39" i="9" s="1"/>
  <c r="G39" i="9" s="1"/>
  <c r="H39" i="9" s="1"/>
  <c r="B40" i="9"/>
  <c r="C40" i="9" s="1"/>
  <c r="D40" i="9" s="1"/>
  <c r="E40" i="9" s="1"/>
  <c r="F40" i="9" s="1"/>
  <c r="G40" i="9" s="1"/>
  <c r="H40" i="9" s="1"/>
  <c r="B41" i="9"/>
  <c r="C41" i="9" s="1"/>
  <c r="D41" i="9" s="1"/>
  <c r="E41" i="9" s="1"/>
  <c r="F41" i="9" s="1"/>
  <c r="G41" i="9" s="1"/>
  <c r="H41" i="9" s="1"/>
  <c r="P41" i="9" s="1"/>
  <c r="B42" i="9"/>
  <c r="C42" i="9" s="1"/>
  <c r="D42" i="9" s="1"/>
  <c r="E42" i="9" s="1"/>
  <c r="F42" i="9" s="1"/>
  <c r="G42" i="9" s="1"/>
  <c r="H42" i="9" s="1"/>
  <c r="B43" i="9"/>
  <c r="C43" i="9" s="1"/>
  <c r="D43" i="9" s="1"/>
  <c r="E43" i="9" s="1"/>
  <c r="F43" i="9" s="1"/>
  <c r="G43" i="9" s="1"/>
  <c r="H43" i="9" s="1"/>
  <c r="B44" i="9"/>
  <c r="C44" i="9" s="1"/>
  <c r="D44" i="9" s="1"/>
  <c r="E44" i="9" s="1"/>
  <c r="F44" i="9" s="1"/>
  <c r="G44" i="9" s="1"/>
  <c r="H44" i="9" s="1"/>
  <c r="B45" i="9"/>
  <c r="C45" i="9" s="1"/>
  <c r="D45" i="9" s="1"/>
  <c r="E45" i="9" s="1"/>
  <c r="F45" i="9" s="1"/>
  <c r="G45" i="9" s="1"/>
  <c r="H45" i="9" s="1"/>
  <c r="B46" i="9"/>
  <c r="C46" i="9" s="1"/>
  <c r="D46" i="9" s="1"/>
  <c r="E46" i="9" s="1"/>
  <c r="F46" i="9" s="1"/>
  <c r="G46" i="9" s="1"/>
  <c r="H46" i="9" s="1"/>
  <c r="B47" i="9"/>
  <c r="C47" i="9" s="1"/>
  <c r="D47" i="9" s="1"/>
  <c r="E47" i="9" s="1"/>
  <c r="F47" i="9" s="1"/>
  <c r="G47" i="9" s="1"/>
  <c r="H47" i="9" s="1"/>
  <c r="B48" i="9"/>
  <c r="C48" i="9" s="1"/>
  <c r="D48" i="9" s="1"/>
  <c r="E48" i="9" s="1"/>
  <c r="F48" i="9" s="1"/>
  <c r="G48" i="9" s="1"/>
  <c r="H48" i="9" s="1"/>
  <c r="B49" i="9"/>
  <c r="C49" i="9" s="1"/>
  <c r="D49" i="9" s="1"/>
  <c r="E49" i="9" s="1"/>
  <c r="F49" i="9" s="1"/>
  <c r="G49" i="9" s="1"/>
  <c r="B50" i="9"/>
  <c r="C50" i="9" s="1"/>
  <c r="D50" i="9" s="1"/>
  <c r="E50" i="9" s="1"/>
  <c r="F50" i="9" s="1"/>
  <c r="G50" i="9" s="1"/>
  <c r="B51" i="9"/>
  <c r="C51" i="9" s="1"/>
  <c r="D51" i="9" s="1"/>
  <c r="E51" i="9" s="1"/>
  <c r="F51" i="9" s="1"/>
  <c r="G51" i="9" s="1"/>
  <c r="B52" i="9"/>
  <c r="C52" i="9" s="1"/>
  <c r="D52" i="9" s="1"/>
  <c r="E52" i="9" s="1"/>
  <c r="F52" i="9" s="1"/>
  <c r="G52" i="9" s="1"/>
  <c r="B53" i="9"/>
  <c r="C53" i="9" s="1"/>
  <c r="D53" i="9" s="1"/>
  <c r="E53" i="9" s="1"/>
  <c r="F53" i="9" s="1"/>
  <c r="G53" i="9" s="1"/>
  <c r="B54" i="9"/>
  <c r="C54" i="9" s="1"/>
  <c r="D54" i="9" s="1"/>
  <c r="E54" i="9" s="1"/>
  <c r="F54" i="9" s="1"/>
  <c r="G54" i="9" s="1"/>
  <c r="B55" i="9"/>
  <c r="C55" i="9" s="1"/>
  <c r="D55" i="9" s="1"/>
  <c r="E55" i="9" s="1"/>
  <c r="F55" i="9" s="1"/>
  <c r="G55" i="9" s="1"/>
  <c r="H55" i="9" s="1"/>
  <c r="B56" i="9"/>
  <c r="C56" i="9" s="1"/>
  <c r="D56" i="9" s="1"/>
  <c r="E56" i="9" s="1"/>
  <c r="F56" i="9" s="1"/>
  <c r="G56" i="9" s="1"/>
  <c r="B57" i="9"/>
  <c r="C57" i="9" s="1"/>
  <c r="D57" i="9" s="1"/>
  <c r="E57" i="9" s="1"/>
  <c r="F57" i="9" s="1"/>
  <c r="G57" i="9" s="1"/>
  <c r="B6" i="9"/>
  <c r="C6" i="9" s="1"/>
  <c r="D6" i="9" s="1"/>
  <c r="E6" i="9" s="1"/>
  <c r="F6" i="9" s="1"/>
  <c r="G6" i="9" s="1"/>
  <c r="H6" i="9" s="1"/>
  <c r="L36" i="9" l="1"/>
  <c r="L28" i="9"/>
  <c r="L24" i="9"/>
  <c r="L20" i="9"/>
  <c r="L27" i="9"/>
  <c r="L33" i="9"/>
  <c r="O33" i="9" s="1"/>
  <c r="L35" i="9"/>
  <c r="L41" i="9"/>
  <c r="O41" i="9" s="1"/>
  <c r="L31" i="9"/>
  <c r="L34" i="9"/>
  <c r="L18" i="9"/>
  <c r="L55" i="9"/>
  <c r="P6" i="9"/>
  <c r="L6" i="9"/>
  <c r="O6" i="9" s="1"/>
  <c r="P46" i="9"/>
  <c r="L46" i="9"/>
  <c r="O46" i="9" s="1"/>
  <c r="P40" i="9"/>
  <c r="L40" i="9"/>
  <c r="O40" i="9" s="1"/>
  <c r="P47" i="9"/>
  <c r="L47" i="9"/>
  <c r="O47" i="9" s="1"/>
  <c r="P32" i="9"/>
  <c r="L32" i="9"/>
  <c r="O32" i="9" s="1"/>
  <c r="P26" i="9"/>
  <c r="L26" i="9"/>
  <c r="O26" i="9" s="1"/>
  <c r="P22" i="9"/>
  <c r="L22" i="9"/>
  <c r="O22" i="9" s="1"/>
  <c r="P14" i="9"/>
  <c r="L14" i="9"/>
  <c r="O14" i="9" s="1"/>
  <c r="P48" i="9"/>
  <c r="L48" i="9"/>
  <c r="O48" i="9" s="1"/>
  <c r="P11" i="9"/>
  <c r="L11" i="9"/>
  <c r="O11" i="9" s="1"/>
  <c r="P42" i="9"/>
  <c r="L42" i="9"/>
  <c r="O42" i="9" s="1"/>
  <c r="P44" i="9"/>
  <c r="L44" i="9"/>
  <c r="O44" i="9" s="1"/>
  <c r="P12" i="9"/>
  <c r="L12" i="9"/>
  <c r="O12" i="9" s="1"/>
  <c r="P21" i="9"/>
  <c r="L21" i="9"/>
  <c r="O21" i="9" s="1"/>
  <c r="P13" i="9"/>
  <c r="L13" i="9"/>
  <c r="O13" i="9" s="1"/>
  <c r="P23" i="9"/>
  <c r="L23" i="9"/>
  <c r="O23" i="9" s="1"/>
  <c r="P43" i="9"/>
  <c r="L43" i="9"/>
  <c r="O43" i="9" s="1"/>
  <c r="P39" i="9"/>
  <c r="L39" i="9"/>
  <c r="O39" i="9" s="1"/>
  <c r="P45" i="9"/>
  <c r="L45" i="9"/>
  <c r="O45" i="9" s="1"/>
  <c r="P37" i="9"/>
  <c r="L37" i="9"/>
  <c r="O37" i="9" s="1"/>
  <c r="L25" i="9"/>
  <c r="O25" i="9" s="1"/>
  <c r="O7" i="9"/>
  <c r="AC15" i="3"/>
  <c r="L2" i="9" l="1"/>
  <c r="L1" i="9"/>
  <c r="L3" i="9"/>
  <c r="AD15" i="3"/>
  <c r="AF15" i="3" s="1"/>
  <c r="AG15" i="3" s="1"/>
  <c r="BA244" i="8"/>
  <c r="AZ244" i="8"/>
  <c r="AC243" i="8"/>
  <c r="AA243" i="8"/>
  <c r="Z243" i="8"/>
  <c r="Y243" i="8"/>
  <c r="X243" i="8"/>
  <c r="W243" i="8"/>
  <c r="V243" i="8"/>
  <c r="O243" i="8"/>
  <c r="N243" i="8"/>
  <c r="M243" i="8"/>
  <c r="L243" i="8"/>
  <c r="K243" i="8"/>
  <c r="J243" i="8"/>
  <c r="I243" i="8"/>
  <c r="U243" i="8" s="1"/>
  <c r="H243" i="8"/>
  <c r="T243" i="8" s="1"/>
  <c r="G243" i="8"/>
  <c r="S243" i="8" s="1"/>
  <c r="F243" i="8"/>
  <c r="R243" i="8" s="1"/>
  <c r="E243" i="8"/>
  <c r="Q243" i="8" s="1"/>
  <c r="AD243" i="8" s="1"/>
  <c r="D243" i="8"/>
  <c r="C243" i="8"/>
  <c r="B243" i="8"/>
  <c r="P243" i="8" s="1"/>
  <c r="A243" i="8"/>
  <c r="AE243" i="8" s="1"/>
  <c r="AC242" i="8"/>
  <c r="AA242" i="8"/>
  <c r="Z242" i="8"/>
  <c r="Y242" i="8"/>
  <c r="X242" i="8"/>
  <c r="W242" i="8"/>
  <c r="V242" i="8"/>
  <c r="O242" i="8"/>
  <c r="N242" i="8"/>
  <c r="M242" i="8"/>
  <c r="L242" i="8"/>
  <c r="K242" i="8"/>
  <c r="J242" i="8"/>
  <c r="I242" i="8"/>
  <c r="U242" i="8" s="1"/>
  <c r="H242" i="8"/>
  <c r="T242" i="8" s="1"/>
  <c r="G242" i="8"/>
  <c r="S242" i="8" s="1"/>
  <c r="F242" i="8"/>
  <c r="R242" i="8" s="1"/>
  <c r="E242" i="8"/>
  <c r="Q242" i="8" s="1"/>
  <c r="AD242" i="8" s="1"/>
  <c r="D242" i="8"/>
  <c r="C242" i="8"/>
  <c r="B242" i="8"/>
  <c r="P242" i="8" s="1"/>
  <c r="A242" i="8"/>
  <c r="AE242" i="8" s="1"/>
  <c r="AC241" i="8"/>
  <c r="AA241" i="8"/>
  <c r="Z241" i="8"/>
  <c r="Y241" i="8"/>
  <c r="X241" i="8"/>
  <c r="W241" i="8"/>
  <c r="V241" i="8"/>
  <c r="O241" i="8"/>
  <c r="N241" i="8"/>
  <c r="M241" i="8"/>
  <c r="L241" i="8"/>
  <c r="K241" i="8"/>
  <c r="J241" i="8"/>
  <c r="I241" i="8"/>
  <c r="U241" i="8" s="1"/>
  <c r="H241" i="8"/>
  <c r="T241" i="8" s="1"/>
  <c r="G241" i="8"/>
  <c r="S241" i="8" s="1"/>
  <c r="F241" i="8"/>
  <c r="R241" i="8" s="1"/>
  <c r="E241" i="8"/>
  <c r="Q241" i="8" s="1"/>
  <c r="AD241" i="8" s="1"/>
  <c r="D241" i="8"/>
  <c r="C241" i="8"/>
  <c r="B241" i="8"/>
  <c r="P241" i="8" s="1"/>
  <c r="A241" i="8"/>
  <c r="AE241" i="8" s="1"/>
  <c r="AC240" i="8"/>
  <c r="AA240" i="8"/>
  <c r="Z240" i="8"/>
  <c r="Y240" i="8"/>
  <c r="X240" i="8"/>
  <c r="W240" i="8"/>
  <c r="V240" i="8"/>
  <c r="O240" i="8"/>
  <c r="N240" i="8"/>
  <c r="M240" i="8"/>
  <c r="L240" i="8"/>
  <c r="K240" i="8"/>
  <c r="J240" i="8"/>
  <c r="I240" i="8"/>
  <c r="U240" i="8" s="1"/>
  <c r="H240" i="8"/>
  <c r="T240" i="8" s="1"/>
  <c r="G240" i="8"/>
  <c r="S240" i="8" s="1"/>
  <c r="F240" i="8"/>
  <c r="R240" i="8" s="1"/>
  <c r="E240" i="8"/>
  <c r="Q240" i="8" s="1"/>
  <c r="AD240" i="8" s="1"/>
  <c r="D240" i="8"/>
  <c r="C240" i="8"/>
  <c r="B240" i="8"/>
  <c r="P240" i="8" s="1"/>
  <c r="A240" i="8"/>
  <c r="AE240" i="8" s="1"/>
  <c r="AC239" i="8"/>
  <c r="AA239" i="8"/>
  <c r="Z239" i="8"/>
  <c r="Y239" i="8"/>
  <c r="X239" i="8"/>
  <c r="W239" i="8"/>
  <c r="V239" i="8"/>
  <c r="O239" i="8"/>
  <c r="N239" i="8"/>
  <c r="M239" i="8"/>
  <c r="L239" i="8"/>
  <c r="K239" i="8"/>
  <c r="J239" i="8"/>
  <c r="I239" i="8"/>
  <c r="U239" i="8" s="1"/>
  <c r="H239" i="8"/>
  <c r="T239" i="8" s="1"/>
  <c r="G239" i="8"/>
  <c r="S239" i="8" s="1"/>
  <c r="F239" i="8"/>
  <c r="R239" i="8" s="1"/>
  <c r="E239" i="8"/>
  <c r="Q239" i="8" s="1"/>
  <c r="AD239" i="8" s="1"/>
  <c r="D239" i="8"/>
  <c r="C239" i="8"/>
  <c r="B239" i="8"/>
  <c r="P239" i="8" s="1"/>
  <c r="A239" i="8"/>
  <c r="AE239" i="8" s="1"/>
  <c r="AC238" i="8"/>
  <c r="AA238" i="8"/>
  <c r="Z238" i="8"/>
  <c r="Y238" i="8"/>
  <c r="X238" i="8"/>
  <c r="W238" i="8"/>
  <c r="V238" i="8"/>
  <c r="O238" i="8"/>
  <c r="N238" i="8"/>
  <c r="M238" i="8"/>
  <c r="L238" i="8"/>
  <c r="K238" i="8"/>
  <c r="J238" i="8"/>
  <c r="I238" i="8"/>
  <c r="U238" i="8" s="1"/>
  <c r="H238" i="8"/>
  <c r="T238" i="8" s="1"/>
  <c r="G238" i="8"/>
  <c r="S238" i="8" s="1"/>
  <c r="F238" i="8"/>
  <c r="R238" i="8" s="1"/>
  <c r="E238" i="8"/>
  <c r="Q238" i="8" s="1"/>
  <c r="AD238" i="8" s="1"/>
  <c r="D238" i="8"/>
  <c r="C238" i="8"/>
  <c r="B238" i="8"/>
  <c r="P238" i="8" s="1"/>
  <c r="A238" i="8"/>
  <c r="AE238" i="8" s="1"/>
  <c r="AC237" i="8"/>
  <c r="AA237" i="8"/>
  <c r="Z237" i="8"/>
  <c r="Y237" i="8"/>
  <c r="X237" i="8"/>
  <c r="W237" i="8"/>
  <c r="V237" i="8"/>
  <c r="O237" i="8"/>
  <c r="N237" i="8"/>
  <c r="M237" i="8"/>
  <c r="L237" i="8"/>
  <c r="K237" i="8"/>
  <c r="J237" i="8"/>
  <c r="I237" i="8"/>
  <c r="U237" i="8" s="1"/>
  <c r="H237" i="8"/>
  <c r="T237" i="8" s="1"/>
  <c r="G237" i="8"/>
  <c r="S237" i="8" s="1"/>
  <c r="F237" i="8"/>
  <c r="R237" i="8" s="1"/>
  <c r="E237" i="8"/>
  <c r="Q237" i="8" s="1"/>
  <c r="AD237" i="8" s="1"/>
  <c r="D237" i="8"/>
  <c r="C237" i="8"/>
  <c r="B237" i="8"/>
  <c r="P237" i="8" s="1"/>
  <c r="A237" i="8"/>
  <c r="AE237" i="8" s="1"/>
  <c r="AC236" i="8"/>
  <c r="AA236" i="8"/>
  <c r="Z236" i="8"/>
  <c r="Y236" i="8"/>
  <c r="X236" i="8"/>
  <c r="W236" i="8"/>
  <c r="V236" i="8"/>
  <c r="O236" i="8"/>
  <c r="N236" i="8"/>
  <c r="M236" i="8"/>
  <c r="L236" i="8"/>
  <c r="K236" i="8"/>
  <c r="J236" i="8"/>
  <c r="I236" i="8"/>
  <c r="U236" i="8" s="1"/>
  <c r="H236" i="8"/>
  <c r="T236" i="8" s="1"/>
  <c r="G236" i="8"/>
  <c r="S236" i="8" s="1"/>
  <c r="F236" i="8"/>
  <c r="R236" i="8" s="1"/>
  <c r="E236" i="8"/>
  <c r="Q236" i="8" s="1"/>
  <c r="AD236" i="8" s="1"/>
  <c r="D236" i="8"/>
  <c r="C236" i="8"/>
  <c r="B236" i="8"/>
  <c r="P236" i="8" s="1"/>
  <c r="A236" i="8"/>
  <c r="AE236" i="8" s="1"/>
  <c r="AC235" i="8"/>
  <c r="AA235" i="8"/>
  <c r="Z235" i="8"/>
  <c r="Y235" i="8"/>
  <c r="X235" i="8"/>
  <c r="W235" i="8"/>
  <c r="V235" i="8"/>
  <c r="O235" i="8"/>
  <c r="N235" i="8"/>
  <c r="M235" i="8"/>
  <c r="L235" i="8"/>
  <c r="K235" i="8"/>
  <c r="J235" i="8"/>
  <c r="I235" i="8"/>
  <c r="U235" i="8" s="1"/>
  <c r="H235" i="8"/>
  <c r="T235" i="8" s="1"/>
  <c r="G235" i="8"/>
  <c r="S235" i="8" s="1"/>
  <c r="F235" i="8"/>
  <c r="R235" i="8" s="1"/>
  <c r="E235" i="8"/>
  <c r="Q235" i="8" s="1"/>
  <c r="AD235" i="8" s="1"/>
  <c r="D235" i="8"/>
  <c r="C235" i="8"/>
  <c r="B235" i="8"/>
  <c r="P235" i="8" s="1"/>
  <c r="A235" i="8"/>
  <c r="AE235" i="8" s="1"/>
  <c r="AC234" i="8"/>
  <c r="AA234" i="8"/>
  <c r="Z234" i="8"/>
  <c r="Y234" i="8"/>
  <c r="X234" i="8"/>
  <c r="W234" i="8"/>
  <c r="V234" i="8"/>
  <c r="O234" i="8"/>
  <c r="N234" i="8"/>
  <c r="M234" i="8"/>
  <c r="L234" i="8"/>
  <c r="K234" i="8"/>
  <c r="J234" i="8"/>
  <c r="I234" i="8"/>
  <c r="U234" i="8" s="1"/>
  <c r="H234" i="8"/>
  <c r="T234" i="8" s="1"/>
  <c r="G234" i="8"/>
  <c r="S234" i="8" s="1"/>
  <c r="F234" i="8"/>
  <c r="R234" i="8" s="1"/>
  <c r="E234" i="8"/>
  <c r="Q234" i="8" s="1"/>
  <c r="AD234" i="8" s="1"/>
  <c r="D234" i="8"/>
  <c r="C234" i="8"/>
  <c r="B234" i="8"/>
  <c r="P234" i="8" s="1"/>
  <c r="A234" i="8"/>
  <c r="AE234" i="8" s="1"/>
  <c r="AC233" i="8"/>
  <c r="AA233" i="8"/>
  <c r="Z233" i="8"/>
  <c r="Y233" i="8"/>
  <c r="X233" i="8"/>
  <c r="W233" i="8"/>
  <c r="V233" i="8"/>
  <c r="O233" i="8"/>
  <c r="N233" i="8"/>
  <c r="M233" i="8"/>
  <c r="L233" i="8"/>
  <c r="K233" i="8"/>
  <c r="J233" i="8"/>
  <c r="I233" i="8"/>
  <c r="U233" i="8" s="1"/>
  <c r="H233" i="8"/>
  <c r="T233" i="8" s="1"/>
  <c r="G233" i="8"/>
  <c r="S233" i="8" s="1"/>
  <c r="F233" i="8"/>
  <c r="R233" i="8" s="1"/>
  <c r="E233" i="8"/>
  <c r="Q233" i="8" s="1"/>
  <c r="AD233" i="8" s="1"/>
  <c r="D233" i="8"/>
  <c r="C233" i="8"/>
  <c r="B233" i="8"/>
  <c r="P233" i="8" s="1"/>
  <c r="A233" i="8"/>
  <c r="AE233" i="8" s="1"/>
  <c r="AC232" i="8"/>
  <c r="AA232" i="8"/>
  <c r="Z232" i="8"/>
  <c r="Y232" i="8"/>
  <c r="X232" i="8"/>
  <c r="W232" i="8"/>
  <c r="V232" i="8"/>
  <c r="O232" i="8"/>
  <c r="N232" i="8"/>
  <c r="M232" i="8"/>
  <c r="L232" i="8"/>
  <c r="K232" i="8"/>
  <c r="J232" i="8"/>
  <c r="I232" i="8"/>
  <c r="U232" i="8" s="1"/>
  <c r="H232" i="8"/>
  <c r="T232" i="8" s="1"/>
  <c r="G232" i="8"/>
  <c r="S232" i="8" s="1"/>
  <c r="F232" i="8"/>
  <c r="R232" i="8" s="1"/>
  <c r="E232" i="8"/>
  <c r="Q232" i="8" s="1"/>
  <c r="AD232" i="8" s="1"/>
  <c r="D232" i="8"/>
  <c r="C232" i="8"/>
  <c r="B232" i="8"/>
  <c r="P232" i="8" s="1"/>
  <c r="A232" i="8"/>
  <c r="AE232" i="8" s="1"/>
  <c r="AC231" i="8"/>
  <c r="AA231" i="8"/>
  <c r="Z231" i="8"/>
  <c r="Y231" i="8"/>
  <c r="X231" i="8"/>
  <c r="W231" i="8"/>
  <c r="V231" i="8"/>
  <c r="O231" i="8"/>
  <c r="N231" i="8"/>
  <c r="M231" i="8"/>
  <c r="L231" i="8"/>
  <c r="K231" i="8"/>
  <c r="J231" i="8"/>
  <c r="I231" i="8"/>
  <c r="U231" i="8" s="1"/>
  <c r="H231" i="8"/>
  <c r="T231" i="8" s="1"/>
  <c r="G231" i="8"/>
  <c r="S231" i="8" s="1"/>
  <c r="F231" i="8"/>
  <c r="R231" i="8" s="1"/>
  <c r="E231" i="8"/>
  <c r="Q231" i="8" s="1"/>
  <c r="AD231" i="8" s="1"/>
  <c r="D231" i="8"/>
  <c r="C231" i="8"/>
  <c r="B231" i="8"/>
  <c r="P231" i="8" s="1"/>
  <c r="A231" i="8"/>
  <c r="AE231" i="8" s="1"/>
  <c r="AC230" i="8"/>
  <c r="AA230" i="8"/>
  <c r="Z230" i="8"/>
  <c r="Y230" i="8"/>
  <c r="X230" i="8"/>
  <c r="W230" i="8"/>
  <c r="V230" i="8"/>
  <c r="O230" i="8"/>
  <c r="N230" i="8"/>
  <c r="M230" i="8"/>
  <c r="L230" i="8"/>
  <c r="K230" i="8"/>
  <c r="J230" i="8"/>
  <c r="I230" i="8"/>
  <c r="U230" i="8" s="1"/>
  <c r="H230" i="8"/>
  <c r="T230" i="8" s="1"/>
  <c r="G230" i="8"/>
  <c r="S230" i="8" s="1"/>
  <c r="F230" i="8"/>
  <c r="R230" i="8" s="1"/>
  <c r="E230" i="8"/>
  <c r="Q230" i="8" s="1"/>
  <c r="AD230" i="8" s="1"/>
  <c r="D230" i="8"/>
  <c r="C230" i="8"/>
  <c r="B230" i="8"/>
  <c r="P230" i="8" s="1"/>
  <c r="A230" i="8"/>
  <c r="AE230" i="8" s="1"/>
  <c r="AC229" i="8"/>
  <c r="AA229" i="8"/>
  <c r="Z229" i="8"/>
  <c r="Y229" i="8"/>
  <c r="X229" i="8"/>
  <c r="W229" i="8"/>
  <c r="V229" i="8"/>
  <c r="O229" i="8"/>
  <c r="N229" i="8"/>
  <c r="M229" i="8"/>
  <c r="L229" i="8"/>
  <c r="K229" i="8"/>
  <c r="J229" i="8"/>
  <c r="I229" i="8"/>
  <c r="U229" i="8" s="1"/>
  <c r="H229" i="8"/>
  <c r="T229" i="8" s="1"/>
  <c r="G229" i="8"/>
  <c r="S229" i="8" s="1"/>
  <c r="F229" i="8"/>
  <c r="R229" i="8" s="1"/>
  <c r="E229" i="8"/>
  <c r="Q229" i="8" s="1"/>
  <c r="AD229" i="8" s="1"/>
  <c r="D229" i="8"/>
  <c r="C229" i="8"/>
  <c r="B229" i="8"/>
  <c r="P229" i="8" s="1"/>
  <c r="A229" i="8"/>
  <c r="AE229" i="8" s="1"/>
  <c r="AC228" i="8"/>
  <c r="AA228" i="8"/>
  <c r="Z228" i="8"/>
  <c r="Y228" i="8"/>
  <c r="X228" i="8"/>
  <c r="W228" i="8"/>
  <c r="V228" i="8"/>
  <c r="O228" i="8"/>
  <c r="N228" i="8"/>
  <c r="M228" i="8"/>
  <c r="L228" i="8"/>
  <c r="K228" i="8"/>
  <c r="J228" i="8"/>
  <c r="I228" i="8"/>
  <c r="U228" i="8" s="1"/>
  <c r="H228" i="8"/>
  <c r="T228" i="8" s="1"/>
  <c r="G228" i="8"/>
  <c r="S228" i="8" s="1"/>
  <c r="F228" i="8"/>
  <c r="R228" i="8" s="1"/>
  <c r="E228" i="8"/>
  <c r="Q228" i="8" s="1"/>
  <c r="AD228" i="8" s="1"/>
  <c r="D228" i="8"/>
  <c r="C228" i="8"/>
  <c r="B228" i="8"/>
  <c r="P228" i="8" s="1"/>
  <c r="A228" i="8"/>
  <c r="AE228" i="8" s="1"/>
  <c r="AC227" i="8"/>
  <c r="AA227" i="8"/>
  <c r="Z227" i="8"/>
  <c r="Y227" i="8"/>
  <c r="X227" i="8"/>
  <c r="W227" i="8"/>
  <c r="V227" i="8"/>
  <c r="O227" i="8"/>
  <c r="N227" i="8"/>
  <c r="M227" i="8"/>
  <c r="L227" i="8"/>
  <c r="K227" i="8"/>
  <c r="J227" i="8"/>
  <c r="I227" i="8"/>
  <c r="U227" i="8" s="1"/>
  <c r="H227" i="8"/>
  <c r="T227" i="8" s="1"/>
  <c r="G227" i="8"/>
  <c r="S227" i="8" s="1"/>
  <c r="F227" i="8"/>
  <c r="R227" i="8" s="1"/>
  <c r="E227" i="8"/>
  <c r="Q227" i="8" s="1"/>
  <c r="AD227" i="8" s="1"/>
  <c r="D227" i="8"/>
  <c r="C227" i="8"/>
  <c r="B227" i="8"/>
  <c r="P227" i="8" s="1"/>
  <c r="A227" i="8"/>
  <c r="AE227" i="8" s="1"/>
  <c r="AC226" i="8"/>
  <c r="AA226" i="8"/>
  <c r="Z226" i="8"/>
  <c r="Y226" i="8"/>
  <c r="X226" i="8"/>
  <c r="W226" i="8"/>
  <c r="V226" i="8"/>
  <c r="O226" i="8"/>
  <c r="N226" i="8"/>
  <c r="M226" i="8"/>
  <c r="L226" i="8"/>
  <c r="K226" i="8"/>
  <c r="J226" i="8"/>
  <c r="I226" i="8"/>
  <c r="U226" i="8" s="1"/>
  <c r="H226" i="8"/>
  <c r="T226" i="8" s="1"/>
  <c r="G226" i="8"/>
  <c r="S226" i="8" s="1"/>
  <c r="F226" i="8"/>
  <c r="R226" i="8" s="1"/>
  <c r="E226" i="8"/>
  <c r="Q226" i="8" s="1"/>
  <c r="AD226" i="8" s="1"/>
  <c r="D226" i="8"/>
  <c r="C226" i="8"/>
  <c r="B226" i="8"/>
  <c r="P226" i="8" s="1"/>
  <c r="A226" i="8"/>
  <c r="AE226" i="8" s="1"/>
  <c r="AC225" i="8"/>
  <c r="AA225" i="8"/>
  <c r="Z225" i="8"/>
  <c r="Y225" i="8"/>
  <c r="X225" i="8"/>
  <c r="W225" i="8"/>
  <c r="V225" i="8"/>
  <c r="O225" i="8"/>
  <c r="N225" i="8"/>
  <c r="M225" i="8"/>
  <c r="L225" i="8"/>
  <c r="K225" i="8"/>
  <c r="J225" i="8"/>
  <c r="I225" i="8"/>
  <c r="U225" i="8" s="1"/>
  <c r="H225" i="8"/>
  <c r="T225" i="8" s="1"/>
  <c r="G225" i="8"/>
  <c r="S225" i="8" s="1"/>
  <c r="F225" i="8"/>
  <c r="R225" i="8" s="1"/>
  <c r="E225" i="8"/>
  <c r="Q225" i="8" s="1"/>
  <c r="AD225" i="8" s="1"/>
  <c r="D225" i="8"/>
  <c r="C225" i="8"/>
  <c r="B225" i="8"/>
  <c r="P225" i="8" s="1"/>
  <c r="A225" i="8"/>
  <c r="AE225" i="8" s="1"/>
  <c r="AC224" i="8"/>
  <c r="AA224" i="8"/>
  <c r="Z224" i="8"/>
  <c r="Y224" i="8"/>
  <c r="X224" i="8"/>
  <c r="W224" i="8"/>
  <c r="V224" i="8"/>
  <c r="O224" i="8"/>
  <c r="N224" i="8"/>
  <c r="M224" i="8"/>
  <c r="L224" i="8"/>
  <c r="K224" i="8"/>
  <c r="J224" i="8"/>
  <c r="I224" i="8"/>
  <c r="U224" i="8" s="1"/>
  <c r="H224" i="8"/>
  <c r="T224" i="8" s="1"/>
  <c r="G224" i="8"/>
  <c r="S224" i="8" s="1"/>
  <c r="F224" i="8"/>
  <c r="R224" i="8" s="1"/>
  <c r="E224" i="8"/>
  <c r="Q224" i="8" s="1"/>
  <c r="AD224" i="8" s="1"/>
  <c r="D224" i="8"/>
  <c r="C224" i="8"/>
  <c r="B224" i="8"/>
  <c r="P224" i="8" s="1"/>
  <c r="A224" i="8"/>
  <c r="AE224" i="8" s="1"/>
  <c r="AC223" i="8"/>
  <c r="AA223" i="8"/>
  <c r="Z223" i="8"/>
  <c r="Y223" i="8"/>
  <c r="X223" i="8"/>
  <c r="W223" i="8"/>
  <c r="V223" i="8"/>
  <c r="O223" i="8"/>
  <c r="N223" i="8"/>
  <c r="M223" i="8"/>
  <c r="L223" i="8"/>
  <c r="K223" i="8"/>
  <c r="J223" i="8"/>
  <c r="I223" i="8"/>
  <c r="U223" i="8" s="1"/>
  <c r="H223" i="8"/>
  <c r="T223" i="8" s="1"/>
  <c r="G223" i="8"/>
  <c r="S223" i="8" s="1"/>
  <c r="F223" i="8"/>
  <c r="R223" i="8" s="1"/>
  <c r="E223" i="8"/>
  <c r="Q223" i="8" s="1"/>
  <c r="AD223" i="8" s="1"/>
  <c r="D223" i="8"/>
  <c r="C223" i="8"/>
  <c r="B223" i="8"/>
  <c r="P223" i="8" s="1"/>
  <c r="A223" i="8"/>
  <c r="AE223" i="8" s="1"/>
  <c r="AC222" i="8"/>
  <c r="AA222" i="8"/>
  <c r="Z222" i="8"/>
  <c r="Y222" i="8"/>
  <c r="X222" i="8"/>
  <c r="W222" i="8"/>
  <c r="V222" i="8"/>
  <c r="O222" i="8"/>
  <c r="N222" i="8"/>
  <c r="M222" i="8"/>
  <c r="L222" i="8"/>
  <c r="K222" i="8"/>
  <c r="J222" i="8"/>
  <c r="I222" i="8"/>
  <c r="U222" i="8" s="1"/>
  <c r="H222" i="8"/>
  <c r="T222" i="8" s="1"/>
  <c r="G222" i="8"/>
  <c r="S222" i="8" s="1"/>
  <c r="F222" i="8"/>
  <c r="R222" i="8" s="1"/>
  <c r="E222" i="8"/>
  <c r="Q222" i="8" s="1"/>
  <c r="AD222" i="8" s="1"/>
  <c r="D222" i="8"/>
  <c r="C222" i="8"/>
  <c r="B222" i="8"/>
  <c r="P222" i="8" s="1"/>
  <c r="A222" i="8"/>
  <c r="AE222" i="8" s="1"/>
  <c r="AC221" i="8"/>
  <c r="AA221" i="8"/>
  <c r="Z221" i="8"/>
  <c r="Y221" i="8"/>
  <c r="X221" i="8"/>
  <c r="W221" i="8"/>
  <c r="V221" i="8"/>
  <c r="O221" i="8"/>
  <c r="N221" i="8"/>
  <c r="M221" i="8"/>
  <c r="L221" i="8"/>
  <c r="K221" i="8"/>
  <c r="J221" i="8"/>
  <c r="I221" i="8"/>
  <c r="U221" i="8" s="1"/>
  <c r="H221" i="8"/>
  <c r="T221" i="8" s="1"/>
  <c r="G221" i="8"/>
  <c r="S221" i="8" s="1"/>
  <c r="F221" i="8"/>
  <c r="R221" i="8" s="1"/>
  <c r="E221" i="8"/>
  <c r="Q221" i="8" s="1"/>
  <c r="AD221" i="8" s="1"/>
  <c r="D221" i="8"/>
  <c r="C221" i="8"/>
  <c r="B221" i="8"/>
  <c r="P221" i="8" s="1"/>
  <c r="A221" i="8"/>
  <c r="AE221" i="8" s="1"/>
  <c r="AC220" i="8"/>
  <c r="AA220" i="8"/>
  <c r="Z220" i="8"/>
  <c r="Y220" i="8"/>
  <c r="X220" i="8"/>
  <c r="W220" i="8"/>
  <c r="V220" i="8"/>
  <c r="O220" i="8"/>
  <c r="N220" i="8"/>
  <c r="M220" i="8"/>
  <c r="L220" i="8"/>
  <c r="K220" i="8"/>
  <c r="J220" i="8"/>
  <c r="I220" i="8"/>
  <c r="U220" i="8" s="1"/>
  <c r="H220" i="8"/>
  <c r="T220" i="8" s="1"/>
  <c r="G220" i="8"/>
  <c r="S220" i="8" s="1"/>
  <c r="F220" i="8"/>
  <c r="R220" i="8" s="1"/>
  <c r="E220" i="8"/>
  <c r="Q220" i="8" s="1"/>
  <c r="AD220" i="8" s="1"/>
  <c r="D220" i="8"/>
  <c r="C220" i="8"/>
  <c r="B220" i="8"/>
  <c r="P220" i="8" s="1"/>
  <c r="A220" i="8"/>
  <c r="AE220" i="8" s="1"/>
  <c r="AC219" i="8"/>
  <c r="AA219" i="8"/>
  <c r="Z219" i="8"/>
  <c r="Y219" i="8"/>
  <c r="X219" i="8"/>
  <c r="W219" i="8"/>
  <c r="V219" i="8"/>
  <c r="O219" i="8"/>
  <c r="N219" i="8"/>
  <c r="M219" i="8"/>
  <c r="L219" i="8"/>
  <c r="K219" i="8"/>
  <c r="J219" i="8"/>
  <c r="I219" i="8"/>
  <c r="U219" i="8" s="1"/>
  <c r="H219" i="8"/>
  <c r="T219" i="8" s="1"/>
  <c r="G219" i="8"/>
  <c r="S219" i="8" s="1"/>
  <c r="F219" i="8"/>
  <c r="R219" i="8" s="1"/>
  <c r="E219" i="8"/>
  <c r="Q219" i="8" s="1"/>
  <c r="AD219" i="8" s="1"/>
  <c r="D219" i="8"/>
  <c r="C219" i="8"/>
  <c r="B219" i="8"/>
  <c r="P219" i="8" s="1"/>
  <c r="A219" i="8"/>
  <c r="AE219" i="8" s="1"/>
  <c r="AC218" i="8"/>
  <c r="AA218" i="8"/>
  <c r="Z218" i="8"/>
  <c r="Y218" i="8"/>
  <c r="X218" i="8"/>
  <c r="W218" i="8"/>
  <c r="V218" i="8"/>
  <c r="O218" i="8"/>
  <c r="N218" i="8"/>
  <c r="M218" i="8"/>
  <c r="L218" i="8"/>
  <c r="K218" i="8"/>
  <c r="J218" i="8"/>
  <c r="I218" i="8"/>
  <c r="U218" i="8" s="1"/>
  <c r="H218" i="8"/>
  <c r="T218" i="8" s="1"/>
  <c r="G218" i="8"/>
  <c r="S218" i="8" s="1"/>
  <c r="F218" i="8"/>
  <c r="R218" i="8" s="1"/>
  <c r="E218" i="8"/>
  <c r="Q218" i="8" s="1"/>
  <c r="AD218" i="8" s="1"/>
  <c r="D218" i="8"/>
  <c r="C218" i="8"/>
  <c r="B218" i="8"/>
  <c r="P218" i="8" s="1"/>
  <c r="A218" i="8"/>
  <c r="AE218" i="8" s="1"/>
  <c r="AC217" i="8"/>
  <c r="AA217" i="8"/>
  <c r="Z217" i="8"/>
  <c r="Y217" i="8"/>
  <c r="X217" i="8"/>
  <c r="W217" i="8"/>
  <c r="V217" i="8"/>
  <c r="O217" i="8"/>
  <c r="N217" i="8"/>
  <c r="M217" i="8"/>
  <c r="L217" i="8"/>
  <c r="K217" i="8"/>
  <c r="J217" i="8"/>
  <c r="I217" i="8"/>
  <c r="U217" i="8" s="1"/>
  <c r="H217" i="8"/>
  <c r="T217" i="8" s="1"/>
  <c r="G217" i="8"/>
  <c r="S217" i="8" s="1"/>
  <c r="F217" i="8"/>
  <c r="R217" i="8" s="1"/>
  <c r="E217" i="8"/>
  <c r="Q217" i="8" s="1"/>
  <c r="AD217" i="8" s="1"/>
  <c r="D217" i="8"/>
  <c r="C217" i="8"/>
  <c r="B217" i="8"/>
  <c r="P217" i="8" s="1"/>
  <c r="A217" i="8"/>
  <c r="AE217" i="8" s="1"/>
  <c r="AC216" i="8"/>
  <c r="AA216" i="8"/>
  <c r="Z216" i="8"/>
  <c r="Y216" i="8"/>
  <c r="X216" i="8"/>
  <c r="W216" i="8"/>
  <c r="V216" i="8"/>
  <c r="O216" i="8"/>
  <c r="N216" i="8"/>
  <c r="M216" i="8"/>
  <c r="L216" i="8"/>
  <c r="K216" i="8"/>
  <c r="J216" i="8"/>
  <c r="I216" i="8"/>
  <c r="U216" i="8" s="1"/>
  <c r="H216" i="8"/>
  <c r="T216" i="8" s="1"/>
  <c r="G216" i="8"/>
  <c r="S216" i="8" s="1"/>
  <c r="F216" i="8"/>
  <c r="R216" i="8" s="1"/>
  <c r="E216" i="8"/>
  <c r="Q216" i="8" s="1"/>
  <c r="AD216" i="8" s="1"/>
  <c r="D216" i="8"/>
  <c r="C216" i="8"/>
  <c r="B216" i="8"/>
  <c r="P216" i="8" s="1"/>
  <c r="A216" i="8"/>
  <c r="AE216" i="8" s="1"/>
  <c r="AC215" i="8"/>
  <c r="AA215" i="8"/>
  <c r="Z215" i="8"/>
  <c r="Y215" i="8"/>
  <c r="X215" i="8"/>
  <c r="W215" i="8"/>
  <c r="V215" i="8"/>
  <c r="O215" i="8"/>
  <c r="N215" i="8"/>
  <c r="M215" i="8"/>
  <c r="L215" i="8"/>
  <c r="K215" i="8"/>
  <c r="J215" i="8"/>
  <c r="I215" i="8"/>
  <c r="U215" i="8" s="1"/>
  <c r="H215" i="8"/>
  <c r="T215" i="8" s="1"/>
  <c r="G215" i="8"/>
  <c r="S215" i="8" s="1"/>
  <c r="F215" i="8"/>
  <c r="R215" i="8" s="1"/>
  <c r="E215" i="8"/>
  <c r="Q215" i="8" s="1"/>
  <c r="D215" i="8"/>
  <c r="C215" i="8"/>
  <c r="B215" i="8"/>
  <c r="P215" i="8" s="1"/>
  <c r="A215" i="8"/>
  <c r="AE215" i="8" s="1"/>
  <c r="AC214" i="8"/>
  <c r="AA214" i="8"/>
  <c r="Z214" i="8"/>
  <c r="Y214" i="8"/>
  <c r="X214" i="8"/>
  <c r="W214" i="8"/>
  <c r="V214" i="8"/>
  <c r="O214" i="8"/>
  <c r="N214" i="8"/>
  <c r="M214" i="8"/>
  <c r="L214" i="8"/>
  <c r="K214" i="8"/>
  <c r="J214" i="8"/>
  <c r="I214" i="8"/>
  <c r="U214" i="8" s="1"/>
  <c r="H214" i="8"/>
  <c r="T214" i="8" s="1"/>
  <c r="G214" i="8"/>
  <c r="S214" i="8" s="1"/>
  <c r="F214" i="8"/>
  <c r="R214" i="8" s="1"/>
  <c r="E214" i="8"/>
  <c r="Q214" i="8" s="1"/>
  <c r="AD214" i="8" s="1"/>
  <c r="D214" i="8"/>
  <c r="C214" i="8"/>
  <c r="B214" i="8"/>
  <c r="P214" i="8" s="1"/>
  <c r="A214" i="8"/>
  <c r="AE214" i="8" s="1"/>
  <c r="AC213" i="8"/>
  <c r="AA213" i="8"/>
  <c r="Z213" i="8"/>
  <c r="Y213" i="8"/>
  <c r="X213" i="8"/>
  <c r="W213" i="8"/>
  <c r="V213" i="8"/>
  <c r="O213" i="8"/>
  <c r="N213" i="8"/>
  <c r="M213" i="8"/>
  <c r="L213" i="8"/>
  <c r="K213" i="8"/>
  <c r="J213" i="8"/>
  <c r="I213" i="8"/>
  <c r="U213" i="8" s="1"/>
  <c r="H213" i="8"/>
  <c r="T213" i="8" s="1"/>
  <c r="G213" i="8"/>
  <c r="S213" i="8" s="1"/>
  <c r="F213" i="8"/>
  <c r="R213" i="8" s="1"/>
  <c r="E213" i="8"/>
  <c r="Q213" i="8" s="1"/>
  <c r="AD213" i="8" s="1"/>
  <c r="D213" i="8"/>
  <c r="C213" i="8"/>
  <c r="B213" i="8"/>
  <c r="P213" i="8" s="1"/>
  <c r="A213" i="8"/>
  <c r="AE213" i="8" s="1"/>
  <c r="AC212" i="8"/>
  <c r="AA212" i="8"/>
  <c r="Z212" i="8"/>
  <c r="Y212" i="8"/>
  <c r="X212" i="8"/>
  <c r="W212" i="8"/>
  <c r="V212" i="8"/>
  <c r="O212" i="8"/>
  <c r="N212" i="8"/>
  <c r="M212" i="8"/>
  <c r="L212" i="8"/>
  <c r="K212" i="8"/>
  <c r="J212" i="8"/>
  <c r="I212" i="8"/>
  <c r="U212" i="8" s="1"/>
  <c r="H212" i="8"/>
  <c r="T212" i="8" s="1"/>
  <c r="G212" i="8"/>
  <c r="S212" i="8" s="1"/>
  <c r="F212" i="8"/>
  <c r="R212" i="8" s="1"/>
  <c r="E212" i="8"/>
  <c r="Q212" i="8" s="1"/>
  <c r="AD212" i="8" s="1"/>
  <c r="D212" i="8"/>
  <c r="C212" i="8"/>
  <c r="B212" i="8"/>
  <c r="P212" i="8" s="1"/>
  <c r="A212" i="8"/>
  <c r="AE212" i="8" s="1"/>
  <c r="AC211" i="8"/>
  <c r="AA211" i="8"/>
  <c r="Z211" i="8"/>
  <c r="Y211" i="8"/>
  <c r="X211" i="8"/>
  <c r="W211" i="8"/>
  <c r="V211" i="8"/>
  <c r="O211" i="8"/>
  <c r="N211" i="8"/>
  <c r="M211" i="8"/>
  <c r="L211" i="8"/>
  <c r="K211" i="8"/>
  <c r="J211" i="8"/>
  <c r="I211" i="8"/>
  <c r="U211" i="8" s="1"/>
  <c r="H211" i="8"/>
  <c r="T211" i="8" s="1"/>
  <c r="G211" i="8"/>
  <c r="S211" i="8" s="1"/>
  <c r="F211" i="8"/>
  <c r="R211" i="8" s="1"/>
  <c r="E211" i="8"/>
  <c r="Q211" i="8" s="1"/>
  <c r="AD211" i="8" s="1"/>
  <c r="D211" i="8"/>
  <c r="C211" i="8"/>
  <c r="B211" i="8"/>
  <c r="P211" i="8" s="1"/>
  <c r="A211" i="8"/>
  <c r="AE211" i="8" s="1"/>
  <c r="AC210" i="8"/>
  <c r="AA210" i="8"/>
  <c r="Z210" i="8"/>
  <c r="Y210" i="8"/>
  <c r="X210" i="8"/>
  <c r="W210" i="8"/>
  <c r="V210" i="8"/>
  <c r="O210" i="8"/>
  <c r="N210" i="8"/>
  <c r="M210" i="8"/>
  <c r="L210" i="8"/>
  <c r="K210" i="8"/>
  <c r="J210" i="8"/>
  <c r="I210" i="8"/>
  <c r="U210" i="8" s="1"/>
  <c r="H210" i="8"/>
  <c r="T210" i="8" s="1"/>
  <c r="G210" i="8"/>
  <c r="S210" i="8" s="1"/>
  <c r="F210" i="8"/>
  <c r="R210" i="8" s="1"/>
  <c r="E210" i="8"/>
  <c r="Q210" i="8" s="1"/>
  <c r="AD210" i="8" s="1"/>
  <c r="D210" i="8"/>
  <c r="C210" i="8"/>
  <c r="B210" i="8"/>
  <c r="P210" i="8" s="1"/>
  <c r="A210" i="8"/>
  <c r="AE210" i="8" s="1"/>
  <c r="AC209" i="8"/>
  <c r="AA209" i="8"/>
  <c r="Z209" i="8"/>
  <c r="Y209" i="8"/>
  <c r="X209" i="8"/>
  <c r="W209" i="8"/>
  <c r="V209" i="8"/>
  <c r="O209" i="8"/>
  <c r="N209" i="8"/>
  <c r="M209" i="8"/>
  <c r="L209" i="8"/>
  <c r="K209" i="8"/>
  <c r="J209" i="8"/>
  <c r="I209" i="8"/>
  <c r="U209" i="8" s="1"/>
  <c r="H209" i="8"/>
  <c r="T209" i="8" s="1"/>
  <c r="G209" i="8"/>
  <c r="S209" i="8" s="1"/>
  <c r="F209" i="8"/>
  <c r="R209" i="8" s="1"/>
  <c r="E209" i="8"/>
  <c r="Q209" i="8" s="1"/>
  <c r="AD209" i="8" s="1"/>
  <c r="D209" i="8"/>
  <c r="C209" i="8"/>
  <c r="B209" i="8"/>
  <c r="P209" i="8" s="1"/>
  <c r="A209" i="8"/>
  <c r="AE209" i="8" s="1"/>
  <c r="AC208" i="8"/>
  <c r="AA208" i="8"/>
  <c r="Z208" i="8"/>
  <c r="Y208" i="8"/>
  <c r="X208" i="8"/>
  <c r="W208" i="8"/>
  <c r="V208" i="8"/>
  <c r="O208" i="8"/>
  <c r="N208" i="8"/>
  <c r="M208" i="8"/>
  <c r="L208" i="8"/>
  <c r="K208" i="8"/>
  <c r="J208" i="8"/>
  <c r="I208" i="8"/>
  <c r="U208" i="8" s="1"/>
  <c r="H208" i="8"/>
  <c r="T208" i="8" s="1"/>
  <c r="G208" i="8"/>
  <c r="S208" i="8" s="1"/>
  <c r="F208" i="8"/>
  <c r="R208" i="8" s="1"/>
  <c r="E208" i="8"/>
  <c r="Q208" i="8" s="1"/>
  <c r="AD208" i="8" s="1"/>
  <c r="D208" i="8"/>
  <c r="C208" i="8"/>
  <c r="B208" i="8"/>
  <c r="P208" i="8" s="1"/>
  <c r="A208" i="8"/>
  <c r="AE208" i="8" s="1"/>
  <c r="AC207" i="8"/>
  <c r="AA207" i="8"/>
  <c r="Z207" i="8"/>
  <c r="Y207" i="8"/>
  <c r="X207" i="8"/>
  <c r="W207" i="8"/>
  <c r="V207" i="8"/>
  <c r="O207" i="8"/>
  <c r="N207" i="8"/>
  <c r="M207" i="8"/>
  <c r="L207" i="8"/>
  <c r="K207" i="8"/>
  <c r="J207" i="8"/>
  <c r="I207" i="8"/>
  <c r="U207" i="8" s="1"/>
  <c r="H207" i="8"/>
  <c r="T207" i="8" s="1"/>
  <c r="G207" i="8"/>
  <c r="S207" i="8" s="1"/>
  <c r="F207" i="8"/>
  <c r="R207" i="8" s="1"/>
  <c r="E207" i="8"/>
  <c r="Q207" i="8" s="1"/>
  <c r="AD207" i="8" s="1"/>
  <c r="D207" i="8"/>
  <c r="C207" i="8"/>
  <c r="B207" i="8"/>
  <c r="P207" i="8" s="1"/>
  <c r="A207" i="8"/>
  <c r="AE207" i="8" s="1"/>
  <c r="AC206" i="8"/>
  <c r="AA206" i="8"/>
  <c r="Z206" i="8"/>
  <c r="Y206" i="8"/>
  <c r="X206" i="8"/>
  <c r="W206" i="8"/>
  <c r="V206" i="8"/>
  <c r="O206" i="8"/>
  <c r="N206" i="8"/>
  <c r="M206" i="8"/>
  <c r="L206" i="8"/>
  <c r="K206" i="8"/>
  <c r="J206" i="8"/>
  <c r="I206" i="8"/>
  <c r="U206" i="8" s="1"/>
  <c r="H206" i="8"/>
  <c r="T206" i="8" s="1"/>
  <c r="G206" i="8"/>
  <c r="S206" i="8" s="1"/>
  <c r="F206" i="8"/>
  <c r="R206" i="8" s="1"/>
  <c r="E206" i="8"/>
  <c r="Q206" i="8" s="1"/>
  <c r="AD206" i="8" s="1"/>
  <c r="D206" i="8"/>
  <c r="C206" i="8"/>
  <c r="B206" i="8"/>
  <c r="P206" i="8" s="1"/>
  <c r="A206" i="8"/>
  <c r="AE206" i="8" s="1"/>
  <c r="AC205" i="8"/>
  <c r="AA205" i="8"/>
  <c r="Z205" i="8"/>
  <c r="Y205" i="8"/>
  <c r="X205" i="8"/>
  <c r="W205" i="8"/>
  <c r="V205" i="8"/>
  <c r="O205" i="8"/>
  <c r="N205" i="8"/>
  <c r="M205" i="8"/>
  <c r="L205" i="8"/>
  <c r="K205" i="8"/>
  <c r="J205" i="8"/>
  <c r="I205" i="8"/>
  <c r="U205" i="8" s="1"/>
  <c r="H205" i="8"/>
  <c r="T205" i="8" s="1"/>
  <c r="G205" i="8"/>
  <c r="S205" i="8" s="1"/>
  <c r="F205" i="8"/>
  <c r="R205" i="8" s="1"/>
  <c r="E205" i="8"/>
  <c r="Q205" i="8" s="1"/>
  <c r="AD205" i="8" s="1"/>
  <c r="D205" i="8"/>
  <c r="C205" i="8"/>
  <c r="B205" i="8"/>
  <c r="P205" i="8" s="1"/>
  <c r="A205" i="8"/>
  <c r="AE205" i="8" s="1"/>
  <c r="AC204" i="8"/>
  <c r="AA204" i="8"/>
  <c r="Z204" i="8"/>
  <c r="Y204" i="8"/>
  <c r="X204" i="8"/>
  <c r="W204" i="8"/>
  <c r="V204" i="8"/>
  <c r="O204" i="8"/>
  <c r="N204" i="8"/>
  <c r="M204" i="8"/>
  <c r="L204" i="8"/>
  <c r="K204" i="8"/>
  <c r="J204" i="8"/>
  <c r="I204" i="8"/>
  <c r="U204" i="8" s="1"/>
  <c r="H204" i="8"/>
  <c r="T204" i="8" s="1"/>
  <c r="G204" i="8"/>
  <c r="S204" i="8" s="1"/>
  <c r="F204" i="8"/>
  <c r="R204" i="8" s="1"/>
  <c r="E204" i="8"/>
  <c r="Q204" i="8" s="1"/>
  <c r="AD204" i="8" s="1"/>
  <c r="D204" i="8"/>
  <c r="C204" i="8"/>
  <c r="B204" i="8"/>
  <c r="P204" i="8" s="1"/>
  <c r="A204" i="8"/>
  <c r="AE204" i="8" s="1"/>
  <c r="AC203" i="8"/>
  <c r="AA203" i="8"/>
  <c r="Z203" i="8"/>
  <c r="Y203" i="8"/>
  <c r="X203" i="8"/>
  <c r="W203" i="8"/>
  <c r="V203" i="8"/>
  <c r="O203" i="8"/>
  <c r="N203" i="8"/>
  <c r="M203" i="8"/>
  <c r="L203" i="8"/>
  <c r="K203" i="8"/>
  <c r="J203" i="8"/>
  <c r="I203" i="8"/>
  <c r="U203" i="8" s="1"/>
  <c r="H203" i="8"/>
  <c r="T203" i="8" s="1"/>
  <c r="G203" i="8"/>
  <c r="S203" i="8" s="1"/>
  <c r="F203" i="8"/>
  <c r="R203" i="8" s="1"/>
  <c r="E203" i="8"/>
  <c r="Q203" i="8" s="1"/>
  <c r="AD203" i="8" s="1"/>
  <c r="D203" i="8"/>
  <c r="C203" i="8"/>
  <c r="B203" i="8"/>
  <c r="P203" i="8" s="1"/>
  <c r="A203" i="8"/>
  <c r="AE203" i="8" s="1"/>
  <c r="AC202" i="8"/>
  <c r="AA202" i="8"/>
  <c r="Z202" i="8"/>
  <c r="Y202" i="8"/>
  <c r="X202" i="8"/>
  <c r="W202" i="8"/>
  <c r="V202" i="8"/>
  <c r="O202" i="8"/>
  <c r="N202" i="8"/>
  <c r="M202" i="8"/>
  <c r="L202" i="8"/>
  <c r="K202" i="8"/>
  <c r="J202" i="8"/>
  <c r="I202" i="8"/>
  <c r="U202" i="8" s="1"/>
  <c r="H202" i="8"/>
  <c r="T202" i="8" s="1"/>
  <c r="G202" i="8"/>
  <c r="S202" i="8" s="1"/>
  <c r="F202" i="8"/>
  <c r="R202" i="8" s="1"/>
  <c r="E202" i="8"/>
  <c r="Q202" i="8" s="1"/>
  <c r="AD202" i="8" s="1"/>
  <c r="D202" i="8"/>
  <c r="C202" i="8"/>
  <c r="B202" i="8"/>
  <c r="P202" i="8" s="1"/>
  <c r="A202" i="8"/>
  <c r="AE202" i="8" s="1"/>
  <c r="AC201" i="8"/>
  <c r="AA201" i="8"/>
  <c r="Z201" i="8"/>
  <c r="Y201" i="8"/>
  <c r="X201" i="8"/>
  <c r="W201" i="8"/>
  <c r="V201" i="8"/>
  <c r="O201" i="8"/>
  <c r="N201" i="8"/>
  <c r="M201" i="8"/>
  <c r="L201" i="8"/>
  <c r="K201" i="8"/>
  <c r="J201" i="8"/>
  <c r="I201" i="8"/>
  <c r="U201" i="8" s="1"/>
  <c r="H201" i="8"/>
  <c r="T201" i="8" s="1"/>
  <c r="G201" i="8"/>
  <c r="S201" i="8" s="1"/>
  <c r="F201" i="8"/>
  <c r="R201" i="8" s="1"/>
  <c r="E201" i="8"/>
  <c r="Q201" i="8" s="1"/>
  <c r="AD201" i="8" s="1"/>
  <c r="D201" i="8"/>
  <c r="C201" i="8"/>
  <c r="B201" i="8"/>
  <c r="P201" i="8" s="1"/>
  <c r="A201" i="8"/>
  <c r="AE201" i="8" s="1"/>
  <c r="AC200" i="8"/>
  <c r="AA200" i="8"/>
  <c r="Z200" i="8"/>
  <c r="Y200" i="8"/>
  <c r="X200" i="8"/>
  <c r="W200" i="8"/>
  <c r="V200" i="8"/>
  <c r="O200" i="8"/>
  <c r="N200" i="8"/>
  <c r="M200" i="8"/>
  <c r="L200" i="8"/>
  <c r="K200" i="8"/>
  <c r="J200" i="8"/>
  <c r="I200" i="8"/>
  <c r="U200" i="8" s="1"/>
  <c r="H200" i="8"/>
  <c r="T200" i="8" s="1"/>
  <c r="G200" i="8"/>
  <c r="S200" i="8" s="1"/>
  <c r="F200" i="8"/>
  <c r="R200" i="8" s="1"/>
  <c r="E200" i="8"/>
  <c r="Q200" i="8" s="1"/>
  <c r="AD200" i="8" s="1"/>
  <c r="D200" i="8"/>
  <c r="C200" i="8"/>
  <c r="B200" i="8"/>
  <c r="P200" i="8" s="1"/>
  <c r="A200" i="8"/>
  <c r="AE200" i="8" s="1"/>
  <c r="AC199" i="8"/>
  <c r="AA199" i="8"/>
  <c r="Z199" i="8"/>
  <c r="Y199" i="8"/>
  <c r="X199" i="8"/>
  <c r="W199" i="8"/>
  <c r="V199" i="8"/>
  <c r="O199" i="8"/>
  <c r="N199" i="8"/>
  <c r="M199" i="8"/>
  <c r="L199" i="8"/>
  <c r="K199" i="8"/>
  <c r="J199" i="8"/>
  <c r="I199" i="8"/>
  <c r="U199" i="8" s="1"/>
  <c r="H199" i="8"/>
  <c r="T199" i="8" s="1"/>
  <c r="G199" i="8"/>
  <c r="S199" i="8" s="1"/>
  <c r="F199" i="8"/>
  <c r="R199" i="8" s="1"/>
  <c r="E199" i="8"/>
  <c r="Q199" i="8" s="1"/>
  <c r="AD199" i="8" s="1"/>
  <c r="D199" i="8"/>
  <c r="C199" i="8"/>
  <c r="B199" i="8"/>
  <c r="P199" i="8" s="1"/>
  <c r="A199" i="8"/>
  <c r="AE199" i="8" s="1"/>
  <c r="AC198" i="8"/>
  <c r="AA198" i="8"/>
  <c r="Z198" i="8"/>
  <c r="Y198" i="8"/>
  <c r="X198" i="8"/>
  <c r="W198" i="8"/>
  <c r="V198" i="8"/>
  <c r="O198" i="8"/>
  <c r="N198" i="8"/>
  <c r="M198" i="8"/>
  <c r="L198" i="8"/>
  <c r="K198" i="8"/>
  <c r="J198" i="8"/>
  <c r="I198" i="8"/>
  <c r="U198" i="8" s="1"/>
  <c r="H198" i="8"/>
  <c r="T198" i="8" s="1"/>
  <c r="G198" i="8"/>
  <c r="S198" i="8" s="1"/>
  <c r="F198" i="8"/>
  <c r="R198" i="8" s="1"/>
  <c r="E198" i="8"/>
  <c r="Q198" i="8" s="1"/>
  <c r="AD198" i="8" s="1"/>
  <c r="D198" i="8"/>
  <c r="C198" i="8"/>
  <c r="B198" i="8"/>
  <c r="P198" i="8" s="1"/>
  <c r="A198" i="8"/>
  <c r="AE198" i="8" s="1"/>
  <c r="AC197" i="8"/>
  <c r="AA197" i="8"/>
  <c r="Z197" i="8"/>
  <c r="Y197" i="8"/>
  <c r="X197" i="8"/>
  <c r="W197" i="8"/>
  <c r="V197" i="8"/>
  <c r="O197" i="8"/>
  <c r="N197" i="8"/>
  <c r="M197" i="8"/>
  <c r="L197" i="8"/>
  <c r="K197" i="8"/>
  <c r="J197" i="8"/>
  <c r="I197" i="8"/>
  <c r="U197" i="8" s="1"/>
  <c r="H197" i="8"/>
  <c r="T197" i="8" s="1"/>
  <c r="G197" i="8"/>
  <c r="S197" i="8" s="1"/>
  <c r="F197" i="8"/>
  <c r="R197" i="8" s="1"/>
  <c r="E197" i="8"/>
  <c r="Q197" i="8" s="1"/>
  <c r="AD197" i="8" s="1"/>
  <c r="D197" i="8"/>
  <c r="C197" i="8"/>
  <c r="B197" i="8"/>
  <c r="P197" i="8" s="1"/>
  <c r="A197" i="8"/>
  <c r="AE197" i="8" s="1"/>
  <c r="AC196" i="8"/>
  <c r="AA196" i="8"/>
  <c r="Z196" i="8"/>
  <c r="Y196" i="8"/>
  <c r="X196" i="8"/>
  <c r="W196" i="8"/>
  <c r="V196" i="8"/>
  <c r="O196" i="8"/>
  <c r="N196" i="8"/>
  <c r="M196" i="8"/>
  <c r="L196" i="8"/>
  <c r="K196" i="8"/>
  <c r="J196" i="8"/>
  <c r="I196" i="8"/>
  <c r="U196" i="8" s="1"/>
  <c r="H196" i="8"/>
  <c r="T196" i="8" s="1"/>
  <c r="G196" i="8"/>
  <c r="S196" i="8" s="1"/>
  <c r="F196" i="8"/>
  <c r="R196" i="8" s="1"/>
  <c r="E196" i="8"/>
  <c r="Q196" i="8" s="1"/>
  <c r="AD196" i="8" s="1"/>
  <c r="D196" i="8"/>
  <c r="C196" i="8"/>
  <c r="B196" i="8"/>
  <c r="P196" i="8" s="1"/>
  <c r="A196" i="8"/>
  <c r="AE196" i="8" s="1"/>
  <c r="AC195" i="8"/>
  <c r="AA195" i="8"/>
  <c r="Z195" i="8"/>
  <c r="Y195" i="8"/>
  <c r="X195" i="8"/>
  <c r="W195" i="8"/>
  <c r="V195" i="8"/>
  <c r="O195" i="8"/>
  <c r="N195" i="8"/>
  <c r="M195" i="8"/>
  <c r="L195" i="8"/>
  <c r="K195" i="8"/>
  <c r="J195" i="8"/>
  <c r="I195" i="8"/>
  <c r="U195" i="8" s="1"/>
  <c r="H195" i="8"/>
  <c r="T195" i="8" s="1"/>
  <c r="G195" i="8"/>
  <c r="S195" i="8" s="1"/>
  <c r="F195" i="8"/>
  <c r="R195" i="8" s="1"/>
  <c r="E195" i="8"/>
  <c r="Q195" i="8" s="1"/>
  <c r="AD195" i="8" s="1"/>
  <c r="D195" i="8"/>
  <c r="C195" i="8"/>
  <c r="B195" i="8"/>
  <c r="P195" i="8" s="1"/>
  <c r="A195" i="8"/>
  <c r="AE195" i="8" s="1"/>
  <c r="AC194" i="8"/>
  <c r="AA194" i="8"/>
  <c r="Z194" i="8"/>
  <c r="Y194" i="8"/>
  <c r="X194" i="8"/>
  <c r="W194" i="8"/>
  <c r="V194" i="8"/>
  <c r="O194" i="8"/>
  <c r="N194" i="8"/>
  <c r="M194" i="8"/>
  <c r="L194" i="8"/>
  <c r="K194" i="8"/>
  <c r="J194" i="8"/>
  <c r="I194" i="8"/>
  <c r="U194" i="8" s="1"/>
  <c r="H194" i="8"/>
  <c r="T194" i="8" s="1"/>
  <c r="G194" i="8"/>
  <c r="S194" i="8" s="1"/>
  <c r="F194" i="8"/>
  <c r="R194" i="8" s="1"/>
  <c r="E194" i="8"/>
  <c r="Q194" i="8" s="1"/>
  <c r="AD194" i="8" s="1"/>
  <c r="D194" i="8"/>
  <c r="C194" i="8"/>
  <c r="B194" i="8"/>
  <c r="P194" i="8" s="1"/>
  <c r="A194" i="8"/>
  <c r="AE194" i="8" s="1"/>
  <c r="AC193" i="8"/>
  <c r="AA193" i="8"/>
  <c r="Z193" i="8"/>
  <c r="Y193" i="8"/>
  <c r="X193" i="8"/>
  <c r="W193" i="8"/>
  <c r="V193" i="8"/>
  <c r="O193" i="8"/>
  <c r="N193" i="8"/>
  <c r="M193" i="8"/>
  <c r="L193" i="8"/>
  <c r="K193" i="8"/>
  <c r="J193" i="8"/>
  <c r="I193" i="8"/>
  <c r="U193" i="8" s="1"/>
  <c r="H193" i="8"/>
  <c r="T193" i="8" s="1"/>
  <c r="G193" i="8"/>
  <c r="S193" i="8" s="1"/>
  <c r="F193" i="8"/>
  <c r="R193" i="8" s="1"/>
  <c r="E193" i="8"/>
  <c r="Q193" i="8" s="1"/>
  <c r="AD193" i="8" s="1"/>
  <c r="D193" i="8"/>
  <c r="C193" i="8"/>
  <c r="B193" i="8"/>
  <c r="P193" i="8" s="1"/>
  <c r="A193" i="8"/>
  <c r="AE193" i="8" s="1"/>
  <c r="AC192" i="8"/>
  <c r="AA192" i="8"/>
  <c r="Z192" i="8"/>
  <c r="Y192" i="8"/>
  <c r="X192" i="8"/>
  <c r="W192" i="8"/>
  <c r="V192" i="8"/>
  <c r="O192" i="8"/>
  <c r="N192" i="8"/>
  <c r="M192" i="8"/>
  <c r="L192" i="8"/>
  <c r="K192" i="8"/>
  <c r="J192" i="8"/>
  <c r="I192" i="8"/>
  <c r="U192" i="8" s="1"/>
  <c r="H192" i="8"/>
  <c r="T192" i="8" s="1"/>
  <c r="G192" i="8"/>
  <c r="S192" i="8" s="1"/>
  <c r="F192" i="8"/>
  <c r="R192" i="8" s="1"/>
  <c r="E192" i="8"/>
  <c r="Q192" i="8" s="1"/>
  <c r="AD192" i="8" s="1"/>
  <c r="D192" i="8"/>
  <c r="C192" i="8"/>
  <c r="B192" i="8"/>
  <c r="P192" i="8" s="1"/>
  <c r="A192" i="8"/>
  <c r="AE192" i="8" s="1"/>
  <c r="AC191" i="8"/>
  <c r="AA191" i="8"/>
  <c r="Z191" i="8"/>
  <c r="Y191" i="8"/>
  <c r="X191" i="8"/>
  <c r="W191" i="8"/>
  <c r="V191" i="8"/>
  <c r="O191" i="8"/>
  <c r="N191" i="8"/>
  <c r="M191" i="8"/>
  <c r="L191" i="8"/>
  <c r="K191" i="8"/>
  <c r="J191" i="8"/>
  <c r="I191" i="8"/>
  <c r="U191" i="8" s="1"/>
  <c r="H191" i="8"/>
  <c r="T191" i="8" s="1"/>
  <c r="G191" i="8"/>
  <c r="S191" i="8" s="1"/>
  <c r="F191" i="8"/>
  <c r="R191" i="8" s="1"/>
  <c r="E191" i="8"/>
  <c r="Q191" i="8" s="1"/>
  <c r="AD191" i="8" s="1"/>
  <c r="D191" i="8"/>
  <c r="C191" i="8"/>
  <c r="B191" i="8"/>
  <c r="P191" i="8" s="1"/>
  <c r="A191" i="8"/>
  <c r="AE191" i="8" s="1"/>
  <c r="AC190" i="8"/>
  <c r="AA190" i="8"/>
  <c r="Z190" i="8"/>
  <c r="Y190" i="8"/>
  <c r="X190" i="8"/>
  <c r="W190" i="8"/>
  <c r="V190" i="8"/>
  <c r="O190" i="8"/>
  <c r="N190" i="8"/>
  <c r="M190" i="8"/>
  <c r="L190" i="8"/>
  <c r="K190" i="8"/>
  <c r="J190" i="8"/>
  <c r="I190" i="8"/>
  <c r="U190" i="8" s="1"/>
  <c r="H190" i="8"/>
  <c r="T190" i="8" s="1"/>
  <c r="G190" i="8"/>
  <c r="S190" i="8" s="1"/>
  <c r="F190" i="8"/>
  <c r="R190" i="8" s="1"/>
  <c r="E190" i="8"/>
  <c r="Q190" i="8" s="1"/>
  <c r="AD190" i="8" s="1"/>
  <c r="D190" i="8"/>
  <c r="C190" i="8"/>
  <c r="B190" i="8"/>
  <c r="P190" i="8" s="1"/>
  <c r="A190" i="8"/>
  <c r="AE190" i="8" s="1"/>
  <c r="AC189" i="8"/>
  <c r="AA189" i="8"/>
  <c r="Z189" i="8"/>
  <c r="Y189" i="8"/>
  <c r="X189" i="8"/>
  <c r="W189" i="8"/>
  <c r="V189" i="8"/>
  <c r="O189" i="8"/>
  <c r="N189" i="8"/>
  <c r="M189" i="8"/>
  <c r="L189" i="8"/>
  <c r="K189" i="8"/>
  <c r="J189" i="8"/>
  <c r="I189" i="8"/>
  <c r="U189" i="8" s="1"/>
  <c r="H189" i="8"/>
  <c r="T189" i="8" s="1"/>
  <c r="G189" i="8"/>
  <c r="S189" i="8" s="1"/>
  <c r="F189" i="8"/>
  <c r="R189" i="8" s="1"/>
  <c r="E189" i="8"/>
  <c r="Q189" i="8" s="1"/>
  <c r="AD189" i="8" s="1"/>
  <c r="D189" i="8"/>
  <c r="C189" i="8"/>
  <c r="B189" i="8"/>
  <c r="P189" i="8" s="1"/>
  <c r="A189" i="8"/>
  <c r="AE189" i="8" s="1"/>
  <c r="AC188" i="8"/>
  <c r="AA188" i="8"/>
  <c r="Z188" i="8"/>
  <c r="Y188" i="8"/>
  <c r="X188" i="8"/>
  <c r="W188" i="8"/>
  <c r="V188" i="8"/>
  <c r="O188" i="8"/>
  <c r="N188" i="8"/>
  <c r="M188" i="8"/>
  <c r="L188" i="8"/>
  <c r="K188" i="8"/>
  <c r="J188" i="8"/>
  <c r="I188" i="8"/>
  <c r="U188" i="8" s="1"/>
  <c r="H188" i="8"/>
  <c r="T188" i="8" s="1"/>
  <c r="G188" i="8"/>
  <c r="S188" i="8" s="1"/>
  <c r="F188" i="8"/>
  <c r="R188" i="8" s="1"/>
  <c r="E188" i="8"/>
  <c r="Q188" i="8" s="1"/>
  <c r="AD188" i="8" s="1"/>
  <c r="D188" i="8"/>
  <c r="C188" i="8"/>
  <c r="B188" i="8"/>
  <c r="P188" i="8" s="1"/>
  <c r="A188" i="8"/>
  <c r="AE188" i="8" s="1"/>
  <c r="AC187" i="8"/>
  <c r="AA187" i="8"/>
  <c r="Z187" i="8"/>
  <c r="Y187" i="8"/>
  <c r="X187" i="8"/>
  <c r="W187" i="8"/>
  <c r="V187" i="8"/>
  <c r="O187" i="8"/>
  <c r="N187" i="8"/>
  <c r="M187" i="8"/>
  <c r="L187" i="8"/>
  <c r="K187" i="8"/>
  <c r="J187" i="8"/>
  <c r="I187" i="8"/>
  <c r="U187" i="8" s="1"/>
  <c r="H187" i="8"/>
  <c r="T187" i="8" s="1"/>
  <c r="G187" i="8"/>
  <c r="S187" i="8" s="1"/>
  <c r="F187" i="8"/>
  <c r="R187" i="8" s="1"/>
  <c r="E187" i="8"/>
  <c r="Q187" i="8" s="1"/>
  <c r="AD187" i="8" s="1"/>
  <c r="D187" i="8"/>
  <c r="C187" i="8"/>
  <c r="B187" i="8"/>
  <c r="P187" i="8" s="1"/>
  <c r="A187" i="8"/>
  <c r="AE187" i="8" s="1"/>
  <c r="AC186" i="8"/>
  <c r="AA186" i="8"/>
  <c r="Z186" i="8"/>
  <c r="Y186" i="8"/>
  <c r="X186" i="8"/>
  <c r="W186" i="8"/>
  <c r="V186" i="8"/>
  <c r="O186" i="8"/>
  <c r="N186" i="8"/>
  <c r="M186" i="8"/>
  <c r="L186" i="8"/>
  <c r="K186" i="8"/>
  <c r="J186" i="8"/>
  <c r="I186" i="8"/>
  <c r="U186" i="8" s="1"/>
  <c r="H186" i="8"/>
  <c r="T186" i="8" s="1"/>
  <c r="G186" i="8"/>
  <c r="S186" i="8" s="1"/>
  <c r="F186" i="8"/>
  <c r="R186" i="8" s="1"/>
  <c r="E186" i="8"/>
  <c r="Q186" i="8" s="1"/>
  <c r="AD186" i="8" s="1"/>
  <c r="D186" i="8"/>
  <c r="C186" i="8"/>
  <c r="B186" i="8"/>
  <c r="P186" i="8" s="1"/>
  <c r="A186" i="8"/>
  <c r="AE186" i="8" s="1"/>
  <c r="AC185" i="8"/>
  <c r="AA185" i="8"/>
  <c r="Z185" i="8"/>
  <c r="Y185" i="8"/>
  <c r="X185" i="8"/>
  <c r="W185" i="8"/>
  <c r="V185" i="8"/>
  <c r="O185" i="8"/>
  <c r="N185" i="8"/>
  <c r="M185" i="8"/>
  <c r="L185" i="8"/>
  <c r="K185" i="8"/>
  <c r="J185" i="8"/>
  <c r="I185" i="8"/>
  <c r="U185" i="8" s="1"/>
  <c r="H185" i="8"/>
  <c r="T185" i="8" s="1"/>
  <c r="G185" i="8"/>
  <c r="S185" i="8" s="1"/>
  <c r="F185" i="8"/>
  <c r="R185" i="8" s="1"/>
  <c r="E185" i="8"/>
  <c r="Q185" i="8" s="1"/>
  <c r="AD185" i="8" s="1"/>
  <c r="D185" i="8"/>
  <c r="C185" i="8"/>
  <c r="B185" i="8"/>
  <c r="P185" i="8" s="1"/>
  <c r="A185" i="8"/>
  <c r="AE185" i="8" s="1"/>
  <c r="AC184" i="8"/>
  <c r="AA184" i="8"/>
  <c r="Z184" i="8"/>
  <c r="Y184" i="8"/>
  <c r="X184" i="8"/>
  <c r="W184" i="8"/>
  <c r="V184" i="8"/>
  <c r="O184" i="8"/>
  <c r="N184" i="8"/>
  <c r="M184" i="8"/>
  <c r="L184" i="8"/>
  <c r="K184" i="8"/>
  <c r="J184" i="8"/>
  <c r="I184" i="8"/>
  <c r="U184" i="8" s="1"/>
  <c r="H184" i="8"/>
  <c r="T184" i="8" s="1"/>
  <c r="G184" i="8"/>
  <c r="S184" i="8" s="1"/>
  <c r="F184" i="8"/>
  <c r="R184" i="8" s="1"/>
  <c r="E184" i="8"/>
  <c r="Q184" i="8" s="1"/>
  <c r="AD184" i="8" s="1"/>
  <c r="D184" i="8"/>
  <c r="C184" i="8"/>
  <c r="B184" i="8"/>
  <c r="P184" i="8" s="1"/>
  <c r="A184" i="8"/>
  <c r="AE184" i="8" s="1"/>
  <c r="AC183" i="8"/>
  <c r="AA183" i="8"/>
  <c r="Z183" i="8"/>
  <c r="Y183" i="8"/>
  <c r="X183" i="8"/>
  <c r="W183" i="8"/>
  <c r="V183" i="8"/>
  <c r="O183" i="8"/>
  <c r="N183" i="8"/>
  <c r="M183" i="8"/>
  <c r="L183" i="8"/>
  <c r="K183" i="8"/>
  <c r="J183" i="8"/>
  <c r="I183" i="8"/>
  <c r="U183" i="8" s="1"/>
  <c r="H183" i="8"/>
  <c r="T183" i="8" s="1"/>
  <c r="G183" i="8"/>
  <c r="S183" i="8" s="1"/>
  <c r="F183" i="8"/>
  <c r="R183" i="8" s="1"/>
  <c r="E183" i="8"/>
  <c r="Q183" i="8" s="1"/>
  <c r="AD183" i="8" s="1"/>
  <c r="D183" i="8"/>
  <c r="C183" i="8"/>
  <c r="B183" i="8"/>
  <c r="P183" i="8" s="1"/>
  <c r="A183" i="8"/>
  <c r="AE183" i="8" s="1"/>
  <c r="AC182" i="8"/>
  <c r="AA182" i="8"/>
  <c r="Z182" i="8"/>
  <c r="Y182" i="8"/>
  <c r="X182" i="8"/>
  <c r="W182" i="8"/>
  <c r="V182" i="8"/>
  <c r="O182" i="8"/>
  <c r="N182" i="8"/>
  <c r="M182" i="8"/>
  <c r="L182" i="8"/>
  <c r="K182" i="8"/>
  <c r="J182" i="8"/>
  <c r="I182" i="8"/>
  <c r="U182" i="8" s="1"/>
  <c r="H182" i="8"/>
  <c r="T182" i="8" s="1"/>
  <c r="G182" i="8"/>
  <c r="S182" i="8" s="1"/>
  <c r="F182" i="8"/>
  <c r="R182" i="8" s="1"/>
  <c r="E182" i="8"/>
  <c r="Q182" i="8" s="1"/>
  <c r="AD182" i="8" s="1"/>
  <c r="D182" i="8"/>
  <c r="C182" i="8"/>
  <c r="B182" i="8"/>
  <c r="P182" i="8" s="1"/>
  <c r="A182" i="8"/>
  <c r="AE182" i="8" s="1"/>
  <c r="AC181" i="8"/>
  <c r="AA181" i="8"/>
  <c r="Z181" i="8"/>
  <c r="Y181" i="8"/>
  <c r="X181" i="8"/>
  <c r="W181" i="8"/>
  <c r="V181" i="8"/>
  <c r="O181" i="8"/>
  <c r="N181" i="8"/>
  <c r="M181" i="8"/>
  <c r="L181" i="8"/>
  <c r="K181" i="8"/>
  <c r="J181" i="8"/>
  <c r="I181" i="8"/>
  <c r="U181" i="8" s="1"/>
  <c r="H181" i="8"/>
  <c r="T181" i="8" s="1"/>
  <c r="G181" i="8"/>
  <c r="S181" i="8" s="1"/>
  <c r="F181" i="8"/>
  <c r="R181" i="8" s="1"/>
  <c r="E181" i="8"/>
  <c r="Q181" i="8" s="1"/>
  <c r="AD181" i="8" s="1"/>
  <c r="D181" i="8"/>
  <c r="C181" i="8"/>
  <c r="B181" i="8"/>
  <c r="P181" i="8" s="1"/>
  <c r="A181" i="8"/>
  <c r="AE181" i="8" s="1"/>
  <c r="AC180" i="8"/>
  <c r="AA180" i="8"/>
  <c r="Z180" i="8"/>
  <c r="Y180" i="8"/>
  <c r="X180" i="8"/>
  <c r="W180" i="8"/>
  <c r="V180" i="8"/>
  <c r="O180" i="8"/>
  <c r="N180" i="8"/>
  <c r="M180" i="8"/>
  <c r="L180" i="8"/>
  <c r="K180" i="8"/>
  <c r="J180" i="8"/>
  <c r="I180" i="8"/>
  <c r="U180" i="8" s="1"/>
  <c r="H180" i="8"/>
  <c r="T180" i="8" s="1"/>
  <c r="G180" i="8"/>
  <c r="S180" i="8" s="1"/>
  <c r="F180" i="8"/>
  <c r="R180" i="8" s="1"/>
  <c r="E180" i="8"/>
  <c r="Q180" i="8" s="1"/>
  <c r="AD180" i="8" s="1"/>
  <c r="D180" i="8"/>
  <c r="C180" i="8"/>
  <c r="B180" i="8"/>
  <c r="P180" i="8" s="1"/>
  <c r="A180" i="8"/>
  <c r="AE180" i="8" s="1"/>
  <c r="AC179" i="8"/>
  <c r="AA179" i="8"/>
  <c r="Z179" i="8"/>
  <c r="Y179" i="8"/>
  <c r="X179" i="8"/>
  <c r="W179" i="8"/>
  <c r="V179" i="8"/>
  <c r="O179" i="8"/>
  <c r="N179" i="8"/>
  <c r="M179" i="8"/>
  <c r="L179" i="8"/>
  <c r="K179" i="8"/>
  <c r="J179" i="8"/>
  <c r="I179" i="8"/>
  <c r="U179" i="8" s="1"/>
  <c r="H179" i="8"/>
  <c r="T179" i="8" s="1"/>
  <c r="G179" i="8"/>
  <c r="S179" i="8" s="1"/>
  <c r="F179" i="8"/>
  <c r="R179" i="8" s="1"/>
  <c r="E179" i="8"/>
  <c r="Q179" i="8" s="1"/>
  <c r="AD179" i="8" s="1"/>
  <c r="D179" i="8"/>
  <c r="C179" i="8"/>
  <c r="B179" i="8"/>
  <c r="P179" i="8" s="1"/>
  <c r="A179" i="8"/>
  <c r="AE179" i="8" s="1"/>
  <c r="AC178" i="8"/>
  <c r="AA178" i="8"/>
  <c r="Z178" i="8"/>
  <c r="Y178" i="8"/>
  <c r="X178" i="8"/>
  <c r="W178" i="8"/>
  <c r="V178" i="8"/>
  <c r="O178" i="8"/>
  <c r="N178" i="8"/>
  <c r="M178" i="8"/>
  <c r="L178" i="8"/>
  <c r="K178" i="8"/>
  <c r="J178" i="8"/>
  <c r="G178" i="8"/>
  <c r="S178" i="8" s="1"/>
  <c r="F178" i="8"/>
  <c r="R178" i="8" s="1"/>
  <c r="E178" i="8"/>
  <c r="Q178" i="8" s="1"/>
  <c r="AD178" i="8" s="1"/>
  <c r="D178" i="8"/>
  <c r="C178" i="8"/>
  <c r="B178" i="8"/>
  <c r="P178" i="8" s="1"/>
  <c r="A178" i="8"/>
  <c r="AE178" i="8" s="1"/>
  <c r="AC177" i="8"/>
  <c r="AA177" i="8"/>
  <c r="Z177" i="8"/>
  <c r="Y177" i="8"/>
  <c r="X177" i="8"/>
  <c r="W177" i="8"/>
  <c r="V177" i="8"/>
  <c r="O177" i="8"/>
  <c r="N177" i="8"/>
  <c r="M177" i="8"/>
  <c r="L177" i="8"/>
  <c r="K177" i="8"/>
  <c r="J177" i="8"/>
  <c r="G177" i="8"/>
  <c r="S177" i="8" s="1"/>
  <c r="F177" i="8"/>
  <c r="R177" i="8" s="1"/>
  <c r="E177" i="8"/>
  <c r="Q177" i="8" s="1"/>
  <c r="AD177" i="8" s="1"/>
  <c r="D177" i="8"/>
  <c r="C177" i="8"/>
  <c r="B177" i="8"/>
  <c r="P177" i="8" s="1"/>
  <c r="A177" i="8"/>
  <c r="AE177" i="8" s="1"/>
  <c r="AC176" i="8"/>
  <c r="AA176" i="8"/>
  <c r="Z176" i="8"/>
  <c r="Y176" i="8"/>
  <c r="X176" i="8"/>
  <c r="W176" i="8"/>
  <c r="V176" i="8"/>
  <c r="O176" i="8"/>
  <c r="N176" i="8"/>
  <c r="M176" i="8"/>
  <c r="L176" i="8"/>
  <c r="K176" i="8"/>
  <c r="J176" i="8"/>
  <c r="G176" i="8"/>
  <c r="S176" i="8" s="1"/>
  <c r="F176" i="8"/>
  <c r="R176" i="8" s="1"/>
  <c r="E176" i="8"/>
  <c r="Q176" i="8" s="1"/>
  <c r="AD176" i="8" s="1"/>
  <c r="D176" i="8"/>
  <c r="C176" i="8"/>
  <c r="B176" i="8"/>
  <c r="P176" i="8" s="1"/>
  <c r="A176" i="8"/>
  <c r="AE176" i="8" s="1"/>
  <c r="AC175" i="8"/>
  <c r="AA175" i="8"/>
  <c r="Z175" i="8"/>
  <c r="Y175" i="8"/>
  <c r="X175" i="8"/>
  <c r="W175" i="8"/>
  <c r="V175" i="8"/>
  <c r="O175" i="8"/>
  <c r="N175" i="8"/>
  <c r="M175" i="8"/>
  <c r="L175" i="8"/>
  <c r="K175" i="8"/>
  <c r="J175" i="8"/>
  <c r="G175" i="8"/>
  <c r="S175" i="8" s="1"/>
  <c r="F175" i="8"/>
  <c r="R175" i="8" s="1"/>
  <c r="E175" i="8"/>
  <c r="Q175" i="8" s="1"/>
  <c r="AD175" i="8" s="1"/>
  <c r="D175" i="8"/>
  <c r="C175" i="8"/>
  <c r="B175" i="8"/>
  <c r="P175" i="8" s="1"/>
  <c r="A175" i="8"/>
  <c r="AE175" i="8" s="1"/>
  <c r="AC174" i="8"/>
  <c r="AA174" i="8"/>
  <c r="Z174" i="8"/>
  <c r="Y174" i="8"/>
  <c r="X174" i="8"/>
  <c r="W174" i="8"/>
  <c r="V174" i="8"/>
  <c r="O174" i="8"/>
  <c r="N174" i="8"/>
  <c r="M174" i="8"/>
  <c r="L174" i="8"/>
  <c r="K174" i="8"/>
  <c r="J174" i="8"/>
  <c r="G174" i="8"/>
  <c r="S174" i="8" s="1"/>
  <c r="F174" i="8"/>
  <c r="R174" i="8" s="1"/>
  <c r="E174" i="8"/>
  <c r="Q174" i="8" s="1"/>
  <c r="AD174" i="8" s="1"/>
  <c r="D174" i="8"/>
  <c r="C174" i="8"/>
  <c r="B174" i="8"/>
  <c r="P174" i="8" s="1"/>
  <c r="A174" i="8"/>
  <c r="AE174" i="8" s="1"/>
  <c r="AC173" i="8"/>
  <c r="AA173" i="8"/>
  <c r="Z173" i="8"/>
  <c r="Y173" i="8"/>
  <c r="X173" i="8"/>
  <c r="W173" i="8"/>
  <c r="V173" i="8"/>
  <c r="O173" i="8"/>
  <c r="N173" i="8"/>
  <c r="M173" i="8"/>
  <c r="L173" i="8"/>
  <c r="K173" i="8"/>
  <c r="J173" i="8"/>
  <c r="G173" i="8"/>
  <c r="S173" i="8" s="1"/>
  <c r="F173" i="8"/>
  <c r="R173" i="8" s="1"/>
  <c r="E173" i="8"/>
  <c r="Q173" i="8" s="1"/>
  <c r="AD173" i="8" s="1"/>
  <c r="D173" i="8"/>
  <c r="C173" i="8"/>
  <c r="B173" i="8"/>
  <c r="P173" i="8" s="1"/>
  <c r="A173" i="8"/>
  <c r="AE173" i="8" s="1"/>
  <c r="AC172" i="8"/>
  <c r="AA172" i="8"/>
  <c r="Z172" i="8"/>
  <c r="Y172" i="8"/>
  <c r="X172" i="8"/>
  <c r="W172" i="8"/>
  <c r="V172" i="8"/>
  <c r="O172" i="8"/>
  <c r="N172" i="8"/>
  <c r="M172" i="8"/>
  <c r="L172" i="8"/>
  <c r="K172" i="8"/>
  <c r="J172" i="8"/>
  <c r="G172" i="8"/>
  <c r="S172" i="8" s="1"/>
  <c r="F172" i="8"/>
  <c r="R172" i="8" s="1"/>
  <c r="E172" i="8"/>
  <c r="Q172" i="8" s="1"/>
  <c r="AD172" i="8" s="1"/>
  <c r="D172" i="8"/>
  <c r="C172" i="8"/>
  <c r="B172" i="8"/>
  <c r="P172" i="8" s="1"/>
  <c r="A172" i="8"/>
  <c r="AE172" i="8" s="1"/>
  <c r="AC171" i="8"/>
  <c r="AA171" i="8"/>
  <c r="Z171" i="8"/>
  <c r="Y171" i="8"/>
  <c r="X171" i="8"/>
  <c r="W171" i="8"/>
  <c r="V171" i="8"/>
  <c r="O171" i="8"/>
  <c r="N171" i="8"/>
  <c r="M171" i="8"/>
  <c r="L171" i="8"/>
  <c r="K171" i="8"/>
  <c r="J171" i="8"/>
  <c r="G171" i="8"/>
  <c r="S171" i="8" s="1"/>
  <c r="F171" i="8"/>
  <c r="R171" i="8" s="1"/>
  <c r="E171" i="8"/>
  <c r="Q171" i="8" s="1"/>
  <c r="AD171" i="8" s="1"/>
  <c r="D171" i="8"/>
  <c r="C171" i="8"/>
  <c r="B171" i="8"/>
  <c r="P171" i="8" s="1"/>
  <c r="A171" i="8"/>
  <c r="AE171" i="8" s="1"/>
  <c r="AC170" i="8"/>
  <c r="AA170" i="8"/>
  <c r="Z170" i="8"/>
  <c r="Y170" i="8"/>
  <c r="X170" i="8"/>
  <c r="W170" i="8"/>
  <c r="V170" i="8"/>
  <c r="O170" i="8"/>
  <c r="N170" i="8"/>
  <c r="M170" i="8"/>
  <c r="L170" i="8"/>
  <c r="K170" i="8"/>
  <c r="J170" i="8"/>
  <c r="G170" i="8"/>
  <c r="S170" i="8" s="1"/>
  <c r="F170" i="8"/>
  <c r="R170" i="8" s="1"/>
  <c r="E170" i="8"/>
  <c r="Q170" i="8" s="1"/>
  <c r="AD170" i="8" s="1"/>
  <c r="D170" i="8"/>
  <c r="C170" i="8"/>
  <c r="B170" i="8"/>
  <c r="P170" i="8" s="1"/>
  <c r="A170" i="8"/>
  <c r="AE170" i="8" s="1"/>
  <c r="AC169" i="8"/>
  <c r="AA169" i="8"/>
  <c r="Z169" i="8"/>
  <c r="Y169" i="8"/>
  <c r="X169" i="8"/>
  <c r="W169" i="8"/>
  <c r="V169" i="8"/>
  <c r="O169" i="8"/>
  <c r="N169" i="8"/>
  <c r="M169" i="8"/>
  <c r="L169" i="8"/>
  <c r="K169" i="8"/>
  <c r="J169" i="8"/>
  <c r="G169" i="8"/>
  <c r="S169" i="8" s="1"/>
  <c r="F169" i="8"/>
  <c r="R169" i="8" s="1"/>
  <c r="E169" i="8"/>
  <c r="Q169" i="8" s="1"/>
  <c r="AD169" i="8" s="1"/>
  <c r="D169" i="8"/>
  <c r="C169" i="8"/>
  <c r="B169" i="8"/>
  <c r="P169" i="8" s="1"/>
  <c r="A169" i="8"/>
  <c r="AE169" i="8" s="1"/>
  <c r="AC168" i="8"/>
  <c r="AA168" i="8"/>
  <c r="Z168" i="8"/>
  <c r="Y168" i="8"/>
  <c r="X168" i="8"/>
  <c r="W168" i="8"/>
  <c r="V168" i="8"/>
  <c r="O168" i="8"/>
  <c r="N168" i="8"/>
  <c r="M168" i="8"/>
  <c r="L168" i="8"/>
  <c r="K168" i="8"/>
  <c r="J168" i="8"/>
  <c r="G168" i="8"/>
  <c r="S168" i="8" s="1"/>
  <c r="F168" i="8"/>
  <c r="R168" i="8" s="1"/>
  <c r="E168" i="8"/>
  <c r="Q168" i="8" s="1"/>
  <c r="AD168" i="8" s="1"/>
  <c r="D168" i="8"/>
  <c r="C168" i="8"/>
  <c r="B168" i="8"/>
  <c r="P168" i="8" s="1"/>
  <c r="A168" i="8"/>
  <c r="AE168" i="8" s="1"/>
  <c r="AC167" i="8"/>
  <c r="AA167" i="8"/>
  <c r="Z167" i="8"/>
  <c r="Y167" i="8"/>
  <c r="X167" i="8"/>
  <c r="W167" i="8"/>
  <c r="V167" i="8"/>
  <c r="O167" i="8"/>
  <c r="N167" i="8"/>
  <c r="M167" i="8"/>
  <c r="L167" i="8"/>
  <c r="K167" i="8"/>
  <c r="J167" i="8"/>
  <c r="G167" i="8"/>
  <c r="S167" i="8" s="1"/>
  <c r="F167" i="8"/>
  <c r="R167" i="8" s="1"/>
  <c r="E167" i="8"/>
  <c r="Q167" i="8" s="1"/>
  <c r="AD167" i="8" s="1"/>
  <c r="D167" i="8"/>
  <c r="C167" i="8"/>
  <c r="B167" i="8"/>
  <c r="P167" i="8" s="1"/>
  <c r="A167" i="8"/>
  <c r="AE167" i="8" s="1"/>
  <c r="AC166" i="8"/>
  <c r="AA166" i="8"/>
  <c r="Z166" i="8"/>
  <c r="Y166" i="8"/>
  <c r="X166" i="8"/>
  <c r="W166" i="8"/>
  <c r="V166" i="8"/>
  <c r="O166" i="8"/>
  <c r="N166" i="8"/>
  <c r="M166" i="8"/>
  <c r="L166" i="8"/>
  <c r="K166" i="8"/>
  <c r="J166" i="8"/>
  <c r="G166" i="8"/>
  <c r="S166" i="8" s="1"/>
  <c r="F166" i="8"/>
  <c r="R166" i="8" s="1"/>
  <c r="E166" i="8"/>
  <c r="Q166" i="8" s="1"/>
  <c r="AD166" i="8" s="1"/>
  <c r="D166" i="8"/>
  <c r="C166" i="8"/>
  <c r="B166" i="8"/>
  <c r="P166" i="8" s="1"/>
  <c r="A166" i="8"/>
  <c r="AE166" i="8" s="1"/>
  <c r="AC165" i="8"/>
  <c r="AA165" i="8"/>
  <c r="Z165" i="8"/>
  <c r="Y165" i="8"/>
  <c r="X165" i="8"/>
  <c r="W165" i="8"/>
  <c r="V165" i="8"/>
  <c r="O165" i="8"/>
  <c r="N165" i="8"/>
  <c r="M165" i="8"/>
  <c r="L165" i="8"/>
  <c r="K165" i="8"/>
  <c r="J165" i="8"/>
  <c r="G165" i="8"/>
  <c r="S165" i="8" s="1"/>
  <c r="F165" i="8"/>
  <c r="R165" i="8" s="1"/>
  <c r="E165" i="8"/>
  <c r="Q165" i="8" s="1"/>
  <c r="AD165" i="8" s="1"/>
  <c r="D165" i="8"/>
  <c r="C165" i="8"/>
  <c r="B165" i="8"/>
  <c r="P165" i="8" s="1"/>
  <c r="A165" i="8"/>
  <c r="AE165" i="8" s="1"/>
  <c r="AC164" i="8"/>
  <c r="AA164" i="8"/>
  <c r="Z164" i="8"/>
  <c r="Y164" i="8"/>
  <c r="X164" i="8"/>
  <c r="W164" i="8"/>
  <c r="V164" i="8"/>
  <c r="O164" i="8"/>
  <c r="N164" i="8"/>
  <c r="M164" i="8"/>
  <c r="L164" i="8"/>
  <c r="K164" i="8"/>
  <c r="J164" i="8"/>
  <c r="G164" i="8"/>
  <c r="S164" i="8" s="1"/>
  <c r="F164" i="8"/>
  <c r="R164" i="8" s="1"/>
  <c r="E164" i="8"/>
  <c r="Q164" i="8" s="1"/>
  <c r="AD164" i="8" s="1"/>
  <c r="D164" i="8"/>
  <c r="C164" i="8"/>
  <c r="B164" i="8"/>
  <c r="P164" i="8" s="1"/>
  <c r="A164" i="8"/>
  <c r="AE164" i="8" s="1"/>
  <c r="AC163" i="8"/>
  <c r="AA163" i="8"/>
  <c r="Z163" i="8"/>
  <c r="Y163" i="8"/>
  <c r="X163" i="8"/>
  <c r="W163" i="8"/>
  <c r="V163" i="8"/>
  <c r="O163" i="8"/>
  <c r="N163" i="8"/>
  <c r="M163" i="8"/>
  <c r="L163" i="8"/>
  <c r="K163" i="8"/>
  <c r="J163" i="8"/>
  <c r="G163" i="8"/>
  <c r="S163" i="8" s="1"/>
  <c r="F163" i="8"/>
  <c r="R163" i="8" s="1"/>
  <c r="E163" i="8"/>
  <c r="Q163" i="8" s="1"/>
  <c r="AD163" i="8" s="1"/>
  <c r="D163" i="8"/>
  <c r="C163" i="8"/>
  <c r="B163" i="8"/>
  <c r="P163" i="8" s="1"/>
  <c r="A163" i="8"/>
  <c r="AE163" i="8" s="1"/>
  <c r="AC162" i="8"/>
  <c r="AA162" i="8"/>
  <c r="Z162" i="8"/>
  <c r="Y162" i="8"/>
  <c r="X162" i="8"/>
  <c r="W162" i="8"/>
  <c r="V162" i="8"/>
  <c r="O162" i="8"/>
  <c r="N162" i="8"/>
  <c r="M162" i="8"/>
  <c r="L162" i="8"/>
  <c r="K162" i="8"/>
  <c r="J162" i="8"/>
  <c r="G162" i="8"/>
  <c r="S162" i="8" s="1"/>
  <c r="F162" i="8"/>
  <c r="R162" i="8" s="1"/>
  <c r="E162" i="8"/>
  <c r="Q162" i="8" s="1"/>
  <c r="AD162" i="8" s="1"/>
  <c r="D162" i="8"/>
  <c r="C162" i="8"/>
  <c r="B162" i="8"/>
  <c r="P162" i="8" s="1"/>
  <c r="A162" i="8"/>
  <c r="AE162" i="8" s="1"/>
  <c r="AC161" i="8"/>
  <c r="AA161" i="8"/>
  <c r="Z161" i="8"/>
  <c r="Y161" i="8"/>
  <c r="X161" i="8"/>
  <c r="W161" i="8"/>
  <c r="V161" i="8"/>
  <c r="O161" i="8"/>
  <c r="N161" i="8"/>
  <c r="M161" i="8"/>
  <c r="L161" i="8"/>
  <c r="K161" i="8"/>
  <c r="J161" i="8"/>
  <c r="G161" i="8"/>
  <c r="S161" i="8" s="1"/>
  <c r="F161" i="8"/>
  <c r="R161" i="8" s="1"/>
  <c r="E161" i="8"/>
  <c r="Q161" i="8" s="1"/>
  <c r="AD161" i="8" s="1"/>
  <c r="D161" i="8"/>
  <c r="C161" i="8"/>
  <c r="B161" i="8"/>
  <c r="P161" i="8" s="1"/>
  <c r="A161" i="8"/>
  <c r="AE161" i="8" s="1"/>
  <c r="AC160" i="8"/>
  <c r="AA160" i="8"/>
  <c r="Z160" i="8"/>
  <c r="Y160" i="8"/>
  <c r="X160" i="8"/>
  <c r="W160" i="8"/>
  <c r="V160" i="8"/>
  <c r="O160" i="8"/>
  <c r="N160" i="8"/>
  <c r="M160" i="8"/>
  <c r="L160" i="8"/>
  <c r="K160" i="8"/>
  <c r="J160" i="8"/>
  <c r="G160" i="8"/>
  <c r="S160" i="8" s="1"/>
  <c r="F160" i="8"/>
  <c r="R160" i="8" s="1"/>
  <c r="E160" i="8"/>
  <c r="Q160" i="8" s="1"/>
  <c r="AD160" i="8" s="1"/>
  <c r="D160" i="8"/>
  <c r="C160" i="8"/>
  <c r="B160" i="8"/>
  <c r="P160" i="8" s="1"/>
  <c r="A160" i="8"/>
  <c r="AE160" i="8" s="1"/>
  <c r="AC159" i="8"/>
  <c r="AA159" i="8"/>
  <c r="Z159" i="8"/>
  <c r="Y159" i="8"/>
  <c r="X159" i="8"/>
  <c r="W159" i="8"/>
  <c r="V159" i="8"/>
  <c r="O159" i="8"/>
  <c r="N159" i="8"/>
  <c r="M159" i="8"/>
  <c r="L159" i="8"/>
  <c r="K159" i="8"/>
  <c r="J159" i="8"/>
  <c r="G159" i="8"/>
  <c r="S159" i="8" s="1"/>
  <c r="F159" i="8"/>
  <c r="R159" i="8" s="1"/>
  <c r="E159" i="8"/>
  <c r="Q159" i="8" s="1"/>
  <c r="AD159" i="8" s="1"/>
  <c r="D159" i="8"/>
  <c r="C159" i="8"/>
  <c r="B159" i="8"/>
  <c r="P159" i="8" s="1"/>
  <c r="A159" i="8"/>
  <c r="AE159" i="8" s="1"/>
  <c r="AC158" i="8"/>
  <c r="AA158" i="8"/>
  <c r="Z158" i="8"/>
  <c r="Y158" i="8"/>
  <c r="X158" i="8"/>
  <c r="W158" i="8"/>
  <c r="V158" i="8"/>
  <c r="O158" i="8"/>
  <c r="N158" i="8"/>
  <c r="M158" i="8"/>
  <c r="L158" i="8"/>
  <c r="K158" i="8"/>
  <c r="J158" i="8"/>
  <c r="G158" i="8"/>
  <c r="S158" i="8" s="1"/>
  <c r="F158" i="8"/>
  <c r="R158" i="8" s="1"/>
  <c r="E158" i="8"/>
  <c r="Q158" i="8" s="1"/>
  <c r="AD158" i="8" s="1"/>
  <c r="D158" i="8"/>
  <c r="C158" i="8"/>
  <c r="B158" i="8"/>
  <c r="P158" i="8" s="1"/>
  <c r="A158" i="8"/>
  <c r="AE158" i="8" s="1"/>
  <c r="AC157" i="8"/>
  <c r="AA157" i="8"/>
  <c r="Z157" i="8"/>
  <c r="Y157" i="8"/>
  <c r="X157" i="8"/>
  <c r="W157" i="8"/>
  <c r="V157" i="8"/>
  <c r="O157" i="8"/>
  <c r="N157" i="8"/>
  <c r="M157" i="8"/>
  <c r="L157" i="8"/>
  <c r="K157" i="8"/>
  <c r="J157" i="8"/>
  <c r="G157" i="8"/>
  <c r="S157" i="8" s="1"/>
  <c r="F157" i="8"/>
  <c r="R157" i="8" s="1"/>
  <c r="E157" i="8"/>
  <c r="Q157" i="8" s="1"/>
  <c r="AD157" i="8" s="1"/>
  <c r="D157" i="8"/>
  <c r="C157" i="8"/>
  <c r="B157" i="8"/>
  <c r="P157" i="8" s="1"/>
  <c r="A157" i="8"/>
  <c r="AE157" i="8" s="1"/>
  <c r="AC156" i="8"/>
  <c r="AA156" i="8"/>
  <c r="Z156" i="8"/>
  <c r="Y156" i="8"/>
  <c r="X156" i="8"/>
  <c r="W156" i="8"/>
  <c r="V156" i="8"/>
  <c r="O156" i="8"/>
  <c r="N156" i="8"/>
  <c r="M156" i="8"/>
  <c r="L156" i="8"/>
  <c r="K156" i="8"/>
  <c r="J156" i="8"/>
  <c r="G156" i="8"/>
  <c r="S156" i="8" s="1"/>
  <c r="F156" i="8"/>
  <c r="R156" i="8" s="1"/>
  <c r="E156" i="8"/>
  <c r="Q156" i="8" s="1"/>
  <c r="AD156" i="8" s="1"/>
  <c r="D156" i="8"/>
  <c r="C156" i="8"/>
  <c r="B156" i="8"/>
  <c r="P156" i="8" s="1"/>
  <c r="A156" i="8"/>
  <c r="AE156" i="8" s="1"/>
  <c r="AC155" i="8"/>
  <c r="AA155" i="8"/>
  <c r="Z155" i="8"/>
  <c r="Y155" i="8"/>
  <c r="X155" i="8"/>
  <c r="W155" i="8"/>
  <c r="V155" i="8"/>
  <c r="O155" i="8"/>
  <c r="N155" i="8"/>
  <c r="M155" i="8"/>
  <c r="L155" i="8"/>
  <c r="K155" i="8"/>
  <c r="J155" i="8"/>
  <c r="G155" i="8"/>
  <c r="S155" i="8" s="1"/>
  <c r="F155" i="8"/>
  <c r="R155" i="8" s="1"/>
  <c r="E155" i="8"/>
  <c r="Q155" i="8" s="1"/>
  <c r="AD155" i="8" s="1"/>
  <c r="D155" i="8"/>
  <c r="C155" i="8"/>
  <c r="B155" i="8"/>
  <c r="P155" i="8" s="1"/>
  <c r="A155" i="8"/>
  <c r="AE155" i="8" s="1"/>
  <c r="AC154" i="8"/>
  <c r="AA154" i="8"/>
  <c r="Z154" i="8"/>
  <c r="Y154" i="8"/>
  <c r="X154" i="8"/>
  <c r="W154" i="8"/>
  <c r="V154" i="8"/>
  <c r="O154" i="8"/>
  <c r="N154" i="8"/>
  <c r="M154" i="8"/>
  <c r="L154" i="8"/>
  <c r="K154" i="8"/>
  <c r="J154" i="8"/>
  <c r="G154" i="8"/>
  <c r="S154" i="8" s="1"/>
  <c r="F154" i="8"/>
  <c r="R154" i="8" s="1"/>
  <c r="E154" i="8"/>
  <c r="Q154" i="8" s="1"/>
  <c r="AD154" i="8" s="1"/>
  <c r="D154" i="8"/>
  <c r="C154" i="8"/>
  <c r="B154" i="8"/>
  <c r="P154" i="8" s="1"/>
  <c r="A154" i="8"/>
  <c r="AE154" i="8" s="1"/>
  <c r="AC153" i="8"/>
  <c r="AA153" i="8"/>
  <c r="Z153" i="8"/>
  <c r="Y153" i="8"/>
  <c r="X153" i="8"/>
  <c r="W153" i="8"/>
  <c r="V153" i="8"/>
  <c r="O153" i="8"/>
  <c r="N153" i="8"/>
  <c r="M153" i="8"/>
  <c r="L153" i="8"/>
  <c r="K153" i="8"/>
  <c r="J153" i="8"/>
  <c r="G153" i="8"/>
  <c r="S153" i="8" s="1"/>
  <c r="F153" i="8"/>
  <c r="R153" i="8" s="1"/>
  <c r="E153" i="8"/>
  <c r="Q153" i="8" s="1"/>
  <c r="AD153" i="8" s="1"/>
  <c r="D153" i="8"/>
  <c r="C153" i="8"/>
  <c r="B153" i="8"/>
  <c r="P153" i="8" s="1"/>
  <c r="A153" i="8"/>
  <c r="AE153" i="8" s="1"/>
  <c r="AC152" i="8"/>
  <c r="AA152" i="8"/>
  <c r="Z152" i="8"/>
  <c r="Y152" i="8"/>
  <c r="X152" i="8"/>
  <c r="W152" i="8"/>
  <c r="V152" i="8"/>
  <c r="O152" i="8"/>
  <c r="N152" i="8"/>
  <c r="M152" i="8"/>
  <c r="L152" i="8"/>
  <c r="K152" i="8"/>
  <c r="J152" i="8"/>
  <c r="G152" i="8"/>
  <c r="S152" i="8" s="1"/>
  <c r="F152" i="8"/>
  <c r="R152" i="8" s="1"/>
  <c r="E152" i="8"/>
  <c r="Q152" i="8" s="1"/>
  <c r="AD152" i="8" s="1"/>
  <c r="D152" i="8"/>
  <c r="C152" i="8"/>
  <c r="B152" i="8"/>
  <c r="P152" i="8" s="1"/>
  <c r="A152" i="8"/>
  <c r="AE152" i="8" s="1"/>
  <c r="AC151" i="8"/>
  <c r="AA151" i="8"/>
  <c r="Z151" i="8"/>
  <c r="Y151" i="8"/>
  <c r="X151" i="8"/>
  <c r="W151" i="8"/>
  <c r="V151" i="8"/>
  <c r="O151" i="8"/>
  <c r="N151" i="8"/>
  <c r="M151" i="8"/>
  <c r="L151" i="8"/>
  <c r="K151" i="8"/>
  <c r="J151" i="8"/>
  <c r="G151" i="8"/>
  <c r="S151" i="8" s="1"/>
  <c r="F151" i="8"/>
  <c r="R151" i="8" s="1"/>
  <c r="E151" i="8"/>
  <c r="Q151" i="8" s="1"/>
  <c r="AD151" i="8" s="1"/>
  <c r="D151" i="8"/>
  <c r="C151" i="8"/>
  <c r="B151" i="8"/>
  <c r="P151" i="8" s="1"/>
  <c r="A151" i="8"/>
  <c r="AE151" i="8" s="1"/>
  <c r="AC150" i="8"/>
  <c r="AA150" i="8"/>
  <c r="Z150" i="8"/>
  <c r="Y150" i="8"/>
  <c r="X150" i="8"/>
  <c r="W150" i="8"/>
  <c r="V150" i="8"/>
  <c r="O150" i="8"/>
  <c r="N150" i="8"/>
  <c r="M150" i="8"/>
  <c r="L150" i="8"/>
  <c r="K150" i="8"/>
  <c r="J150" i="8"/>
  <c r="G150" i="8"/>
  <c r="S150" i="8" s="1"/>
  <c r="F150" i="8"/>
  <c r="R150" i="8" s="1"/>
  <c r="E150" i="8"/>
  <c r="Q150" i="8" s="1"/>
  <c r="AD150" i="8" s="1"/>
  <c r="D150" i="8"/>
  <c r="C150" i="8"/>
  <c r="B150" i="8"/>
  <c r="P150" i="8" s="1"/>
  <c r="A150" i="8"/>
  <c r="AE150" i="8" s="1"/>
  <c r="AC149" i="8"/>
  <c r="AA149" i="8"/>
  <c r="Z149" i="8"/>
  <c r="Y149" i="8"/>
  <c r="X149" i="8"/>
  <c r="W149" i="8"/>
  <c r="V149" i="8"/>
  <c r="O149" i="8"/>
  <c r="N149" i="8"/>
  <c r="M149" i="8"/>
  <c r="L149" i="8"/>
  <c r="K149" i="8"/>
  <c r="J149" i="8"/>
  <c r="G149" i="8"/>
  <c r="S149" i="8" s="1"/>
  <c r="F149" i="8"/>
  <c r="R149" i="8" s="1"/>
  <c r="E149" i="8"/>
  <c r="Q149" i="8" s="1"/>
  <c r="AD149" i="8" s="1"/>
  <c r="D149" i="8"/>
  <c r="C149" i="8"/>
  <c r="B149" i="8"/>
  <c r="P149" i="8" s="1"/>
  <c r="A149" i="8"/>
  <c r="AE149" i="8" s="1"/>
  <c r="AC148" i="8"/>
  <c r="AA148" i="8"/>
  <c r="Z148" i="8"/>
  <c r="Y148" i="8"/>
  <c r="X148" i="8"/>
  <c r="W148" i="8"/>
  <c r="V148" i="8"/>
  <c r="O148" i="8"/>
  <c r="N148" i="8"/>
  <c r="M148" i="8"/>
  <c r="L148" i="8"/>
  <c r="K148" i="8"/>
  <c r="J148" i="8"/>
  <c r="G148" i="8"/>
  <c r="S148" i="8" s="1"/>
  <c r="F148" i="8"/>
  <c r="R148" i="8" s="1"/>
  <c r="E148" i="8"/>
  <c r="Q148" i="8" s="1"/>
  <c r="AD148" i="8" s="1"/>
  <c r="D148" i="8"/>
  <c r="C148" i="8"/>
  <c r="B148" i="8"/>
  <c r="P148" i="8" s="1"/>
  <c r="A148" i="8"/>
  <c r="AE148" i="8" s="1"/>
  <c r="AC147" i="8"/>
  <c r="AA147" i="8"/>
  <c r="Z147" i="8"/>
  <c r="Y147" i="8"/>
  <c r="X147" i="8"/>
  <c r="W147" i="8"/>
  <c r="V147" i="8"/>
  <c r="O147" i="8"/>
  <c r="N147" i="8"/>
  <c r="M147" i="8"/>
  <c r="L147" i="8"/>
  <c r="K147" i="8"/>
  <c r="J147" i="8"/>
  <c r="G147" i="8"/>
  <c r="S147" i="8" s="1"/>
  <c r="F147" i="8"/>
  <c r="R147" i="8" s="1"/>
  <c r="E147" i="8"/>
  <c r="Q147" i="8" s="1"/>
  <c r="AD147" i="8" s="1"/>
  <c r="D147" i="8"/>
  <c r="C147" i="8"/>
  <c r="B147" i="8"/>
  <c r="P147" i="8" s="1"/>
  <c r="A147" i="8"/>
  <c r="AE147" i="8" s="1"/>
  <c r="AC146" i="8"/>
  <c r="AA146" i="8"/>
  <c r="Z146" i="8"/>
  <c r="Y146" i="8"/>
  <c r="X146" i="8"/>
  <c r="W146" i="8"/>
  <c r="V146" i="8"/>
  <c r="O146" i="8"/>
  <c r="N146" i="8"/>
  <c r="M146" i="8"/>
  <c r="L146" i="8"/>
  <c r="K146" i="8"/>
  <c r="J146" i="8"/>
  <c r="G146" i="8"/>
  <c r="S146" i="8" s="1"/>
  <c r="F146" i="8"/>
  <c r="R146" i="8" s="1"/>
  <c r="E146" i="8"/>
  <c r="Q146" i="8" s="1"/>
  <c r="AD146" i="8" s="1"/>
  <c r="D146" i="8"/>
  <c r="C146" i="8"/>
  <c r="B146" i="8"/>
  <c r="P146" i="8" s="1"/>
  <c r="A146" i="8"/>
  <c r="AE146" i="8" s="1"/>
  <c r="AC145" i="8"/>
  <c r="AA145" i="8"/>
  <c r="Z145" i="8"/>
  <c r="Y145" i="8"/>
  <c r="X145" i="8"/>
  <c r="W145" i="8"/>
  <c r="V145" i="8"/>
  <c r="O145" i="8"/>
  <c r="N145" i="8"/>
  <c r="M145" i="8"/>
  <c r="L145" i="8"/>
  <c r="K145" i="8"/>
  <c r="J145" i="8"/>
  <c r="G145" i="8"/>
  <c r="S145" i="8" s="1"/>
  <c r="F145" i="8"/>
  <c r="R145" i="8" s="1"/>
  <c r="E145" i="8"/>
  <c r="Q145" i="8" s="1"/>
  <c r="AD145" i="8" s="1"/>
  <c r="D145" i="8"/>
  <c r="C145" i="8"/>
  <c r="B145" i="8"/>
  <c r="P145" i="8" s="1"/>
  <c r="A145" i="8"/>
  <c r="AE145" i="8" s="1"/>
  <c r="AC144" i="8"/>
  <c r="AA144" i="8"/>
  <c r="Z144" i="8"/>
  <c r="Y144" i="8"/>
  <c r="X144" i="8"/>
  <c r="W144" i="8"/>
  <c r="V144" i="8"/>
  <c r="O144" i="8"/>
  <c r="N144" i="8"/>
  <c r="M144" i="8"/>
  <c r="L144" i="8"/>
  <c r="K144" i="8"/>
  <c r="J144" i="8"/>
  <c r="G144" i="8"/>
  <c r="S144" i="8" s="1"/>
  <c r="F144" i="8"/>
  <c r="R144" i="8" s="1"/>
  <c r="E144" i="8"/>
  <c r="Q144" i="8" s="1"/>
  <c r="AD144" i="8" s="1"/>
  <c r="D144" i="8"/>
  <c r="C144" i="8"/>
  <c r="B144" i="8"/>
  <c r="P144" i="8" s="1"/>
  <c r="A144" i="8"/>
  <c r="AE144" i="8" s="1"/>
  <c r="AC143" i="8"/>
  <c r="AA143" i="8"/>
  <c r="Z143" i="8"/>
  <c r="Y143" i="8"/>
  <c r="X143" i="8"/>
  <c r="W143" i="8"/>
  <c r="V143" i="8"/>
  <c r="O143" i="8"/>
  <c r="N143" i="8"/>
  <c r="M143" i="8"/>
  <c r="L143" i="8"/>
  <c r="K143" i="8"/>
  <c r="J143" i="8"/>
  <c r="G143" i="8"/>
  <c r="S143" i="8" s="1"/>
  <c r="F143" i="8"/>
  <c r="R143" i="8" s="1"/>
  <c r="E143" i="8"/>
  <c r="Q143" i="8" s="1"/>
  <c r="AD143" i="8" s="1"/>
  <c r="D143" i="8"/>
  <c r="C143" i="8"/>
  <c r="B143" i="8"/>
  <c r="P143" i="8" s="1"/>
  <c r="A143" i="8"/>
  <c r="AE143" i="8" s="1"/>
  <c r="AC142" i="8"/>
  <c r="AA142" i="8"/>
  <c r="Z142" i="8"/>
  <c r="Y142" i="8"/>
  <c r="X142" i="8"/>
  <c r="W142" i="8"/>
  <c r="V142" i="8"/>
  <c r="O142" i="8"/>
  <c r="N142" i="8"/>
  <c r="M142" i="8"/>
  <c r="L142" i="8"/>
  <c r="K142" i="8"/>
  <c r="J142" i="8"/>
  <c r="G142" i="8"/>
  <c r="S142" i="8" s="1"/>
  <c r="F142" i="8"/>
  <c r="R142" i="8" s="1"/>
  <c r="E142" i="8"/>
  <c r="Q142" i="8" s="1"/>
  <c r="AD142" i="8" s="1"/>
  <c r="D142" i="8"/>
  <c r="C142" i="8"/>
  <c r="B142" i="8"/>
  <c r="P142" i="8" s="1"/>
  <c r="A142" i="8"/>
  <c r="AE142" i="8" s="1"/>
  <c r="AC141" i="8"/>
  <c r="AA141" i="8"/>
  <c r="Z141" i="8"/>
  <c r="Y141" i="8"/>
  <c r="X141" i="8"/>
  <c r="W141" i="8"/>
  <c r="V141" i="8"/>
  <c r="O141" i="8"/>
  <c r="N141" i="8"/>
  <c r="M141" i="8"/>
  <c r="L141" i="8"/>
  <c r="K141" i="8"/>
  <c r="J141" i="8"/>
  <c r="G141" i="8"/>
  <c r="S141" i="8" s="1"/>
  <c r="F141" i="8"/>
  <c r="R141" i="8" s="1"/>
  <c r="E141" i="8"/>
  <c r="Q141" i="8" s="1"/>
  <c r="AD141" i="8" s="1"/>
  <c r="D141" i="8"/>
  <c r="C141" i="8"/>
  <c r="B141" i="8"/>
  <c r="P141" i="8" s="1"/>
  <c r="A141" i="8"/>
  <c r="AE141" i="8" s="1"/>
  <c r="AC140" i="8"/>
  <c r="AA140" i="8"/>
  <c r="Z140" i="8"/>
  <c r="Y140" i="8"/>
  <c r="X140" i="8"/>
  <c r="W140" i="8"/>
  <c r="V140" i="8"/>
  <c r="O140" i="8"/>
  <c r="N140" i="8"/>
  <c r="M140" i="8"/>
  <c r="L140" i="8"/>
  <c r="K140" i="8"/>
  <c r="J140" i="8"/>
  <c r="G140" i="8"/>
  <c r="S140" i="8" s="1"/>
  <c r="F140" i="8"/>
  <c r="R140" i="8" s="1"/>
  <c r="E140" i="8"/>
  <c r="Q140" i="8" s="1"/>
  <c r="AD140" i="8" s="1"/>
  <c r="D140" i="8"/>
  <c r="C140" i="8"/>
  <c r="B140" i="8"/>
  <c r="P140" i="8" s="1"/>
  <c r="A140" i="8"/>
  <c r="AE140" i="8" s="1"/>
  <c r="AC139" i="8"/>
  <c r="AA139" i="8"/>
  <c r="Z139" i="8"/>
  <c r="Y139" i="8"/>
  <c r="X139" i="8"/>
  <c r="W139" i="8"/>
  <c r="V139" i="8"/>
  <c r="O139" i="8"/>
  <c r="N139" i="8"/>
  <c r="M139" i="8"/>
  <c r="L139" i="8"/>
  <c r="K139" i="8"/>
  <c r="J139" i="8"/>
  <c r="G139" i="8"/>
  <c r="S139" i="8" s="1"/>
  <c r="F139" i="8"/>
  <c r="R139" i="8" s="1"/>
  <c r="E139" i="8"/>
  <c r="Q139" i="8" s="1"/>
  <c r="AD139" i="8" s="1"/>
  <c r="D139" i="8"/>
  <c r="C139" i="8"/>
  <c r="B139" i="8"/>
  <c r="P139" i="8" s="1"/>
  <c r="A139" i="8"/>
  <c r="AE139" i="8" s="1"/>
  <c r="AC138" i="8"/>
  <c r="AA138" i="8"/>
  <c r="Z138" i="8"/>
  <c r="Y138" i="8"/>
  <c r="X138" i="8"/>
  <c r="W138" i="8"/>
  <c r="V138" i="8"/>
  <c r="O138" i="8"/>
  <c r="N138" i="8"/>
  <c r="M138" i="8"/>
  <c r="L138" i="8"/>
  <c r="K138" i="8"/>
  <c r="J138" i="8"/>
  <c r="G138" i="8"/>
  <c r="S138" i="8" s="1"/>
  <c r="F138" i="8"/>
  <c r="R138" i="8" s="1"/>
  <c r="E138" i="8"/>
  <c r="Q138" i="8" s="1"/>
  <c r="AD138" i="8" s="1"/>
  <c r="D138" i="8"/>
  <c r="C138" i="8"/>
  <c r="B138" i="8"/>
  <c r="P138" i="8" s="1"/>
  <c r="A138" i="8"/>
  <c r="AE138" i="8" s="1"/>
  <c r="AC137" i="8"/>
  <c r="AA137" i="8"/>
  <c r="Z137" i="8"/>
  <c r="Y137" i="8"/>
  <c r="X137" i="8"/>
  <c r="W137" i="8"/>
  <c r="V137" i="8"/>
  <c r="O137" i="8"/>
  <c r="N137" i="8"/>
  <c r="M137" i="8"/>
  <c r="L137" i="8"/>
  <c r="K137" i="8"/>
  <c r="J137" i="8"/>
  <c r="G137" i="8"/>
  <c r="S137" i="8" s="1"/>
  <c r="F137" i="8"/>
  <c r="R137" i="8" s="1"/>
  <c r="E137" i="8"/>
  <c r="Q137" i="8" s="1"/>
  <c r="AD137" i="8" s="1"/>
  <c r="D137" i="8"/>
  <c r="C137" i="8"/>
  <c r="B137" i="8"/>
  <c r="P137" i="8" s="1"/>
  <c r="A137" i="8"/>
  <c r="AE137" i="8" s="1"/>
  <c r="AC136" i="8"/>
  <c r="AA136" i="8"/>
  <c r="Z136" i="8"/>
  <c r="Y136" i="8"/>
  <c r="X136" i="8"/>
  <c r="W136" i="8"/>
  <c r="V136" i="8"/>
  <c r="O136" i="8"/>
  <c r="N136" i="8"/>
  <c r="M136" i="8"/>
  <c r="L136" i="8"/>
  <c r="K136" i="8"/>
  <c r="J136" i="8"/>
  <c r="G136" i="8"/>
  <c r="S136" i="8" s="1"/>
  <c r="F136" i="8"/>
  <c r="R136" i="8" s="1"/>
  <c r="E136" i="8"/>
  <c r="Q136" i="8" s="1"/>
  <c r="AD136" i="8" s="1"/>
  <c r="D136" i="8"/>
  <c r="C136" i="8"/>
  <c r="B136" i="8"/>
  <c r="P136" i="8" s="1"/>
  <c r="A136" i="8"/>
  <c r="AE136" i="8" s="1"/>
  <c r="AC135" i="8"/>
  <c r="AA135" i="8"/>
  <c r="Z135" i="8"/>
  <c r="Y135" i="8"/>
  <c r="X135" i="8"/>
  <c r="W135" i="8"/>
  <c r="V135" i="8"/>
  <c r="O135" i="8"/>
  <c r="N135" i="8"/>
  <c r="M135" i="8"/>
  <c r="L135" i="8"/>
  <c r="K135" i="8"/>
  <c r="J135" i="8"/>
  <c r="G135" i="8"/>
  <c r="S135" i="8" s="1"/>
  <c r="F135" i="8"/>
  <c r="R135" i="8" s="1"/>
  <c r="E135" i="8"/>
  <c r="Q135" i="8" s="1"/>
  <c r="AD135" i="8" s="1"/>
  <c r="D135" i="8"/>
  <c r="C135" i="8"/>
  <c r="B135" i="8"/>
  <c r="P135" i="8" s="1"/>
  <c r="A135" i="8"/>
  <c r="AE135" i="8" s="1"/>
  <c r="AC134" i="8"/>
  <c r="AA134" i="8"/>
  <c r="Z134" i="8"/>
  <c r="Y134" i="8"/>
  <c r="X134" i="8"/>
  <c r="W134" i="8"/>
  <c r="V134" i="8"/>
  <c r="O134" i="8"/>
  <c r="N134" i="8"/>
  <c r="M134" i="8"/>
  <c r="L134" i="8"/>
  <c r="K134" i="8"/>
  <c r="J134" i="8"/>
  <c r="G134" i="8"/>
  <c r="S134" i="8" s="1"/>
  <c r="F134" i="8"/>
  <c r="R134" i="8" s="1"/>
  <c r="E134" i="8"/>
  <c r="Q134" i="8" s="1"/>
  <c r="AD134" i="8" s="1"/>
  <c r="D134" i="8"/>
  <c r="C134" i="8"/>
  <c r="B134" i="8"/>
  <c r="P134" i="8" s="1"/>
  <c r="A134" i="8"/>
  <c r="AE134" i="8" s="1"/>
  <c r="AC133" i="8"/>
  <c r="AA133" i="8"/>
  <c r="Z133" i="8"/>
  <c r="Y133" i="8"/>
  <c r="X133" i="8"/>
  <c r="W133" i="8"/>
  <c r="V133" i="8"/>
  <c r="O133" i="8"/>
  <c r="N133" i="8"/>
  <c r="M133" i="8"/>
  <c r="L133" i="8"/>
  <c r="K133" i="8"/>
  <c r="J133" i="8"/>
  <c r="G133" i="8"/>
  <c r="S133" i="8" s="1"/>
  <c r="F133" i="8"/>
  <c r="R133" i="8" s="1"/>
  <c r="E133" i="8"/>
  <c r="Q133" i="8" s="1"/>
  <c r="AD133" i="8" s="1"/>
  <c r="D133" i="8"/>
  <c r="C133" i="8"/>
  <c r="B133" i="8"/>
  <c r="P133" i="8" s="1"/>
  <c r="A133" i="8"/>
  <c r="AE133" i="8" s="1"/>
  <c r="AC132" i="8"/>
  <c r="AA132" i="8"/>
  <c r="Z132" i="8"/>
  <c r="Y132" i="8"/>
  <c r="X132" i="8"/>
  <c r="W132" i="8"/>
  <c r="V132" i="8"/>
  <c r="O132" i="8"/>
  <c r="N132" i="8"/>
  <c r="M132" i="8"/>
  <c r="L132" i="8"/>
  <c r="K132" i="8"/>
  <c r="J132" i="8"/>
  <c r="G132" i="8"/>
  <c r="S132" i="8" s="1"/>
  <c r="F132" i="8"/>
  <c r="R132" i="8" s="1"/>
  <c r="E132" i="8"/>
  <c r="Q132" i="8" s="1"/>
  <c r="AD132" i="8" s="1"/>
  <c r="D132" i="8"/>
  <c r="C132" i="8"/>
  <c r="B132" i="8"/>
  <c r="P132" i="8" s="1"/>
  <c r="A132" i="8"/>
  <c r="AE132" i="8" s="1"/>
  <c r="AC131" i="8"/>
  <c r="AA131" i="8"/>
  <c r="Z131" i="8"/>
  <c r="Y131" i="8"/>
  <c r="X131" i="8"/>
  <c r="W131" i="8"/>
  <c r="V131" i="8"/>
  <c r="O131" i="8"/>
  <c r="N131" i="8"/>
  <c r="M131" i="8"/>
  <c r="L131" i="8"/>
  <c r="K131" i="8"/>
  <c r="J131" i="8"/>
  <c r="G131" i="8"/>
  <c r="S131" i="8" s="1"/>
  <c r="F131" i="8"/>
  <c r="R131" i="8" s="1"/>
  <c r="E131" i="8"/>
  <c r="Q131" i="8" s="1"/>
  <c r="AD131" i="8" s="1"/>
  <c r="D131" i="8"/>
  <c r="C131" i="8"/>
  <c r="B131" i="8"/>
  <c r="P131" i="8" s="1"/>
  <c r="A131" i="8"/>
  <c r="AE131" i="8" s="1"/>
  <c r="AC130" i="8"/>
  <c r="AA130" i="8"/>
  <c r="Z130" i="8"/>
  <c r="Y130" i="8"/>
  <c r="X130" i="8"/>
  <c r="W130" i="8"/>
  <c r="V130" i="8"/>
  <c r="O130" i="8"/>
  <c r="N130" i="8"/>
  <c r="M130" i="8"/>
  <c r="L130" i="8"/>
  <c r="K130" i="8"/>
  <c r="J130" i="8"/>
  <c r="G130" i="8"/>
  <c r="S130" i="8" s="1"/>
  <c r="F130" i="8"/>
  <c r="R130" i="8" s="1"/>
  <c r="E130" i="8"/>
  <c r="Q130" i="8" s="1"/>
  <c r="AD130" i="8" s="1"/>
  <c r="D130" i="8"/>
  <c r="C130" i="8"/>
  <c r="B130" i="8"/>
  <c r="P130" i="8" s="1"/>
  <c r="A130" i="8"/>
  <c r="AE130" i="8" s="1"/>
  <c r="AC129" i="8"/>
  <c r="AA129" i="8"/>
  <c r="Z129" i="8"/>
  <c r="Y129" i="8"/>
  <c r="X129" i="8"/>
  <c r="W129" i="8"/>
  <c r="V129" i="8"/>
  <c r="O129" i="8"/>
  <c r="N129" i="8"/>
  <c r="M129" i="8"/>
  <c r="L129" i="8"/>
  <c r="K129" i="8"/>
  <c r="J129" i="8"/>
  <c r="G129" i="8"/>
  <c r="S129" i="8" s="1"/>
  <c r="F129" i="8"/>
  <c r="R129" i="8" s="1"/>
  <c r="E129" i="8"/>
  <c r="Q129" i="8" s="1"/>
  <c r="AD129" i="8" s="1"/>
  <c r="D129" i="8"/>
  <c r="C129" i="8"/>
  <c r="B129" i="8"/>
  <c r="P129" i="8" s="1"/>
  <c r="A129" i="8"/>
  <c r="AE129" i="8" s="1"/>
  <c r="AC128" i="8"/>
  <c r="AA128" i="8"/>
  <c r="Z128" i="8"/>
  <c r="Y128" i="8"/>
  <c r="X128" i="8"/>
  <c r="W128" i="8"/>
  <c r="V128" i="8"/>
  <c r="O128" i="8"/>
  <c r="N128" i="8"/>
  <c r="M128" i="8"/>
  <c r="L128" i="8"/>
  <c r="K128" i="8"/>
  <c r="J128" i="8"/>
  <c r="G128" i="8"/>
  <c r="S128" i="8" s="1"/>
  <c r="F128" i="8"/>
  <c r="R128" i="8" s="1"/>
  <c r="E128" i="8"/>
  <c r="Q128" i="8" s="1"/>
  <c r="AD128" i="8" s="1"/>
  <c r="D128" i="8"/>
  <c r="C128" i="8"/>
  <c r="B128" i="8"/>
  <c r="P128" i="8" s="1"/>
  <c r="A128" i="8"/>
  <c r="AE128" i="8" s="1"/>
  <c r="AC127" i="8"/>
  <c r="AA127" i="8"/>
  <c r="Z127" i="8"/>
  <c r="Y127" i="8"/>
  <c r="X127" i="8"/>
  <c r="W127" i="8"/>
  <c r="V127" i="8"/>
  <c r="O127" i="8"/>
  <c r="N127" i="8"/>
  <c r="M127" i="8"/>
  <c r="L127" i="8"/>
  <c r="K127" i="8"/>
  <c r="J127" i="8"/>
  <c r="G127" i="8"/>
  <c r="S127" i="8" s="1"/>
  <c r="F127" i="8"/>
  <c r="R127" i="8" s="1"/>
  <c r="E127" i="8"/>
  <c r="Q127" i="8" s="1"/>
  <c r="AD127" i="8" s="1"/>
  <c r="D127" i="8"/>
  <c r="C127" i="8"/>
  <c r="B127" i="8"/>
  <c r="P127" i="8" s="1"/>
  <c r="A127" i="8"/>
  <c r="AE127" i="8" s="1"/>
  <c r="AC126" i="8"/>
  <c r="AA126" i="8"/>
  <c r="Z126" i="8"/>
  <c r="Y126" i="8"/>
  <c r="X126" i="8"/>
  <c r="W126" i="8"/>
  <c r="V126" i="8"/>
  <c r="O126" i="8"/>
  <c r="N126" i="8"/>
  <c r="M126" i="8"/>
  <c r="L126" i="8"/>
  <c r="K126" i="8"/>
  <c r="J126" i="8"/>
  <c r="G126" i="8"/>
  <c r="S126" i="8" s="1"/>
  <c r="F126" i="8"/>
  <c r="R126" i="8" s="1"/>
  <c r="E126" i="8"/>
  <c r="Q126" i="8" s="1"/>
  <c r="AD126" i="8" s="1"/>
  <c r="D126" i="8"/>
  <c r="C126" i="8"/>
  <c r="B126" i="8"/>
  <c r="P126" i="8" s="1"/>
  <c r="A126" i="8"/>
  <c r="AE126" i="8" s="1"/>
  <c r="AC125" i="8"/>
  <c r="AA125" i="8"/>
  <c r="Z125" i="8"/>
  <c r="Y125" i="8"/>
  <c r="X125" i="8"/>
  <c r="W125" i="8"/>
  <c r="V125" i="8"/>
  <c r="O125" i="8"/>
  <c r="N125" i="8"/>
  <c r="M125" i="8"/>
  <c r="L125" i="8"/>
  <c r="K125" i="8"/>
  <c r="J125" i="8"/>
  <c r="G125" i="8"/>
  <c r="S125" i="8" s="1"/>
  <c r="F125" i="8"/>
  <c r="R125" i="8" s="1"/>
  <c r="E125" i="8"/>
  <c r="Q125" i="8" s="1"/>
  <c r="AD125" i="8" s="1"/>
  <c r="D125" i="8"/>
  <c r="C125" i="8"/>
  <c r="B125" i="8"/>
  <c r="P125" i="8" s="1"/>
  <c r="A125" i="8"/>
  <c r="AE125" i="8" s="1"/>
  <c r="AC124" i="8"/>
  <c r="AA124" i="8"/>
  <c r="Z124" i="8"/>
  <c r="Y124" i="8"/>
  <c r="X124" i="8"/>
  <c r="W124" i="8"/>
  <c r="V124" i="8"/>
  <c r="O124" i="8"/>
  <c r="N124" i="8"/>
  <c r="M124" i="8"/>
  <c r="L124" i="8"/>
  <c r="K124" i="8"/>
  <c r="J124" i="8"/>
  <c r="G124" i="8"/>
  <c r="S124" i="8" s="1"/>
  <c r="F124" i="8"/>
  <c r="R124" i="8" s="1"/>
  <c r="E124" i="8"/>
  <c r="Q124" i="8" s="1"/>
  <c r="AD124" i="8" s="1"/>
  <c r="D124" i="8"/>
  <c r="C124" i="8"/>
  <c r="B124" i="8"/>
  <c r="P124" i="8" s="1"/>
  <c r="A124" i="8"/>
  <c r="AE124" i="8" s="1"/>
  <c r="AC123" i="8"/>
  <c r="AA123" i="8"/>
  <c r="Z123" i="8"/>
  <c r="Y123" i="8"/>
  <c r="X123" i="8"/>
  <c r="W123" i="8"/>
  <c r="V123" i="8"/>
  <c r="O123" i="8"/>
  <c r="N123" i="8"/>
  <c r="M123" i="8"/>
  <c r="L123" i="8"/>
  <c r="K123" i="8"/>
  <c r="J123" i="8"/>
  <c r="G123" i="8"/>
  <c r="S123" i="8" s="1"/>
  <c r="F123" i="8"/>
  <c r="R123" i="8" s="1"/>
  <c r="E123" i="8"/>
  <c r="Q123" i="8" s="1"/>
  <c r="AD123" i="8" s="1"/>
  <c r="D123" i="8"/>
  <c r="C123" i="8"/>
  <c r="B123" i="8"/>
  <c r="P123" i="8" s="1"/>
  <c r="A123" i="8"/>
  <c r="AE123" i="8" s="1"/>
  <c r="AC122" i="8"/>
  <c r="AA122" i="8"/>
  <c r="Z122" i="8"/>
  <c r="Y122" i="8"/>
  <c r="X122" i="8"/>
  <c r="W122" i="8"/>
  <c r="V122" i="8"/>
  <c r="O122" i="8"/>
  <c r="N122" i="8"/>
  <c r="M122" i="8"/>
  <c r="L122" i="8"/>
  <c r="K122" i="8"/>
  <c r="J122" i="8"/>
  <c r="G122" i="8"/>
  <c r="S122" i="8" s="1"/>
  <c r="F122" i="8"/>
  <c r="R122" i="8" s="1"/>
  <c r="E122" i="8"/>
  <c r="Q122" i="8" s="1"/>
  <c r="AD122" i="8" s="1"/>
  <c r="D122" i="8"/>
  <c r="C122" i="8"/>
  <c r="B122" i="8"/>
  <c r="P122" i="8" s="1"/>
  <c r="A122" i="8"/>
  <c r="AE122" i="8" s="1"/>
  <c r="AC121" i="8"/>
  <c r="AA121" i="8"/>
  <c r="Z121" i="8"/>
  <c r="Y121" i="8"/>
  <c r="X121" i="8"/>
  <c r="W121" i="8"/>
  <c r="V121" i="8"/>
  <c r="O121" i="8"/>
  <c r="N121" i="8"/>
  <c r="M121" i="8"/>
  <c r="L121" i="8"/>
  <c r="K121" i="8"/>
  <c r="J121" i="8"/>
  <c r="G121" i="8"/>
  <c r="S121" i="8" s="1"/>
  <c r="F121" i="8"/>
  <c r="R121" i="8" s="1"/>
  <c r="E121" i="8"/>
  <c r="Q121" i="8" s="1"/>
  <c r="AD121" i="8" s="1"/>
  <c r="D121" i="8"/>
  <c r="C121" i="8"/>
  <c r="B121" i="8"/>
  <c r="P121" i="8" s="1"/>
  <c r="A121" i="8"/>
  <c r="AE121" i="8" s="1"/>
  <c r="AC120" i="8"/>
  <c r="AA120" i="8"/>
  <c r="Z120" i="8"/>
  <c r="Y120" i="8"/>
  <c r="X120" i="8"/>
  <c r="W120" i="8"/>
  <c r="V120" i="8"/>
  <c r="O120" i="8"/>
  <c r="N120" i="8"/>
  <c r="M120" i="8"/>
  <c r="L120" i="8"/>
  <c r="K120" i="8"/>
  <c r="J120" i="8"/>
  <c r="G120" i="8"/>
  <c r="S120" i="8" s="1"/>
  <c r="F120" i="8"/>
  <c r="R120" i="8" s="1"/>
  <c r="E120" i="8"/>
  <c r="Q120" i="8" s="1"/>
  <c r="AD120" i="8" s="1"/>
  <c r="D120" i="8"/>
  <c r="C120" i="8"/>
  <c r="B120" i="8"/>
  <c r="P120" i="8" s="1"/>
  <c r="A120" i="8"/>
  <c r="AE120" i="8" s="1"/>
  <c r="AC119" i="8"/>
  <c r="AA119" i="8"/>
  <c r="Z119" i="8"/>
  <c r="Y119" i="8"/>
  <c r="X119" i="8"/>
  <c r="W119" i="8"/>
  <c r="V119" i="8"/>
  <c r="O119" i="8"/>
  <c r="N119" i="8"/>
  <c r="M119" i="8"/>
  <c r="L119" i="8"/>
  <c r="K119" i="8"/>
  <c r="J119" i="8"/>
  <c r="G119" i="8"/>
  <c r="S119" i="8" s="1"/>
  <c r="F119" i="8"/>
  <c r="R119" i="8" s="1"/>
  <c r="E119" i="8"/>
  <c r="Q119" i="8" s="1"/>
  <c r="AD119" i="8" s="1"/>
  <c r="D119" i="8"/>
  <c r="C119" i="8"/>
  <c r="B119" i="8"/>
  <c r="P119" i="8" s="1"/>
  <c r="A119" i="8"/>
  <c r="AE119" i="8" s="1"/>
  <c r="AC118" i="8"/>
  <c r="AA118" i="8"/>
  <c r="Z118" i="8"/>
  <c r="Y118" i="8"/>
  <c r="X118" i="8"/>
  <c r="W118" i="8"/>
  <c r="V118" i="8"/>
  <c r="O118" i="8"/>
  <c r="N118" i="8"/>
  <c r="M118" i="8"/>
  <c r="L118" i="8"/>
  <c r="K118" i="8"/>
  <c r="J118" i="8"/>
  <c r="G118" i="8"/>
  <c r="S118" i="8" s="1"/>
  <c r="F118" i="8"/>
  <c r="R118" i="8" s="1"/>
  <c r="E118" i="8"/>
  <c r="Q118" i="8" s="1"/>
  <c r="AD118" i="8" s="1"/>
  <c r="D118" i="8"/>
  <c r="C118" i="8"/>
  <c r="B118" i="8"/>
  <c r="P118" i="8" s="1"/>
  <c r="A118" i="8"/>
  <c r="AE118" i="8" s="1"/>
  <c r="AC117" i="8"/>
  <c r="AA117" i="8"/>
  <c r="Z117" i="8"/>
  <c r="Y117" i="8"/>
  <c r="X117" i="8"/>
  <c r="W117" i="8"/>
  <c r="V117" i="8"/>
  <c r="O117" i="8"/>
  <c r="N117" i="8"/>
  <c r="M117" i="8"/>
  <c r="L117" i="8"/>
  <c r="K117" i="8"/>
  <c r="J117" i="8"/>
  <c r="G117" i="8"/>
  <c r="S117" i="8" s="1"/>
  <c r="F117" i="8"/>
  <c r="R117" i="8" s="1"/>
  <c r="E117" i="8"/>
  <c r="Q117" i="8" s="1"/>
  <c r="AD117" i="8" s="1"/>
  <c r="D117" i="8"/>
  <c r="C117" i="8"/>
  <c r="B117" i="8"/>
  <c r="P117" i="8" s="1"/>
  <c r="A117" i="8"/>
  <c r="AE117" i="8" s="1"/>
  <c r="AC116" i="8"/>
  <c r="AA116" i="8"/>
  <c r="Z116" i="8"/>
  <c r="Y116" i="8"/>
  <c r="X116" i="8"/>
  <c r="W116" i="8"/>
  <c r="V116" i="8"/>
  <c r="O116" i="8"/>
  <c r="N116" i="8"/>
  <c r="M116" i="8"/>
  <c r="L116" i="8"/>
  <c r="K116" i="8"/>
  <c r="J116" i="8"/>
  <c r="G116" i="8"/>
  <c r="S116" i="8" s="1"/>
  <c r="F116" i="8"/>
  <c r="R116" i="8" s="1"/>
  <c r="E116" i="8"/>
  <c r="Q116" i="8" s="1"/>
  <c r="AD116" i="8" s="1"/>
  <c r="D116" i="8"/>
  <c r="C116" i="8"/>
  <c r="B116" i="8"/>
  <c r="P116" i="8" s="1"/>
  <c r="A116" i="8"/>
  <c r="AE116" i="8" s="1"/>
  <c r="AC115" i="8"/>
  <c r="AA115" i="8"/>
  <c r="Z115" i="8"/>
  <c r="Y115" i="8"/>
  <c r="X115" i="8"/>
  <c r="W115" i="8"/>
  <c r="V115" i="8"/>
  <c r="O115" i="8"/>
  <c r="N115" i="8"/>
  <c r="M115" i="8"/>
  <c r="L115" i="8"/>
  <c r="K115" i="8"/>
  <c r="J115" i="8"/>
  <c r="G115" i="8"/>
  <c r="S115" i="8" s="1"/>
  <c r="F115" i="8"/>
  <c r="R115" i="8" s="1"/>
  <c r="E115" i="8"/>
  <c r="Q115" i="8" s="1"/>
  <c r="AD115" i="8" s="1"/>
  <c r="D115" i="8"/>
  <c r="C115" i="8"/>
  <c r="B115" i="8"/>
  <c r="P115" i="8" s="1"/>
  <c r="A115" i="8"/>
  <c r="AE115" i="8" s="1"/>
  <c r="AC114" i="8"/>
  <c r="AA114" i="8"/>
  <c r="Z114" i="8"/>
  <c r="Y114" i="8"/>
  <c r="X114" i="8"/>
  <c r="W114" i="8"/>
  <c r="V114" i="8"/>
  <c r="O114" i="8"/>
  <c r="N114" i="8"/>
  <c r="M114" i="8"/>
  <c r="L114" i="8"/>
  <c r="K114" i="8"/>
  <c r="J114" i="8"/>
  <c r="G114" i="8"/>
  <c r="S114" i="8" s="1"/>
  <c r="F114" i="8"/>
  <c r="R114" i="8" s="1"/>
  <c r="E114" i="8"/>
  <c r="Q114" i="8" s="1"/>
  <c r="AD114" i="8" s="1"/>
  <c r="D114" i="8"/>
  <c r="C114" i="8"/>
  <c r="B114" i="8"/>
  <c r="P114" i="8" s="1"/>
  <c r="A114" i="8"/>
  <c r="AE114" i="8" s="1"/>
  <c r="AC113" i="8"/>
  <c r="AA113" i="8"/>
  <c r="Z113" i="8"/>
  <c r="Y113" i="8"/>
  <c r="X113" i="8"/>
  <c r="W113" i="8"/>
  <c r="V113" i="8"/>
  <c r="O113" i="8"/>
  <c r="N113" i="8"/>
  <c r="M113" i="8"/>
  <c r="L113" i="8"/>
  <c r="K113" i="8"/>
  <c r="J113" i="8"/>
  <c r="G113" i="8"/>
  <c r="S113" i="8" s="1"/>
  <c r="F113" i="8"/>
  <c r="R113" i="8" s="1"/>
  <c r="E113" i="8"/>
  <c r="Q113" i="8" s="1"/>
  <c r="AD113" i="8" s="1"/>
  <c r="D113" i="8"/>
  <c r="C113" i="8"/>
  <c r="B113" i="8"/>
  <c r="P113" i="8" s="1"/>
  <c r="A113" i="8"/>
  <c r="AE113" i="8" s="1"/>
  <c r="AC112" i="8"/>
  <c r="AA112" i="8"/>
  <c r="Z112" i="8"/>
  <c r="Y112" i="8"/>
  <c r="X112" i="8"/>
  <c r="W112" i="8"/>
  <c r="V112" i="8"/>
  <c r="O112" i="8"/>
  <c r="N112" i="8"/>
  <c r="M112" i="8"/>
  <c r="L112" i="8"/>
  <c r="K112" i="8"/>
  <c r="J112" i="8"/>
  <c r="G112" i="8"/>
  <c r="S112" i="8" s="1"/>
  <c r="F112" i="8"/>
  <c r="R112" i="8" s="1"/>
  <c r="E112" i="8"/>
  <c r="Q112" i="8" s="1"/>
  <c r="AD112" i="8" s="1"/>
  <c r="D112" i="8"/>
  <c r="C112" i="8"/>
  <c r="B112" i="8"/>
  <c r="P112" i="8" s="1"/>
  <c r="A112" i="8"/>
  <c r="AE112" i="8" s="1"/>
  <c r="AC111" i="8"/>
  <c r="AA111" i="8"/>
  <c r="Z111" i="8"/>
  <c r="Y111" i="8"/>
  <c r="X111" i="8"/>
  <c r="W111" i="8"/>
  <c r="V111" i="8"/>
  <c r="O111" i="8"/>
  <c r="N111" i="8"/>
  <c r="M111" i="8"/>
  <c r="L111" i="8"/>
  <c r="K111" i="8"/>
  <c r="J111" i="8"/>
  <c r="G111" i="8"/>
  <c r="S111" i="8" s="1"/>
  <c r="F111" i="8"/>
  <c r="R111" i="8" s="1"/>
  <c r="E111" i="8"/>
  <c r="Q111" i="8" s="1"/>
  <c r="AD111" i="8" s="1"/>
  <c r="D111" i="8"/>
  <c r="C111" i="8"/>
  <c r="B111" i="8"/>
  <c r="P111" i="8" s="1"/>
  <c r="A111" i="8"/>
  <c r="AE111" i="8" s="1"/>
  <c r="AC110" i="8"/>
  <c r="AA110" i="8"/>
  <c r="Z110" i="8"/>
  <c r="Y110" i="8"/>
  <c r="X110" i="8"/>
  <c r="W110" i="8"/>
  <c r="V110" i="8"/>
  <c r="O110" i="8"/>
  <c r="N110" i="8"/>
  <c r="M110" i="8"/>
  <c r="L110" i="8"/>
  <c r="K110" i="8"/>
  <c r="J110" i="8"/>
  <c r="G110" i="8"/>
  <c r="S110" i="8" s="1"/>
  <c r="F110" i="8"/>
  <c r="R110" i="8" s="1"/>
  <c r="E110" i="8"/>
  <c r="Q110" i="8" s="1"/>
  <c r="AD110" i="8" s="1"/>
  <c r="D110" i="8"/>
  <c r="C110" i="8"/>
  <c r="B110" i="8"/>
  <c r="P110" i="8" s="1"/>
  <c r="A110" i="8"/>
  <c r="AE110" i="8" s="1"/>
  <c r="AC109" i="8"/>
  <c r="AA109" i="8"/>
  <c r="Z109" i="8"/>
  <c r="Y109" i="8"/>
  <c r="X109" i="8"/>
  <c r="W109" i="8"/>
  <c r="V109" i="8"/>
  <c r="O109" i="8"/>
  <c r="N109" i="8"/>
  <c r="M109" i="8"/>
  <c r="L109" i="8"/>
  <c r="K109" i="8"/>
  <c r="J109" i="8"/>
  <c r="G109" i="8"/>
  <c r="S109" i="8" s="1"/>
  <c r="F109" i="8"/>
  <c r="R109" i="8" s="1"/>
  <c r="E109" i="8"/>
  <c r="Q109" i="8" s="1"/>
  <c r="AD109" i="8" s="1"/>
  <c r="D109" i="8"/>
  <c r="C109" i="8"/>
  <c r="B109" i="8"/>
  <c r="P109" i="8" s="1"/>
  <c r="A109" i="8"/>
  <c r="AE109" i="8" s="1"/>
  <c r="AC108" i="8"/>
  <c r="AA108" i="8"/>
  <c r="Z108" i="8"/>
  <c r="Y108" i="8"/>
  <c r="X108" i="8"/>
  <c r="W108" i="8"/>
  <c r="V108" i="8"/>
  <c r="O108" i="8"/>
  <c r="N108" i="8"/>
  <c r="M108" i="8"/>
  <c r="L108" i="8"/>
  <c r="K108" i="8"/>
  <c r="J108" i="8"/>
  <c r="G108" i="8"/>
  <c r="S108" i="8" s="1"/>
  <c r="F108" i="8"/>
  <c r="R108" i="8" s="1"/>
  <c r="E108" i="8"/>
  <c r="Q108" i="8" s="1"/>
  <c r="AD108" i="8" s="1"/>
  <c r="D108" i="8"/>
  <c r="C108" i="8"/>
  <c r="B108" i="8"/>
  <c r="P108" i="8" s="1"/>
  <c r="A108" i="8"/>
  <c r="AE108" i="8" s="1"/>
  <c r="AC107" i="8"/>
  <c r="AA107" i="8"/>
  <c r="Z107" i="8"/>
  <c r="Y107" i="8"/>
  <c r="X107" i="8"/>
  <c r="W107" i="8"/>
  <c r="V107" i="8"/>
  <c r="O107" i="8"/>
  <c r="N107" i="8"/>
  <c r="M107" i="8"/>
  <c r="L107" i="8"/>
  <c r="K107" i="8"/>
  <c r="J107" i="8"/>
  <c r="G107" i="8"/>
  <c r="S107" i="8" s="1"/>
  <c r="F107" i="8"/>
  <c r="R107" i="8" s="1"/>
  <c r="E107" i="8"/>
  <c r="Q107" i="8" s="1"/>
  <c r="AD107" i="8" s="1"/>
  <c r="D107" i="8"/>
  <c r="C107" i="8"/>
  <c r="B107" i="8"/>
  <c r="P107" i="8" s="1"/>
  <c r="A107" i="8"/>
  <c r="AE107" i="8" s="1"/>
  <c r="AC106" i="8"/>
  <c r="AA106" i="8"/>
  <c r="Z106" i="8"/>
  <c r="Y106" i="8"/>
  <c r="X106" i="8"/>
  <c r="W106" i="8"/>
  <c r="V106" i="8"/>
  <c r="O106" i="8"/>
  <c r="N106" i="8"/>
  <c r="M106" i="8"/>
  <c r="L106" i="8"/>
  <c r="K106" i="8"/>
  <c r="J106" i="8"/>
  <c r="G106" i="8"/>
  <c r="S106" i="8" s="1"/>
  <c r="F106" i="8"/>
  <c r="R106" i="8" s="1"/>
  <c r="E106" i="8"/>
  <c r="Q106" i="8" s="1"/>
  <c r="AD106" i="8" s="1"/>
  <c r="D106" i="8"/>
  <c r="C106" i="8"/>
  <c r="B106" i="8"/>
  <c r="P106" i="8" s="1"/>
  <c r="A106" i="8"/>
  <c r="AE106" i="8" s="1"/>
  <c r="AC105" i="8"/>
  <c r="AA105" i="8"/>
  <c r="Z105" i="8"/>
  <c r="Y105" i="8"/>
  <c r="X105" i="8"/>
  <c r="W105" i="8"/>
  <c r="V105" i="8"/>
  <c r="O105" i="8"/>
  <c r="N105" i="8"/>
  <c r="M105" i="8"/>
  <c r="L105" i="8"/>
  <c r="K105" i="8"/>
  <c r="J105" i="8"/>
  <c r="G105" i="8"/>
  <c r="S105" i="8" s="1"/>
  <c r="F105" i="8"/>
  <c r="R105" i="8" s="1"/>
  <c r="E105" i="8"/>
  <c r="Q105" i="8" s="1"/>
  <c r="AD105" i="8" s="1"/>
  <c r="D105" i="8"/>
  <c r="C105" i="8"/>
  <c r="B105" i="8"/>
  <c r="P105" i="8" s="1"/>
  <c r="A105" i="8"/>
  <c r="AE105" i="8" s="1"/>
  <c r="AC104" i="8"/>
  <c r="AA104" i="8"/>
  <c r="Z104" i="8"/>
  <c r="Y104" i="8"/>
  <c r="X104" i="8"/>
  <c r="W104" i="8"/>
  <c r="V104" i="8"/>
  <c r="O104" i="8"/>
  <c r="N104" i="8"/>
  <c r="M104" i="8"/>
  <c r="L104" i="8"/>
  <c r="K104" i="8"/>
  <c r="J104" i="8"/>
  <c r="G104" i="8"/>
  <c r="S104" i="8" s="1"/>
  <c r="F104" i="8"/>
  <c r="R104" i="8" s="1"/>
  <c r="E104" i="8"/>
  <c r="Q104" i="8" s="1"/>
  <c r="AD104" i="8" s="1"/>
  <c r="D104" i="8"/>
  <c r="C104" i="8"/>
  <c r="B104" i="8"/>
  <c r="P104" i="8" s="1"/>
  <c r="A104" i="8"/>
  <c r="AE104" i="8" s="1"/>
  <c r="AC103" i="8"/>
  <c r="AA103" i="8"/>
  <c r="Z103" i="8"/>
  <c r="Y103" i="8"/>
  <c r="X103" i="8"/>
  <c r="W103" i="8"/>
  <c r="V103" i="8"/>
  <c r="O103" i="8"/>
  <c r="N103" i="8"/>
  <c r="M103" i="8"/>
  <c r="L103" i="8"/>
  <c r="K103" i="8"/>
  <c r="J103" i="8"/>
  <c r="G103" i="8"/>
  <c r="S103" i="8" s="1"/>
  <c r="F103" i="8"/>
  <c r="R103" i="8" s="1"/>
  <c r="E103" i="8"/>
  <c r="Q103" i="8" s="1"/>
  <c r="AD103" i="8" s="1"/>
  <c r="D103" i="8"/>
  <c r="C103" i="8"/>
  <c r="B103" i="8"/>
  <c r="P103" i="8" s="1"/>
  <c r="A103" i="8"/>
  <c r="AE103" i="8" s="1"/>
  <c r="AC102" i="8"/>
  <c r="AA102" i="8"/>
  <c r="Z102" i="8"/>
  <c r="Y102" i="8"/>
  <c r="X102" i="8"/>
  <c r="W102" i="8"/>
  <c r="V102" i="8"/>
  <c r="O102" i="8"/>
  <c r="N102" i="8"/>
  <c r="M102" i="8"/>
  <c r="L102" i="8"/>
  <c r="K102" i="8"/>
  <c r="J102" i="8"/>
  <c r="G102" i="8"/>
  <c r="S102" i="8" s="1"/>
  <c r="F102" i="8"/>
  <c r="R102" i="8" s="1"/>
  <c r="E102" i="8"/>
  <c r="Q102" i="8" s="1"/>
  <c r="AD102" i="8" s="1"/>
  <c r="D102" i="8"/>
  <c r="C102" i="8"/>
  <c r="B102" i="8"/>
  <c r="P102" i="8" s="1"/>
  <c r="A102" i="8"/>
  <c r="AE102" i="8" s="1"/>
  <c r="AC101" i="8"/>
  <c r="AA101" i="8"/>
  <c r="Z101" i="8"/>
  <c r="Y101" i="8"/>
  <c r="X101" i="8"/>
  <c r="W101" i="8"/>
  <c r="V101" i="8"/>
  <c r="O101" i="8"/>
  <c r="N101" i="8"/>
  <c r="M101" i="8"/>
  <c r="L101" i="8"/>
  <c r="K101" i="8"/>
  <c r="J101" i="8"/>
  <c r="G101" i="8"/>
  <c r="S101" i="8" s="1"/>
  <c r="F101" i="8"/>
  <c r="R101" i="8" s="1"/>
  <c r="E101" i="8"/>
  <c r="Q101" i="8" s="1"/>
  <c r="AD101" i="8" s="1"/>
  <c r="D101" i="8"/>
  <c r="C101" i="8"/>
  <c r="B101" i="8"/>
  <c r="P101" i="8" s="1"/>
  <c r="A101" i="8"/>
  <c r="AE101" i="8" s="1"/>
  <c r="AC100" i="8"/>
  <c r="AA100" i="8"/>
  <c r="Z100" i="8"/>
  <c r="Y100" i="8"/>
  <c r="X100" i="8"/>
  <c r="W100" i="8"/>
  <c r="V100" i="8"/>
  <c r="O100" i="8"/>
  <c r="N100" i="8"/>
  <c r="M100" i="8"/>
  <c r="L100" i="8"/>
  <c r="K100" i="8"/>
  <c r="J100" i="8"/>
  <c r="G100" i="8"/>
  <c r="S100" i="8" s="1"/>
  <c r="F100" i="8"/>
  <c r="R100" i="8" s="1"/>
  <c r="E100" i="8"/>
  <c r="Q100" i="8" s="1"/>
  <c r="AD100" i="8" s="1"/>
  <c r="D100" i="8"/>
  <c r="C100" i="8"/>
  <c r="B100" i="8"/>
  <c r="P100" i="8" s="1"/>
  <c r="A100" i="8"/>
  <c r="AE100" i="8" s="1"/>
  <c r="AC99" i="8"/>
  <c r="AA99" i="8"/>
  <c r="Z99" i="8"/>
  <c r="Y99" i="8"/>
  <c r="X99" i="8"/>
  <c r="W99" i="8"/>
  <c r="V99" i="8"/>
  <c r="O99" i="8"/>
  <c r="N99" i="8"/>
  <c r="M99" i="8"/>
  <c r="L99" i="8"/>
  <c r="K99" i="8"/>
  <c r="J99" i="8"/>
  <c r="G99" i="8"/>
  <c r="S99" i="8" s="1"/>
  <c r="F99" i="8"/>
  <c r="R99" i="8" s="1"/>
  <c r="E99" i="8"/>
  <c r="Q99" i="8" s="1"/>
  <c r="AD99" i="8" s="1"/>
  <c r="D99" i="8"/>
  <c r="C99" i="8"/>
  <c r="B99" i="8"/>
  <c r="P99" i="8" s="1"/>
  <c r="A99" i="8"/>
  <c r="AE99" i="8" s="1"/>
  <c r="AC98" i="8"/>
  <c r="AA98" i="8"/>
  <c r="Z98" i="8"/>
  <c r="Y98" i="8"/>
  <c r="X98" i="8"/>
  <c r="W98" i="8"/>
  <c r="V98" i="8"/>
  <c r="O98" i="8"/>
  <c r="N98" i="8"/>
  <c r="M98" i="8"/>
  <c r="L98" i="8"/>
  <c r="K98" i="8"/>
  <c r="J98" i="8"/>
  <c r="G98" i="8"/>
  <c r="S98" i="8" s="1"/>
  <c r="F98" i="8"/>
  <c r="R98" i="8" s="1"/>
  <c r="E98" i="8"/>
  <c r="Q98" i="8" s="1"/>
  <c r="AD98" i="8" s="1"/>
  <c r="D98" i="8"/>
  <c r="C98" i="8"/>
  <c r="B98" i="8"/>
  <c r="P98" i="8" s="1"/>
  <c r="A98" i="8"/>
  <c r="AE98" i="8" s="1"/>
  <c r="AC97" i="8"/>
  <c r="AA97" i="8"/>
  <c r="Z97" i="8"/>
  <c r="Y97" i="8"/>
  <c r="X97" i="8"/>
  <c r="W97" i="8"/>
  <c r="V97" i="8"/>
  <c r="O97" i="8"/>
  <c r="N97" i="8"/>
  <c r="M97" i="8"/>
  <c r="L97" i="8"/>
  <c r="K97" i="8"/>
  <c r="J97" i="8"/>
  <c r="G97" i="8"/>
  <c r="S97" i="8" s="1"/>
  <c r="F97" i="8"/>
  <c r="R97" i="8" s="1"/>
  <c r="E97" i="8"/>
  <c r="Q97" i="8" s="1"/>
  <c r="AD97" i="8" s="1"/>
  <c r="D97" i="8"/>
  <c r="C97" i="8"/>
  <c r="B97" i="8"/>
  <c r="P97" i="8" s="1"/>
  <c r="A97" i="8"/>
  <c r="AE97" i="8" s="1"/>
  <c r="AC96" i="8"/>
  <c r="AA96" i="8"/>
  <c r="Z96" i="8"/>
  <c r="Y96" i="8"/>
  <c r="X96" i="8"/>
  <c r="W96" i="8"/>
  <c r="V96" i="8"/>
  <c r="O96" i="8"/>
  <c r="N96" i="8"/>
  <c r="M96" i="8"/>
  <c r="L96" i="8"/>
  <c r="K96" i="8"/>
  <c r="J96" i="8"/>
  <c r="G96" i="8"/>
  <c r="S96" i="8" s="1"/>
  <c r="F96" i="8"/>
  <c r="R96" i="8" s="1"/>
  <c r="E96" i="8"/>
  <c r="Q96" i="8" s="1"/>
  <c r="AD96" i="8" s="1"/>
  <c r="D96" i="8"/>
  <c r="C96" i="8"/>
  <c r="B96" i="8"/>
  <c r="P96" i="8" s="1"/>
  <c r="A96" i="8"/>
  <c r="AE96" i="8" s="1"/>
  <c r="AC95" i="8"/>
  <c r="AA95" i="8"/>
  <c r="Z95" i="8"/>
  <c r="Y95" i="8"/>
  <c r="X95" i="8"/>
  <c r="W95" i="8"/>
  <c r="V95" i="8"/>
  <c r="O95" i="8"/>
  <c r="N95" i="8"/>
  <c r="M95" i="8"/>
  <c r="L95" i="8"/>
  <c r="K95" i="8"/>
  <c r="J95" i="8"/>
  <c r="G95" i="8"/>
  <c r="S95" i="8" s="1"/>
  <c r="F95" i="8"/>
  <c r="R95" i="8" s="1"/>
  <c r="E95" i="8"/>
  <c r="Q95" i="8" s="1"/>
  <c r="AD95" i="8" s="1"/>
  <c r="D95" i="8"/>
  <c r="C95" i="8"/>
  <c r="B95" i="8"/>
  <c r="P95" i="8" s="1"/>
  <c r="A95" i="8"/>
  <c r="AE95" i="8" s="1"/>
  <c r="AC94" i="8"/>
  <c r="AA94" i="8"/>
  <c r="Z94" i="8"/>
  <c r="Y94" i="8"/>
  <c r="X94" i="8"/>
  <c r="W94" i="8"/>
  <c r="V94" i="8"/>
  <c r="O94" i="8"/>
  <c r="N94" i="8"/>
  <c r="M94" i="8"/>
  <c r="L94" i="8"/>
  <c r="K94" i="8"/>
  <c r="J94" i="8"/>
  <c r="G94" i="8"/>
  <c r="S94" i="8" s="1"/>
  <c r="F94" i="8"/>
  <c r="R94" i="8" s="1"/>
  <c r="E94" i="8"/>
  <c r="Q94" i="8" s="1"/>
  <c r="AD94" i="8" s="1"/>
  <c r="D94" i="8"/>
  <c r="C94" i="8"/>
  <c r="B94" i="8"/>
  <c r="P94" i="8" s="1"/>
  <c r="A94" i="8"/>
  <c r="AE94" i="8" s="1"/>
  <c r="AC93" i="8"/>
  <c r="AA93" i="8"/>
  <c r="Z93" i="8"/>
  <c r="Y93" i="8"/>
  <c r="X93" i="8"/>
  <c r="W93" i="8"/>
  <c r="V93" i="8"/>
  <c r="O93" i="8"/>
  <c r="N93" i="8"/>
  <c r="M93" i="8"/>
  <c r="L93" i="8"/>
  <c r="K93" i="8"/>
  <c r="J93" i="8"/>
  <c r="G93" i="8"/>
  <c r="S93" i="8" s="1"/>
  <c r="F93" i="8"/>
  <c r="R93" i="8" s="1"/>
  <c r="E93" i="8"/>
  <c r="Q93" i="8" s="1"/>
  <c r="AD93" i="8" s="1"/>
  <c r="D93" i="8"/>
  <c r="C93" i="8"/>
  <c r="B93" i="8"/>
  <c r="P93" i="8" s="1"/>
  <c r="A93" i="8"/>
  <c r="AE93" i="8" s="1"/>
  <c r="AC92" i="8"/>
  <c r="AA92" i="8"/>
  <c r="Z92" i="8"/>
  <c r="Y92" i="8"/>
  <c r="X92" i="8"/>
  <c r="W92" i="8"/>
  <c r="V92" i="8"/>
  <c r="O92" i="8"/>
  <c r="N92" i="8"/>
  <c r="M92" i="8"/>
  <c r="L92" i="8"/>
  <c r="K92" i="8"/>
  <c r="J92" i="8"/>
  <c r="G92" i="8"/>
  <c r="S92" i="8" s="1"/>
  <c r="F92" i="8"/>
  <c r="R92" i="8" s="1"/>
  <c r="E92" i="8"/>
  <c r="Q92" i="8" s="1"/>
  <c r="AD92" i="8" s="1"/>
  <c r="D92" i="8"/>
  <c r="C92" i="8"/>
  <c r="B92" i="8"/>
  <c r="P92" i="8" s="1"/>
  <c r="A92" i="8"/>
  <c r="AE92" i="8" s="1"/>
  <c r="AC91" i="8"/>
  <c r="AA91" i="8"/>
  <c r="Z91" i="8"/>
  <c r="Y91" i="8"/>
  <c r="X91" i="8"/>
  <c r="W91" i="8"/>
  <c r="V91" i="8"/>
  <c r="O91" i="8"/>
  <c r="N91" i="8"/>
  <c r="M91" i="8"/>
  <c r="L91" i="8"/>
  <c r="K91" i="8"/>
  <c r="J91" i="8"/>
  <c r="G91" i="8"/>
  <c r="S91" i="8" s="1"/>
  <c r="F91" i="8"/>
  <c r="R91" i="8" s="1"/>
  <c r="E91" i="8"/>
  <c r="Q91" i="8" s="1"/>
  <c r="AD91" i="8" s="1"/>
  <c r="D91" i="8"/>
  <c r="C91" i="8"/>
  <c r="B91" i="8"/>
  <c r="P91" i="8" s="1"/>
  <c r="A91" i="8"/>
  <c r="AE91" i="8" s="1"/>
  <c r="AC90" i="8"/>
  <c r="AA90" i="8"/>
  <c r="Z90" i="8"/>
  <c r="Y90" i="8"/>
  <c r="X90" i="8"/>
  <c r="W90" i="8"/>
  <c r="V90" i="8"/>
  <c r="O90" i="8"/>
  <c r="N90" i="8"/>
  <c r="M90" i="8"/>
  <c r="L90" i="8"/>
  <c r="K90" i="8"/>
  <c r="J90" i="8"/>
  <c r="G90" i="8"/>
  <c r="S90" i="8" s="1"/>
  <c r="F90" i="8"/>
  <c r="R90" i="8" s="1"/>
  <c r="E90" i="8"/>
  <c r="Q90" i="8" s="1"/>
  <c r="AD90" i="8" s="1"/>
  <c r="D90" i="8"/>
  <c r="C90" i="8"/>
  <c r="B90" i="8"/>
  <c r="P90" i="8" s="1"/>
  <c r="A90" i="8"/>
  <c r="AE90" i="8" s="1"/>
  <c r="AC89" i="8"/>
  <c r="AA89" i="8"/>
  <c r="Z89" i="8"/>
  <c r="Y89" i="8"/>
  <c r="X89" i="8"/>
  <c r="W89" i="8"/>
  <c r="V89" i="8"/>
  <c r="O89" i="8"/>
  <c r="N89" i="8"/>
  <c r="M89" i="8"/>
  <c r="L89" i="8"/>
  <c r="K89" i="8"/>
  <c r="J89" i="8"/>
  <c r="G89" i="8"/>
  <c r="S89" i="8" s="1"/>
  <c r="F89" i="8"/>
  <c r="R89" i="8" s="1"/>
  <c r="E89" i="8"/>
  <c r="Q89" i="8" s="1"/>
  <c r="AD89" i="8" s="1"/>
  <c r="D89" i="8"/>
  <c r="C89" i="8"/>
  <c r="B89" i="8"/>
  <c r="P89" i="8" s="1"/>
  <c r="A89" i="8"/>
  <c r="AE89" i="8" s="1"/>
  <c r="AC88" i="8"/>
  <c r="AA88" i="8"/>
  <c r="Z88" i="8"/>
  <c r="Y88" i="8"/>
  <c r="X88" i="8"/>
  <c r="W88" i="8"/>
  <c r="V88" i="8"/>
  <c r="O88" i="8"/>
  <c r="N88" i="8"/>
  <c r="M88" i="8"/>
  <c r="L88" i="8"/>
  <c r="K88" i="8"/>
  <c r="J88" i="8"/>
  <c r="G88" i="8"/>
  <c r="S88" i="8" s="1"/>
  <c r="F88" i="8"/>
  <c r="R88" i="8" s="1"/>
  <c r="E88" i="8"/>
  <c r="Q88" i="8" s="1"/>
  <c r="AD88" i="8" s="1"/>
  <c r="D88" i="8"/>
  <c r="C88" i="8"/>
  <c r="B88" i="8"/>
  <c r="P88" i="8" s="1"/>
  <c r="A88" i="8"/>
  <c r="AE88" i="8" s="1"/>
  <c r="AC87" i="8"/>
  <c r="AA87" i="8"/>
  <c r="Z87" i="8"/>
  <c r="Y87" i="8"/>
  <c r="X87" i="8"/>
  <c r="W87" i="8"/>
  <c r="V87" i="8"/>
  <c r="O87" i="8"/>
  <c r="N87" i="8"/>
  <c r="M87" i="8"/>
  <c r="L87" i="8"/>
  <c r="K87" i="8"/>
  <c r="J87" i="8"/>
  <c r="G87" i="8"/>
  <c r="S87" i="8" s="1"/>
  <c r="F87" i="8"/>
  <c r="R87" i="8" s="1"/>
  <c r="E87" i="8"/>
  <c r="Q87" i="8" s="1"/>
  <c r="AD87" i="8" s="1"/>
  <c r="D87" i="8"/>
  <c r="C87" i="8"/>
  <c r="B87" i="8"/>
  <c r="P87" i="8" s="1"/>
  <c r="A87" i="8"/>
  <c r="AE87" i="8" s="1"/>
  <c r="AC86" i="8"/>
  <c r="AA86" i="8"/>
  <c r="Z86" i="8"/>
  <c r="Y86" i="8"/>
  <c r="X86" i="8"/>
  <c r="W86" i="8"/>
  <c r="V86" i="8"/>
  <c r="O86" i="8"/>
  <c r="N86" i="8"/>
  <c r="M86" i="8"/>
  <c r="L86" i="8"/>
  <c r="K86" i="8"/>
  <c r="J86" i="8"/>
  <c r="G86" i="8"/>
  <c r="S86" i="8" s="1"/>
  <c r="F86" i="8"/>
  <c r="R86" i="8" s="1"/>
  <c r="E86" i="8"/>
  <c r="Q86" i="8" s="1"/>
  <c r="AD86" i="8" s="1"/>
  <c r="D86" i="8"/>
  <c r="C86" i="8"/>
  <c r="B86" i="8"/>
  <c r="P86" i="8" s="1"/>
  <c r="A86" i="8"/>
  <c r="AE86" i="8" s="1"/>
  <c r="AC85" i="8"/>
  <c r="AA85" i="8"/>
  <c r="Z85" i="8"/>
  <c r="Y85" i="8"/>
  <c r="X85" i="8"/>
  <c r="W85" i="8"/>
  <c r="V85" i="8"/>
  <c r="O85" i="8"/>
  <c r="N85" i="8"/>
  <c r="M85" i="8"/>
  <c r="L85" i="8"/>
  <c r="K85" i="8"/>
  <c r="J85" i="8"/>
  <c r="G85" i="8"/>
  <c r="S85" i="8" s="1"/>
  <c r="F85" i="8"/>
  <c r="R85" i="8" s="1"/>
  <c r="E85" i="8"/>
  <c r="Q85" i="8" s="1"/>
  <c r="AD85" i="8" s="1"/>
  <c r="D85" i="8"/>
  <c r="C85" i="8"/>
  <c r="B85" i="8"/>
  <c r="P85" i="8" s="1"/>
  <c r="A85" i="8"/>
  <c r="AE85" i="8" s="1"/>
  <c r="AC84" i="8"/>
  <c r="AA84" i="8"/>
  <c r="Z84" i="8"/>
  <c r="Y84" i="8"/>
  <c r="X84" i="8"/>
  <c r="W84" i="8"/>
  <c r="V84" i="8"/>
  <c r="O84" i="8"/>
  <c r="N84" i="8"/>
  <c r="M84" i="8"/>
  <c r="L84" i="8"/>
  <c r="K84" i="8"/>
  <c r="J84" i="8"/>
  <c r="G84" i="8"/>
  <c r="S84" i="8" s="1"/>
  <c r="F84" i="8"/>
  <c r="R84" i="8" s="1"/>
  <c r="E84" i="8"/>
  <c r="Q84" i="8" s="1"/>
  <c r="AD84" i="8" s="1"/>
  <c r="D84" i="8"/>
  <c r="C84" i="8"/>
  <c r="B84" i="8"/>
  <c r="P84" i="8" s="1"/>
  <c r="A84" i="8"/>
  <c r="AE84" i="8" s="1"/>
  <c r="AC83" i="8"/>
  <c r="AA83" i="8"/>
  <c r="Z83" i="8"/>
  <c r="Y83" i="8"/>
  <c r="X83" i="8"/>
  <c r="W83" i="8"/>
  <c r="V83" i="8"/>
  <c r="O83" i="8"/>
  <c r="N83" i="8"/>
  <c r="M83" i="8"/>
  <c r="L83" i="8"/>
  <c r="K83" i="8"/>
  <c r="J83" i="8"/>
  <c r="G83" i="8"/>
  <c r="S83" i="8" s="1"/>
  <c r="F83" i="8"/>
  <c r="R83" i="8" s="1"/>
  <c r="E83" i="8"/>
  <c r="Q83" i="8" s="1"/>
  <c r="AD83" i="8" s="1"/>
  <c r="D83" i="8"/>
  <c r="C83" i="8"/>
  <c r="B83" i="8"/>
  <c r="P83" i="8" s="1"/>
  <c r="A83" i="8"/>
  <c r="AE83" i="8" s="1"/>
  <c r="AC82" i="8"/>
  <c r="AA82" i="8"/>
  <c r="Z82" i="8"/>
  <c r="Y82" i="8"/>
  <c r="X82" i="8"/>
  <c r="W82" i="8"/>
  <c r="V82" i="8"/>
  <c r="O82" i="8"/>
  <c r="N82" i="8"/>
  <c r="M82" i="8"/>
  <c r="L82" i="8"/>
  <c r="K82" i="8"/>
  <c r="J82" i="8"/>
  <c r="G82" i="8"/>
  <c r="S82" i="8" s="1"/>
  <c r="F82" i="8"/>
  <c r="R82" i="8" s="1"/>
  <c r="E82" i="8"/>
  <c r="Q82" i="8" s="1"/>
  <c r="AD82" i="8" s="1"/>
  <c r="D82" i="8"/>
  <c r="C82" i="8"/>
  <c r="B82" i="8"/>
  <c r="P82" i="8" s="1"/>
  <c r="A82" i="8"/>
  <c r="AE82" i="8" s="1"/>
  <c r="AC81" i="8"/>
  <c r="AA81" i="8"/>
  <c r="Z81" i="8"/>
  <c r="Y81" i="8"/>
  <c r="X81" i="8"/>
  <c r="W81" i="8"/>
  <c r="V81" i="8"/>
  <c r="O81" i="8"/>
  <c r="N81" i="8"/>
  <c r="M81" i="8"/>
  <c r="L81" i="8"/>
  <c r="K81" i="8"/>
  <c r="J81" i="8"/>
  <c r="G81" i="8"/>
  <c r="S81" i="8" s="1"/>
  <c r="F81" i="8"/>
  <c r="R81" i="8" s="1"/>
  <c r="E81" i="8"/>
  <c r="Q81" i="8" s="1"/>
  <c r="AD81" i="8" s="1"/>
  <c r="D81" i="8"/>
  <c r="C81" i="8"/>
  <c r="B81" i="8"/>
  <c r="P81" i="8" s="1"/>
  <c r="A81" i="8"/>
  <c r="AE81" i="8" s="1"/>
  <c r="AC80" i="8"/>
  <c r="AA80" i="8"/>
  <c r="Z80" i="8"/>
  <c r="Y80" i="8"/>
  <c r="X80" i="8"/>
  <c r="W80" i="8"/>
  <c r="V80" i="8"/>
  <c r="O80" i="8"/>
  <c r="N80" i="8"/>
  <c r="M80" i="8"/>
  <c r="L80" i="8"/>
  <c r="K80" i="8"/>
  <c r="J80" i="8"/>
  <c r="G80" i="8"/>
  <c r="S80" i="8" s="1"/>
  <c r="F80" i="8"/>
  <c r="R80" i="8" s="1"/>
  <c r="E80" i="8"/>
  <c r="Q80" i="8" s="1"/>
  <c r="AD80" i="8" s="1"/>
  <c r="D80" i="8"/>
  <c r="C80" i="8"/>
  <c r="B80" i="8"/>
  <c r="P80" i="8" s="1"/>
  <c r="A80" i="8"/>
  <c r="AE80" i="8" s="1"/>
  <c r="AC79" i="8"/>
  <c r="AA79" i="8"/>
  <c r="Z79" i="8"/>
  <c r="Y79" i="8"/>
  <c r="X79" i="8"/>
  <c r="W79" i="8"/>
  <c r="V79" i="8"/>
  <c r="O79" i="8"/>
  <c r="N79" i="8"/>
  <c r="M79" i="8"/>
  <c r="L79" i="8"/>
  <c r="K79" i="8"/>
  <c r="J79" i="8"/>
  <c r="G79" i="8"/>
  <c r="S79" i="8" s="1"/>
  <c r="F79" i="8"/>
  <c r="R79" i="8" s="1"/>
  <c r="E79" i="8"/>
  <c r="Q79" i="8" s="1"/>
  <c r="AD79" i="8" s="1"/>
  <c r="D79" i="8"/>
  <c r="C79" i="8"/>
  <c r="B79" i="8"/>
  <c r="P79" i="8" s="1"/>
  <c r="A79" i="8"/>
  <c r="AE79" i="8" s="1"/>
  <c r="AC78" i="8"/>
  <c r="AA78" i="8"/>
  <c r="Z78" i="8"/>
  <c r="Y78" i="8"/>
  <c r="X78" i="8"/>
  <c r="W78" i="8"/>
  <c r="V78" i="8"/>
  <c r="O78" i="8"/>
  <c r="N78" i="8"/>
  <c r="M78" i="8"/>
  <c r="L78" i="8"/>
  <c r="K78" i="8"/>
  <c r="J78" i="8"/>
  <c r="G78" i="8"/>
  <c r="S78" i="8" s="1"/>
  <c r="F78" i="8"/>
  <c r="R78" i="8" s="1"/>
  <c r="E78" i="8"/>
  <c r="Q78" i="8" s="1"/>
  <c r="AD78" i="8" s="1"/>
  <c r="D78" i="8"/>
  <c r="C78" i="8"/>
  <c r="B78" i="8"/>
  <c r="P78" i="8" s="1"/>
  <c r="A78" i="8"/>
  <c r="AE78" i="8" s="1"/>
  <c r="AC77" i="8"/>
  <c r="AA77" i="8"/>
  <c r="Z77" i="8"/>
  <c r="Y77" i="8"/>
  <c r="X77" i="8"/>
  <c r="W77" i="8"/>
  <c r="V77" i="8"/>
  <c r="O77" i="8"/>
  <c r="N77" i="8"/>
  <c r="M77" i="8"/>
  <c r="L77" i="8"/>
  <c r="K77" i="8"/>
  <c r="J77" i="8"/>
  <c r="G77" i="8"/>
  <c r="S77" i="8" s="1"/>
  <c r="F77" i="8"/>
  <c r="R77" i="8" s="1"/>
  <c r="E77" i="8"/>
  <c r="Q77" i="8" s="1"/>
  <c r="AD77" i="8" s="1"/>
  <c r="D77" i="8"/>
  <c r="C77" i="8"/>
  <c r="B77" i="8"/>
  <c r="P77" i="8" s="1"/>
  <c r="A77" i="8"/>
  <c r="AE77" i="8" s="1"/>
  <c r="AC76" i="8"/>
  <c r="AA76" i="8"/>
  <c r="Z76" i="8"/>
  <c r="Y76" i="8"/>
  <c r="X76" i="8"/>
  <c r="W76" i="8"/>
  <c r="V76" i="8"/>
  <c r="O76" i="8"/>
  <c r="N76" i="8"/>
  <c r="M76" i="8"/>
  <c r="L76" i="8"/>
  <c r="K76" i="8"/>
  <c r="J76" i="8"/>
  <c r="G76" i="8"/>
  <c r="S76" i="8" s="1"/>
  <c r="F76" i="8"/>
  <c r="R76" i="8" s="1"/>
  <c r="E76" i="8"/>
  <c r="Q76" i="8" s="1"/>
  <c r="AD76" i="8" s="1"/>
  <c r="D76" i="8"/>
  <c r="C76" i="8"/>
  <c r="B76" i="8"/>
  <c r="P76" i="8" s="1"/>
  <c r="A76" i="8"/>
  <c r="AE76" i="8" s="1"/>
  <c r="AC75" i="8"/>
  <c r="AA75" i="8"/>
  <c r="Z75" i="8"/>
  <c r="Y75" i="8"/>
  <c r="X75" i="8"/>
  <c r="W75" i="8"/>
  <c r="V75" i="8"/>
  <c r="O75" i="8"/>
  <c r="N75" i="8"/>
  <c r="M75" i="8"/>
  <c r="L75" i="8"/>
  <c r="K75" i="8"/>
  <c r="J75" i="8"/>
  <c r="G75" i="8"/>
  <c r="S75" i="8" s="1"/>
  <c r="F75" i="8"/>
  <c r="R75" i="8" s="1"/>
  <c r="E75" i="8"/>
  <c r="Q75" i="8" s="1"/>
  <c r="AD75" i="8" s="1"/>
  <c r="D75" i="8"/>
  <c r="C75" i="8"/>
  <c r="B75" i="8"/>
  <c r="P75" i="8" s="1"/>
  <c r="A75" i="8"/>
  <c r="AE75" i="8" s="1"/>
  <c r="AC74" i="8"/>
  <c r="AA74" i="8"/>
  <c r="Z74" i="8"/>
  <c r="Y74" i="8"/>
  <c r="X74" i="8"/>
  <c r="W74" i="8"/>
  <c r="V74" i="8"/>
  <c r="O74" i="8"/>
  <c r="N74" i="8"/>
  <c r="M74" i="8"/>
  <c r="L74" i="8"/>
  <c r="K74" i="8"/>
  <c r="J74" i="8"/>
  <c r="G74" i="8"/>
  <c r="S74" i="8" s="1"/>
  <c r="F74" i="8"/>
  <c r="R74" i="8" s="1"/>
  <c r="E74" i="8"/>
  <c r="Q74" i="8" s="1"/>
  <c r="AD74" i="8" s="1"/>
  <c r="D74" i="8"/>
  <c r="C74" i="8"/>
  <c r="B74" i="8"/>
  <c r="P74" i="8" s="1"/>
  <c r="A74" i="8"/>
  <c r="AE74" i="8" s="1"/>
  <c r="AC73" i="8"/>
  <c r="AA73" i="8"/>
  <c r="Z73" i="8"/>
  <c r="Y73" i="8"/>
  <c r="X73" i="8"/>
  <c r="W73" i="8"/>
  <c r="V73" i="8"/>
  <c r="O73" i="8"/>
  <c r="N73" i="8"/>
  <c r="M73" i="8"/>
  <c r="L73" i="8"/>
  <c r="K73" i="8"/>
  <c r="J73" i="8"/>
  <c r="G73" i="8"/>
  <c r="S73" i="8" s="1"/>
  <c r="F73" i="8"/>
  <c r="R73" i="8" s="1"/>
  <c r="E73" i="8"/>
  <c r="Q73" i="8" s="1"/>
  <c r="AD73" i="8" s="1"/>
  <c r="D73" i="8"/>
  <c r="C73" i="8"/>
  <c r="B73" i="8"/>
  <c r="P73" i="8" s="1"/>
  <c r="A73" i="8"/>
  <c r="AE73" i="8" s="1"/>
  <c r="AC72" i="8"/>
  <c r="AA72" i="8"/>
  <c r="Z72" i="8"/>
  <c r="Y72" i="8"/>
  <c r="X72" i="8"/>
  <c r="W72" i="8"/>
  <c r="V72" i="8"/>
  <c r="O72" i="8"/>
  <c r="N72" i="8"/>
  <c r="M72" i="8"/>
  <c r="L72" i="8"/>
  <c r="K72" i="8"/>
  <c r="J72" i="8"/>
  <c r="G72" i="8"/>
  <c r="S72" i="8" s="1"/>
  <c r="F72" i="8"/>
  <c r="R72" i="8" s="1"/>
  <c r="E72" i="8"/>
  <c r="Q72" i="8" s="1"/>
  <c r="AD72" i="8" s="1"/>
  <c r="D72" i="8"/>
  <c r="C72" i="8"/>
  <c r="B72" i="8"/>
  <c r="P72" i="8" s="1"/>
  <c r="A72" i="8"/>
  <c r="AE72" i="8" s="1"/>
  <c r="AC71" i="8"/>
  <c r="AA71" i="8"/>
  <c r="Z71" i="8"/>
  <c r="Y71" i="8"/>
  <c r="X71" i="8"/>
  <c r="W71" i="8"/>
  <c r="V71" i="8"/>
  <c r="O71" i="8"/>
  <c r="N71" i="8"/>
  <c r="M71" i="8"/>
  <c r="L71" i="8"/>
  <c r="K71" i="8"/>
  <c r="J71" i="8"/>
  <c r="G71" i="8"/>
  <c r="S71" i="8" s="1"/>
  <c r="F71" i="8"/>
  <c r="R71" i="8" s="1"/>
  <c r="E71" i="8"/>
  <c r="Q71" i="8" s="1"/>
  <c r="AD71" i="8" s="1"/>
  <c r="D71" i="8"/>
  <c r="C71" i="8"/>
  <c r="B71" i="8"/>
  <c r="P71" i="8" s="1"/>
  <c r="A71" i="8"/>
  <c r="AE71" i="8" s="1"/>
  <c r="AC70" i="8"/>
  <c r="AA70" i="8"/>
  <c r="Z70" i="8"/>
  <c r="Y70" i="8"/>
  <c r="X70" i="8"/>
  <c r="W70" i="8"/>
  <c r="V70" i="8"/>
  <c r="O70" i="8"/>
  <c r="N70" i="8"/>
  <c r="M70" i="8"/>
  <c r="L70" i="8"/>
  <c r="K70" i="8"/>
  <c r="J70" i="8"/>
  <c r="G70" i="8"/>
  <c r="S70" i="8" s="1"/>
  <c r="F70" i="8"/>
  <c r="R70" i="8" s="1"/>
  <c r="E70" i="8"/>
  <c r="Q70" i="8" s="1"/>
  <c r="AD70" i="8" s="1"/>
  <c r="D70" i="8"/>
  <c r="C70" i="8"/>
  <c r="B70" i="8"/>
  <c r="P70" i="8" s="1"/>
  <c r="A70" i="8"/>
  <c r="AE70" i="8" s="1"/>
  <c r="AC69" i="8"/>
  <c r="AA69" i="8"/>
  <c r="Z69" i="8"/>
  <c r="Y69" i="8"/>
  <c r="X69" i="8"/>
  <c r="W69" i="8"/>
  <c r="V69" i="8"/>
  <c r="O69" i="8"/>
  <c r="N69" i="8"/>
  <c r="M69" i="8"/>
  <c r="L69" i="8"/>
  <c r="K69" i="8"/>
  <c r="J69" i="8"/>
  <c r="G69" i="8"/>
  <c r="S69" i="8" s="1"/>
  <c r="F69" i="8"/>
  <c r="R69" i="8" s="1"/>
  <c r="E69" i="8"/>
  <c r="Q69" i="8" s="1"/>
  <c r="AD69" i="8" s="1"/>
  <c r="D69" i="8"/>
  <c r="C69" i="8"/>
  <c r="B69" i="8"/>
  <c r="P69" i="8" s="1"/>
  <c r="A69" i="8"/>
  <c r="AE69" i="8" s="1"/>
  <c r="AC68" i="8"/>
  <c r="AA68" i="8"/>
  <c r="Z68" i="8"/>
  <c r="Y68" i="8"/>
  <c r="X68" i="8"/>
  <c r="W68" i="8"/>
  <c r="V68" i="8"/>
  <c r="O68" i="8"/>
  <c r="N68" i="8"/>
  <c r="M68" i="8"/>
  <c r="L68" i="8"/>
  <c r="K68" i="8"/>
  <c r="J68" i="8"/>
  <c r="G68" i="8"/>
  <c r="S68" i="8" s="1"/>
  <c r="F68" i="8"/>
  <c r="R68" i="8" s="1"/>
  <c r="E68" i="8"/>
  <c r="Q68" i="8" s="1"/>
  <c r="AD68" i="8" s="1"/>
  <c r="D68" i="8"/>
  <c r="C68" i="8"/>
  <c r="B68" i="8"/>
  <c r="P68" i="8" s="1"/>
  <c r="A68" i="8"/>
  <c r="AE68" i="8" s="1"/>
  <c r="AC67" i="8"/>
  <c r="AA67" i="8"/>
  <c r="Z67" i="8"/>
  <c r="Y67" i="8"/>
  <c r="X67" i="8"/>
  <c r="W67" i="8"/>
  <c r="V67" i="8"/>
  <c r="O67" i="8"/>
  <c r="N67" i="8"/>
  <c r="M67" i="8"/>
  <c r="L67" i="8"/>
  <c r="K67" i="8"/>
  <c r="J67" i="8"/>
  <c r="G67" i="8"/>
  <c r="S67" i="8" s="1"/>
  <c r="F67" i="8"/>
  <c r="R67" i="8" s="1"/>
  <c r="E67" i="8"/>
  <c r="Q67" i="8" s="1"/>
  <c r="AD67" i="8" s="1"/>
  <c r="D67" i="8"/>
  <c r="C67" i="8"/>
  <c r="B67" i="8"/>
  <c r="P67" i="8" s="1"/>
  <c r="A67" i="8"/>
  <c r="AE67" i="8" s="1"/>
  <c r="AC66" i="8"/>
  <c r="AA66" i="8"/>
  <c r="Z66" i="8"/>
  <c r="Y66" i="8"/>
  <c r="X66" i="8"/>
  <c r="W66" i="8"/>
  <c r="V66" i="8"/>
  <c r="O66" i="8"/>
  <c r="N66" i="8"/>
  <c r="M66" i="8"/>
  <c r="L66" i="8"/>
  <c r="K66" i="8"/>
  <c r="J66" i="8"/>
  <c r="G66" i="8"/>
  <c r="S66" i="8" s="1"/>
  <c r="F66" i="8"/>
  <c r="R66" i="8" s="1"/>
  <c r="E66" i="8"/>
  <c r="Q66" i="8" s="1"/>
  <c r="AD66" i="8" s="1"/>
  <c r="D66" i="8"/>
  <c r="C66" i="8"/>
  <c r="B66" i="8"/>
  <c r="P66" i="8" s="1"/>
  <c r="A66" i="8"/>
  <c r="AE66" i="8" s="1"/>
  <c r="AC65" i="8"/>
  <c r="AA65" i="8"/>
  <c r="Z65" i="8"/>
  <c r="Y65" i="8"/>
  <c r="X65" i="8"/>
  <c r="W65" i="8"/>
  <c r="V65" i="8"/>
  <c r="O65" i="8"/>
  <c r="N65" i="8"/>
  <c r="M65" i="8"/>
  <c r="L65" i="8"/>
  <c r="K65" i="8"/>
  <c r="J65" i="8"/>
  <c r="G65" i="8"/>
  <c r="S65" i="8" s="1"/>
  <c r="F65" i="8"/>
  <c r="R65" i="8" s="1"/>
  <c r="E65" i="8"/>
  <c r="Q65" i="8" s="1"/>
  <c r="AD65" i="8" s="1"/>
  <c r="D65" i="8"/>
  <c r="C65" i="8"/>
  <c r="B65" i="8"/>
  <c r="P65" i="8" s="1"/>
  <c r="A65" i="8"/>
  <c r="AE65" i="8" s="1"/>
  <c r="AC64" i="8"/>
  <c r="AA64" i="8"/>
  <c r="Z64" i="8"/>
  <c r="Y64" i="8"/>
  <c r="X64" i="8"/>
  <c r="W64" i="8"/>
  <c r="V64" i="8"/>
  <c r="O64" i="8"/>
  <c r="N64" i="8"/>
  <c r="M64" i="8"/>
  <c r="L64" i="8"/>
  <c r="K64" i="8"/>
  <c r="J64" i="8"/>
  <c r="G64" i="8"/>
  <c r="S64" i="8" s="1"/>
  <c r="F64" i="8"/>
  <c r="R64" i="8" s="1"/>
  <c r="E64" i="8"/>
  <c r="Q64" i="8" s="1"/>
  <c r="AD64" i="8" s="1"/>
  <c r="D64" i="8"/>
  <c r="C64" i="8"/>
  <c r="B64" i="8"/>
  <c r="P64" i="8" s="1"/>
  <c r="A64" i="8"/>
  <c r="AE64" i="8" s="1"/>
  <c r="AC63" i="8"/>
  <c r="AA63" i="8"/>
  <c r="Z63" i="8"/>
  <c r="Y63" i="8"/>
  <c r="X63" i="8"/>
  <c r="W63" i="8"/>
  <c r="V63" i="8"/>
  <c r="O63" i="8"/>
  <c r="N63" i="8"/>
  <c r="M63" i="8"/>
  <c r="L63" i="8"/>
  <c r="K63" i="8"/>
  <c r="J63" i="8"/>
  <c r="G63" i="8"/>
  <c r="S63" i="8" s="1"/>
  <c r="F63" i="8"/>
  <c r="R63" i="8" s="1"/>
  <c r="E63" i="8"/>
  <c r="Q63" i="8" s="1"/>
  <c r="AD63" i="8" s="1"/>
  <c r="D63" i="8"/>
  <c r="C63" i="8"/>
  <c r="B63" i="8"/>
  <c r="P63" i="8" s="1"/>
  <c r="A63" i="8"/>
  <c r="AE63" i="8" s="1"/>
  <c r="AC62" i="8"/>
  <c r="AA62" i="8"/>
  <c r="Z62" i="8"/>
  <c r="Y62" i="8"/>
  <c r="X62" i="8"/>
  <c r="W62" i="8"/>
  <c r="V62" i="8"/>
  <c r="O62" i="8"/>
  <c r="N62" i="8"/>
  <c r="M62" i="8"/>
  <c r="L62" i="8"/>
  <c r="K62" i="8"/>
  <c r="J62" i="8"/>
  <c r="G62" i="8"/>
  <c r="S62" i="8" s="1"/>
  <c r="F62" i="8"/>
  <c r="R62" i="8" s="1"/>
  <c r="E62" i="8"/>
  <c r="Q62" i="8" s="1"/>
  <c r="AD62" i="8" s="1"/>
  <c r="D62" i="8"/>
  <c r="C62" i="8"/>
  <c r="B62" i="8"/>
  <c r="P62" i="8" s="1"/>
  <c r="A62" i="8"/>
  <c r="AE62" i="8" s="1"/>
  <c r="AC61" i="8"/>
  <c r="AA61" i="8"/>
  <c r="Z61" i="8"/>
  <c r="Y61" i="8"/>
  <c r="X61" i="8"/>
  <c r="W61" i="8"/>
  <c r="V61" i="8"/>
  <c r="O61" i="8"/>
  <c r="N61" i="8"/>
  <c r="M61" i="8"/>
  <c r="L61" i="8"/>
  <c r="K61" i="8"/>
  <c r="J61" i="8"/>
  <c r="G61" i="8"/>
  <c r="S61" i="8" s="1"/>
  <c r="F61" i="8"/>
  <c r="R61" i="8" s="1"/>
  <c r="E61" i="8"/>
  <c r="Q61" i="8" s="1"/>
  <c r="AD61" i="8" s="1"/>
  <c r="D61" i="8"/>
  <c r="C61" i="8"/>
  <c r="B61" i="8"/>
  <c r="P61" i="8" s="1"/>
  <c r="A61" i="8"/>
  <c r="AE61" i="8" s="1"/>
  <c r="AC60" i="8"/>
  <c r="AA60" i="8"/>
  <c r="Z60" i="8"/>
  <c r="Y60" i="8"/>
  <c r="X60" i="8"/>
  <c r="W60" i="8"/>
  <c r="V60" i="8"/>
  <c r="O60" i="8"/>
  <c r="N60" i="8"/>
  <c r="M60" i="8"/>
  <c r="L60" i="8"/>
  <c r="K60" i="8"/>
  <c r="J60" i="8"/>
  <c r="G60" i="8"/>
  <c r="S60" i="8" s="1"/>
  <c r="F60" i="8"/>
  <c r="R60" i="8" s="1"/>
  <c r="E60" i="8"/>
  <c r="Q60" i="8" s="1"/>
  <c r="AD60" i="8" s="1"/>
  <c r="D60" i="8"/>
  <c r="C60" i="8"/>
  <c r="B60" i="8"/>
  <c r="P60" i="8" s="1"/>
  <c r="A60" i="8"/>
  <c r="AE60" i="8" s="1"/>
  <c r="AC59" i="8"/>
  <c r="AA59" i="8"/>
  <c r="Z59" i="8"/>
  <c r="Y59" i="8"/>
  <c r="X59" i="8"/>
  <c r="W59" i="8"/>
  <c r="V59" i="8"/>
  <c r="O59" i="8"/>
  <c r="N59" i="8"/>
  <c r="M59" i="8"/>
  <c r="L59" i="8"/>
  <c r="K59" i="8"/>
  <c r="J59" i="8"/>
  <c r="G59" i="8"/>
  <c r="S59" i="8" s="1"/>
  <c r="F59" i="8"/>
  <c r="R59" i="8" s="1"/>
  <c r="E59" i="8"/>
  <c r="Q59" i="8" s="1"/>
  <c r="AD59" i="8" s="1"/>
  <c r="D59" i="8"/>
  <c r="C59" i="8"/>
  <c r="B59" i="8"/>
  <c r="P59" i="8" s="1"/>
  <c r="A59" i="8"/>
  <c r="AE59" i="8" s="1"/>
  <c r="AC58" i="8"/>
  <c r="AA58" i="8"/>
  <c r="Z58" i="8"/>
  <c r="Y58" i="8"/>
  <c r="X58" i="8"/>
  <c r="W58" i="8"/>
  <c r="V58" i="8"/>
  <c r="O58" i="8"/>
  <c r="N58" i="8"/>
  <c r="M58" i="8"/>
  <c r="L58" i="8"/>
  <c r="K58" i="8"/>
  <c r="J58" i="8"/>
  <c r="G58" i="8"/>
  <c r="S58" i="8" s="1"/>
  <c r="F58" i="8"/>
  <c r="R58" i="8" s="1"/>
  <c r="E58" i="8"/>
  <c r="Q58" i="8" s="1"/>
  <c r="AD58" i="8" s="1"/>
  <c r="D58" i="8"/>
  <c r="C58" i="8"/>
  <c r="B58" i="8"/>
  <c r="P58" i="8" s="1"/>
  <c r="A58" i="8"/>
  <c r="AE58" i="8" s="1"/>
  <c r="AC57" i="8"/>
  <c r="AA57" i="8"/>
  <c r="Z57" i="8"/>
  <c r="Y57" i="8"/>
  <c r="X57" i="8"/>
  <c r="W57" i="8"/>
  <c r="V57" i="8"/>
  <c r="O57" i="8"/>
  <c r="N57" i="8"/>
  <c r="M57" i="8"/>
  <c r="L57" i="8"/>
  <c r="K57" i="8"/>
  <c r="J57" i="8"/>
  <c r="G57" i="8"/>
  <c r="S57" i="8" s="1"/>
  <c r="F57" i="8"/>
  <c r="R57" i="8" s="1"/>
  <c r="E57" i="8"/>
  <c r="Q57" i="8" s="1"/>
  <c r="AD57" i="8" s="1"/>
  <c r="D57" i="8"/>
  <c r="C57" i="8"/>
  <c r="B57" i="8"/>
  <c r="P57" i="8" s="1"/>
  <c r="A57" i="8"/>
  <c r="AE57" i="8" s="1"/>
  <c r="AC56" i="8"/>
  <c r="AA56" i="8"/>
  <c r="Z56" i="8"/>
  <c r="Y56" i="8"/>
  <c r="X56" i="8"/>
  <c r="W56" i="8"/>
  <c r="V56" i="8"/>
  <c r="O56" i="8"/>
  <c r="N56" i="8"/>
  <c r="M56" i="8"/>
  <c r="L56" i="8"/>
  <c r="K56" i="8"/>
  <c r="J56" i="8"/>
  <c r="G56" i="8"/>
  <c r="S56" i="8" s="1"/>
  <c r="F56" i="8"/>
  <c r="R56" i="8" s="1"/>
  <c r="E56" i="8"/>
  <c r="Q56" i="8" s="1"/>
  <c r="AD56" i="8" s="1"/>
  <c r="D56" i="8"/>
  <c r="C56" i="8"/>
  <c r="B56" i="8"/>
  <c r="P56" i="8" s="1"/>
  <c r="A56" i="8"/>
  <c r="AE56" i="8" s="1"/>
  <c r="AC55" i="8"/>
  <c r="AA55" i="8"/>
  <c r="Z55" i="8"/>
  <c r="Y55" i="8"/>
  <c r="X55" i="8"/>
  <c r="W55" i="8"/>
  <c r="V55" i="8"/>
  <c r="O55" i="8"/>
  <c r="N55" i="8"/>
  <c r="M55" i="8"/>
  <c r="L55" i="8"/>
  <c r="K55" i="8"/>
  <c r="J55" i="8"/>
  <c r="G55" i="8"/>
  <c r="S55" i="8" s="1"/>
  <c r="F55" i="8"/>
  <c r="R55" i="8" s="1"/>
  <c r="E55" i="8"/>
  <c r="Q55" i="8" s="1"/>
  <c r="AD55" i="8" s="1"/>
  <c r="D55" i="8"/>
  <c r="C55" i="8"/>
  <c r="B55" i="8"/>
  <c r="P55" i="8" s="1"/>
  <c r="A55" i="8"/>
  <c r="AE55" i="8" s="1"/>
  <c r="AC54" i="8"/>
  <c r="AA54" i="8"/>
  <c r="Z54" i="8"/>
  <c r="Y54" i="8"/>
  <c r="X54" i="8"/>
  <c r="W54" i="8"/>
  <c r="V54" i="8"/>
  <c r="O54" i="8"/>
  <c r="N54" i="8"/>
  <c r="M54" i="8"/>
  <c r="L54" i="8"/>
  <c r="K54" i="8"/>
  <c r="J54" i="8"/>
  <c r="G54" i="8"/>
  <c r="S54" i="8" s="1"/>
  <c r="F54" i="8"/>
  <c r="R54" i="8" s="1"/>
  <c r="E54" i="8"/>
  <c r="Q54" i="8" s="1"/>
  <c r="AD54" i="8" s="1"/>
  <c r="D54" i="8"/>
  <c r="C54" i="8"/>
  <c r="B54" i="8"/>
  <c r="P54" i="8" s="1"/>
  <c r="A54" i="8"/>
  <c r="AE54" i="8" s="1"/>
  <c r="AC53" i="8"/>
  <c r="AA53" i="8"/>
  <c r="Z53" i="8"/>
  <c r="Y53" i="8"/>
  <c r="X53" i="8"/>
  <c r="W53" i="8"/>
  <c r="V53" i="8"/>
  <c r="O53" i="8"/>
  <c r="N53" i="8"/>
  <c r="M53" i="8"/>
  <c r="L53" i="8"/>
  <c r="K53" i="8"/>
  <c r="J53" i="8"/>
  <c r="G53" i="8"/>
  <c r="S53" i="8" s="1"/>
  <c r="F53" i="8"/>
  <c r="R53" i="8" s="1"/>
  <c r="E53" i="8"/>
  <c r="Q53" i="8" s="1"/>
  <c r="AD53" i="8" s="1"/>
  <c r="D53" i="8"/>
  <c r="C53" i="8"/>
  <c r="B53" i="8"/>
  <c r="P53" i="8" s="1"/>
  <c r="A53" i="8"/>
  <c r="AE53" i="8" s="1"/>
  <c r="AC52" i="8"/>
  <c r="AA52" i="8"/>
  <c r="Z52" i="8"/>
  <c r="Y52" i="8"/>
  <c r="X52" i="8"/>
  <c r="W52" i="8"/>
  <c r="V52" i="8"/>
  <c r="O52" i="8"/>
  <c r="N52" i="8"/>
  <c r="M52" i="8"/>
  <c r="L52" i="8"/>
  <c r="K52" i="8"/>
  <c r="J52" i="8"/>
  <c r="G52" i="8"/>
  <c r="S52" i="8" s="1"/>
  <c r="F52" i="8"/>
  <c r="R52" i="8" s="1"/>
  <c r="E52" i="8"/>
  <c r="Q52" i="8" s="1"/>
  <c r="AD52" i="8" s="1"/>
  <c r="D52" i="8"/>
  <c r="C52" i="8"/>
  <c r="B52" i="8"/>
  <c r="P52" i="8" s="1"/>
  <c r="A52" i="8"/>
  <c r="AE52" i="8" s="1"/>
  <c r="AC51" i="8"/>
  <c r="AA51" i="8"/>
  <c r="Z51" i="8"/>
  <c r="Y51" i="8"/>
  <c r="X51" i="8"/>
  <c r="W51" i="8"/>
  <c r="V51" i="8"/>
  <c r="O51" i="8"/>
  <c r="N51" i="8"/>
  <c r="M51" i="8"/>
  <c r="L51" i="8"/>
  <c r="K51" i="8"/>
  <c r="J51" i="8"/>
  <c r="G51" i="8"/>
  <c r="S51" i="8" s="1"/>
  <c r="F51" i="8"/>
  <c r="R51" i="8" s="1"/>
  <c r="E51" i="8"/>
  <c r="Q51" i="8" s="1"/>
  <c r="AD51" i="8" s="1"/>
  <c r="D51" i="8"/>
  <c r="C51" i="8"/>
  <c r="B51" i="8"/>
  <c r="P51" i="8" s="1"/>
  <c r="A51" i="8"/>
  <c r="AE51" i="8" s="1"/>
  <c r="AC50" i="8"/>
  <c r="AA50" i="8"/>
  <c r="Z50" i="8"/>
  <c r="Y50" i="8"/>
  <c r="X50" i="8"/>
  <c r="W50" i="8"/>
  <c r="V50" i="8"/>
  <c r="O50" i="8"/>
  <c r="N50" i="8"/>
  <c r="M50" i="8"/>
  <c r="L50" i="8"/>
  <c r="K50" i="8"/>
  <c r="J50" i="8"/>
  <c r="G50" i="8"/>
  <c r="S50" i="8" s="1"/>
  <c r="F50" i="8"/>
  <c r="R50" i="8" s="1"/>
  <c r="E50" i="8"/>
  <c r="Q50" i="8" s="1"/>
  <c r="AD50" i="8" s="1"/>
  <c r="D50" i="8"/>
  <c r="C50" i="8"/>
  <c r="B50" i="8"/>
  <c r="P50" i="8" s="1"/>
  <c r="A50" i="8"/>
  <c r="AE50" i="8" s="1"/>
  <c r="AC49" i="8"/>
  <c r="AA49" i="8"/>
  <c r="Z49" i="8"/>
  <c r="Y49" i="8"/>
  <c r="X49" i="8"/>
  <c r="W49" i="8"/>
  <c r="V49" i="8"/>
  <c r="O49" i="8"/>
  <c r="N49" i="8"/>
  <c r="M49" i="8"/>
  <c r="L49" i="8"/>
  <c r="K49" i="8"/>
  <c r="J49" i="8"/>
  <c r="G49" i="8"/>
  <c r="S49" i="8" s="1"/>
  <c r="F49" i="8"/>
  <c r="R49" i="8" s="1"/>
  <c r="E49" i="8"/>
  <c r="Q49" i="8" s="1"/>
  <c r="AD49" i="8" s="1"/>
  <c r="D49" i="8"/>
  <c r="C49" i="8"/>
  <c r="B49" i="8"/>
  <c r="P49" i="8" s="1"/>
  <c r="A49" i="8"/>
  <c r="AE49" i="8" s="1"/>
  <c r="AC48" i="8"/>
  <c r="AA48" i="8"/>
  <c r="Z48" i="8"/>
  <c r="Y48" i="8"/>
  <c r="X48" i="8"/>
  <c r="W48" i="8"/>
  <c r="V48" i="8"/>
  <c r="O48" i="8"/>
  <c r="N48" i="8"/>
  <c r="M48" i="8"/>
  <c r="L48" i="8"/>
  <c r="K48" i="8"/>
  <c r="J48" i="8"/>
  <c r="G48" i="8"/>
  <c r="S48" i="8" s="1"/>
  <c r="F48" i="8"/>
  <c r="R48" i="8" s="1"/>
  <c r="E48" i="8"/>
  <c r="Q48" i="8" s="1"/>
  <c r="AD48" i="8" s="1"/>
  <c r="D48" i="8"/>
  <c r="C48" i="8"/>
  <c r="B48" i="8"/>
  <c r="P48" i="8" s="1"/>
  <c r="A48" i="8"/>
  <c r="AE48" i="8" s="1"/>
  <c r="AC47" i="8"/>
  <c r="AA47" i="8"/>
  <c r="Z47" i="8"/>
  <c r="Y47" i="8"/>
  <c r="X47" i="8"/>
  <c r="W47" i="8"/>
  <c r="V47" i="8"/>
  <c r="O47" i="8"/>
  <c r="N47" i="8"/>
  <c r="M47" i="8"/>
  <c r="L47" i="8"/>
  <c r="K47" i="8"/>
  <c r="J47" i="8"/>
  <c r="G47" i="8"/>
  <c r="S47" i="8" s="1"/>
  <c r="F47" i="8"/>
  <c r="R47" i="8" s="1"/>
  <c r="E47" i="8"/>
  <c r="Q47" i="8" s="1"/>
  <c r="AD47" i="8" s="1"/>
  <c r="D47" i="8"/>
  <c r="C47" i="8"/>
  <c r="B47" i="8"/>
  <c r="P47" i="8" s="1"/>
  <c r="A47" i="8"/>
  <c r="AE47" i="8" s="1"/>
  <c r="AC46" i="8"/>
  <c r="AA46" i="8"/>
  <c r="Z46" i="8"/>
  <c r="Y46" i="8"/>
  <c r="X46" i="8"/>
  <c r="W46" i="8"/>
  <c r="V46" i="8"/>
  <c r="O46" i="8"/>
  <c r="N46" i="8"/>
  <c r="M46" i="8"/>
  <c r="L46" i="8"/>
  <c r="K46" i="8"/>
  <c r="J46" i="8"/>
  <c r="G46" i="8"/>
  <c r="S46" i="8" s="1"/>
  <c r="F46" i="8"/>
  <c r="R46" i="8" s="1"/>
  <c r="E46" i="8"/>
  <c r="Q46" i="8" s="1"/>
  <c r="AD46" i="8" s="1"/>
  <c r="D46" i="8"/>
  <c r="C46" i="8"/>
  <c r="B46" i="8"/>
  <c r="P46" i="8" s="1"/>
  <c r="A46" i="8"/>
  <c r="AE46" i="8" s="1"/>
  <c r="AC45" i="8"/>
  <c r="AA45" i="8"/>
  <c r="Z45" i="8"/>
  <c r="Y45" i="8"/>
  <c r="X45" i="8"/>
  <c r="W45" i="8"/>
  <c r="V45" i="8"/>
  <c r="O45" i="8"/>
  <c r="N45" i="8"/>
  <c r="M45" i="8"/>
  <c r="L45" i="8"/>
  <c r="K45" i="8"/>
  <c r="J45" i="8"/>
  <c r="G45" i="8"/>
  <c r="S45" i="8" s="1"/>
  <c r="F45" i="8"/>
  <c r="R45" i="8" s="1"/>
  <c r="E45" i="8"/>
  <c r="Q45" i="8" s="1"/>
  <c r="AD45" i="8" s="1"/>
  <c r="D45" i="8"/>
  <c r="C45" i="8"/>
  <c r="B45" i="8"/>
  <c r="P45" i="8" s="1"/>
  <c r="A45" i="8"/>
  <c r="AE45" i="8" s="1"/>
  <c r="AC44" i="8"/>
  <c r="AA44" i="8"/>
  <c r="Z44" i="8"/>
  <c r="Y44" i="8"/>
  <c r="X44" i="8"/>
  <c r="W44" i="8"/>
  <c r="V44" i="8"/>
  <c r="O44" i="8"/>
  <c r="N44" i="8"/>
  <c r="M44" i="8"/>
  <c r="L44" i="8"/>
  <c r="K44" i="8"/>
  <c r="J44" i="8"/>
  <c r="G44" i="8"/>
  <c r="S44" i="8" s="1"/>
  <c r="F44" i="8"/>
  <c r="R44" i="8" s="1"/>
  <c r="E44" i="8"/>
  <c r="Q44" i="8" s="1"/>
  <c r="AD44" i="8" s="1"/>
  <c r="D44" i="8"/>
  <c r="C44" i="8"/>
  <c r="B44" i="8"/>
  <c r="P44" i="8" s="1"/>
  <c r="A44" i="8"/>
  <c r="AE44" i="8" s="1"/>
  <c r="AC43" i="8"/>
  <c r="AA43" i="8"/>
  <c r="Z43" i="8"/>
  <c r="Y43" i="8"/>
  <c r="X43" i="8"/>
  <c r="W43" i="8"/>
  <c r="V43" i="8"/>
  <c r="O43" i="8"/>
  <c r="N43" i="8"/>
  <c r="M43" i="8"/>
  <c r="L43" i="8"/>
  <c r="K43" i="8"/>
  <c r="J43" i="8"/>
  <c r="G43" i="8"/>
  <c r="S43" i="8" s="1"/>
  <c r="F43" i="8"/>
  <c r="R43" i="8" s="1"/>
  <c r="E43" i="8"/>
  <c r="Q43" i="8" s="1"/>
  <c r="AD43" i="8" s="1"/>
  <c r="D43" i="8"/>
  <c r="C43" i="8"/>
  <c r="B43" i="8"/>
  <c r="P43" i="8" s="1"/>
  <c r="A43" i="8"/>
  <c r="AE43" i="8" s="1"/>
  <c r="AC42" i="8"/>
  <c r="AA42" i="8"/>
  <c r="Z42" i="8"/>
  <c r="Y42" i="8"/>
  <c r="X42" i="8"/>
  <c r="W42" i="8"/>
  <c r="V42" i="8"/>
  <c r="O42" i="8"/>
  <c r="N42" i="8"/>
  <c r="M42" i="8"/>
  <c r="L42" i="8"/>
  <c r="K42" i="8"/>
  <c r="J42" i="8"/>
  <c r="G42" i="8"/>
  <c r="S42" i="8" s="1"/>
  <c r="F42" i="8"/>
  <c r="R42" i="8" s="1"/>
  <c r="E42" i="8"/>
  <c r="Q42" i="8" s="1"/>
  <c r="AD42" i="8" s="1"/>
  <c r="D42" i="8"/>
  <c r="C42" i="8"/>
  <c r="B42" i="8"/>
  <c r="P42" i="8" s="1"/>
  <c r="A42" i="8"/>
  <c r="AE42" i="8" s="1"/>
  <c r="AC41" i="8"/>
  <c r="AA41" i="8"/>
  <c r="Z41" i="8"/>
  <c r="Y41" i="8"/>
  <c r="X41" i="8"/>
  <c r="W41" i="8"/>
  <c r="V41" i="8"/>
  <c r="O41" i="8"/>
  <c r="N41" i="8"/>
  <c r="M41" i="8"/>
  <c r="L41" i="8"/>
  <c r="K41" i="8"/>
  <c r="J41" i="8"/>
  <c r="G41" i="8"/>
  <c r="S41" i="8" s="1"/>
  <c r="F41" i="8"/>
  <c r="R41" i="8" s="1"/>
  <c r="E41" i="8"/>
  <c r="Q41" i="8" s="1"/>
  <c r="AD41" i="8" s="1"/>
  <c r="D41" i="8"/>
  <c r="C41" i="8"/>
  <c r="B41" i="8"/>
  <c r="P41" i="8" s="1"/>
  <c r="A41" i="8"/>
  <c r="AE41" i="8" s="1"/>
  <c r="AC40" i="8"/>
  <c r="AA40" i="8"/>
  <c r="Z40" i="8"/>
  <c r="Y40" i="8"/>
  <c r="X40" i="8"/>
  <c r="W40" i="8"/>
  <c r="V40" i="8"/>
  <c r="O40" i="8"/>
  <c r="N40" i="8"/>
  <c r="M40" i="8"/>
  <c r="L40" i="8"/>
  <c r="K40" i="8"/>
  <c r="J40" i="8"/>
  <c r="G40" i="8"/>
  <c r="S40" i="8" s="1"/>
  <c r="F40" i="8"/>
  <c r="R40" i="8" s="1"/>
  <c r="E40" i="8"/>
  <c r="Q40" i="8" s="1"/>
  <c r="AD40" i="8" s="1"/>
  <c r="D40" i="8"/>
  <c r="C40" i="8"/>
  <c r="B40" i="8"/>
  <c r="P40" i="8" s="1"/>
  <c r="A40" i="8"/>
  <c r="AE40" i="8" s="1"/>
  <c r="AC39" i="8"/>
  <c r="AA39" i="8"/>
  <c r="Z39" i="8"/>
  <c r="Y39" i="8"/>
  <c r="X39" i="8"/>
  <c r="W39" i="8"/>
  <c r="V39" i="8"/>
  <c r="O39" i="8"/>
  <c r="N39" i="8"/>
  <c r="M39" i="8"/>
  <c r="L39" i="8"/>
  <c r="K39" i="8"/>
  <c r="J39" i="8"/>
  <c r="G39" i="8"/>
  <c r="S39" i="8" s="1"/>
  <c r="F39" i="8"/>
  <c r="R39" i="8" s="1"/>
  <c r="E39" i="8"/>
  <c r="Q39" i="8" s="1"/>
  <c r="AD39" i="8" s="1"/>
  <c r="D39" i="8"/>
  <c r="C39" i="8"/>
  <c r="B39" i="8"/>
  <c r="P39" i="8" s="1"/>
  <c r="A39" i="8"/>
  <c r="AE39" i="8" s="1"/>
  <c r="AC38" i="8"/>
  <c r="AA38" i="8"/>
  <c r="Z38" i="8"/>
  <c r="Y38" i="8"/>
  <c r="X38" i="8"/>
  <c r="W38" i="8"/>
  <c r="V38" i="8"/>
  <c r="O38" i="8"/>
  <c r="N38" i="8"/>
  <c r="M38" i="8"/>
  <c r="L38" i="8"/>
  <c r="K38" i="8"/>
  <c r="J38" i="8"/>
  <c r="G38" i="8"/>
  <c r="S38" i="8" s="1"/>
  <c r="F38" i="8"/>
  <c r="R38" i="8" s="1"/>
  <c r="E38" i="8"/>
  <c r="Q38" i="8" s="1"/>
  <c r="AD38" i="8" s="1"/>
  <c r="D38" i="8"/>
  <c r="C38" i="8"/>
  <c r="B38" i="8"/>
  <c r="P38" i="8" s="1"/>
  <c r="A38" i="8"/>
  <c r="AE38" i="8" s="1"/>
  <c r="AC37" i="8"/>
  <c r="AA37" i="8"/>
  <c r="Z37" i="8"/>
  <c r="Y37" i="8"/>
  <c r="X37" i="8"/>
  <c r="W37" i="8"/>
  <c r="V37" i="8"/>
  <c r="O37" i="8"/>
  <c r="N37" i="8"/>
  <c r="M37" i="8"/>
  <c r="L37" i="8"/>
  <c r="K37" i="8"/>
  <c r="J37" i="8"/>
  <c r="G37" i="8"/>
  <c r="S37" i="8" s="1"/>
  <c r="F37" i="8"/>
  <c r="R37" i="8" s="1"/>
  <c r="E37" i="8"/>
  <c r="Q37" i="8" s="1"/>
  <c r="AD37" i="8" s="1"/>
  <c r="D37" i="8"/>
  <c r="C37" i="8"/>
  <c r="B37" i="8"/>
  <c r="P37" i="8" s="1"/>
  <c r="A37" i="8"/>
  <c r="AE37" i="8" s="1"/>
  <c r="AC36" i="8"/>
  <c r="AA36" i="8"/>
  <c r="Z36" i="8"/>
  <c r="Y36" i="8"/>
  <c r="X36" i="8"/>
  <c r="W36" i="8"/>
  <c r="V36" i="8"/>
  <c r="O36" i="8"/>
  <c r="N36" i="8"/>
  <c r="M36" i="8"/>
  <c r="L36" i="8"/>
  <c r="K36" i="8"/>
  <c r="J36" i="8"/>
  <c r="G36" i="8"/>
  <c r="S36" i="8" s="1"/>
  <c r="F36" i="8"/>
  <c r="R36" i="8" s="1"/>
  <c r="E36" i="8"/>
  <c r="Q36" i="8" s="1"/>
  <c r="AD36" i="8" s="1"/>
  <c r="D36" i="8"/>
  <c r="C36" i="8"/>
  <c r="B36" i="8"/>
  <c r="P36" i="8" s="1"/>
  <c r="A36" i="8"/>
  <c r="AE36" i="8" s="1"/>
  <c r="AC35" i="8"/>
  <c r="AA35" i="8"/>
  <c r="Z35" i="8"/>
  <c r="Y35" i="8"/>
  <c r="X35" i="8"/>
  <c r="W35" i="8"/>
  <c r="V35" i="8"/>
  <c r="O35" i="8"/>
  <c r="N35" i="8"/>
  <c r="M35" i="8"/>
  <c r="L35" i="8"/>
  <c r="K35" i="8"/>
  <c r="J35" i="8"/>
  <c r="G35" i="8"/>
  <c r="S35" i="8" s="1"/>
  <c r="F35" i="8"/>
  <c r="R35" i="8" s="1"/>
  <c r="E35" i="8"/>
  <c r="Q35" i="8" s="1"/>
  <c r="AD35" i="8" s="1"/>
  <c r="D35" i="8"/>
  <c r="C35" i="8"/>
  <c r="B35" i="8"/>
  <c r="P35" i="8" s="1"/>
  <c r="A35" i="8"/>
  <c r="AE35" i="8" s="1"/>
  <c r="AC34" i="8"/>
  <c r="AA34" i="8"/>
  <c r="Z34" i="8"/>
  <c r="Y34" i="8"/>
  <c r="X34" i="8"/>
  <c r="W34" i="8"/>
  <c r="V34" i="8"/>
  <c r="O34" i="8"/>
  <c r="N34" i="8"/>
  <c r="M34" i="8"/>
  <c r="L34" i="8"/>
  <c r="K34" i="8"/>
  <c r="J34" i="8"/>
  <c r="G34" i="8"/>
  <c r="S34" i="8" s="1"/>
  <c r="F34" i="8"/>
  <c r="R34" i="8" s="1"/>
  <c r="E34" i="8"/>
  <c r="Q34" i="8" s="1"/>
  <c r="AD34" i="8" s="1"/>
  <c r="D34" i="8"/>
  <c r="C34" i="8"/>
  <c r="B34" i="8"/>
  <c r="P34" i="8" s="1"/>
  <c r="A34" i="8"/>
  <c r="AE34" i="8" s="1"/>
  <c r="AC33" i="8"/>
  <c r="AA33" i="8"/>
  <c r="Z33" i="8"/>
  <c r="Y33" i="8"/>
  <c r="X33" i="8"/>
  <c r="W33" i="8"/>
  <c r="V33" i="8"/>
  <c r="O33" i="8"/>
  <c r="N33" i="8"/>
  <c r="M33" i="8"/>
  <c r="L33" i="8"/>
  <c r="K33" i="8"/>
  <c r="J33" i="8"/>
  <c r="G33" i="8"/>
  <c r="S33" i="8" s="1"/>
  <c r="F33" i="8"/>
  <c r="R33" i="8" s="1"/>
  <c r="E33" i="8"/>
  <c r="Q33" i="8" s="1"/>
  <c r="AD33" i="8" s="1"/>
  <c r="D33" i="8"/>
  <c r="C33" i="8"/>
  <c r="B33" i="8"/>
  <c r="P33" i="8" s="1"/>
  <c r="A33" i="8"/>
  <c r="AE33" i="8" s="1"/>
  <c r="AC32" i="8"/>
  <c r="AA32" i="8"/>
  <c r="Z32" i="8"/>
  <c r="Y32" i="8"/>
  <c r="X32" i="8"/>
  <c r="W32" i="8"/>
  <c r="V32" i="8"/>
  <c r="O32" i="8"/>
  <c r="N32" i="8"/>
  <c r="M32" i="8"/>
  <c r="L32" i="8"/>
  <c r="K32" i="8"/>
  <c r="J32" i="8"/>
  <c r="G32" i="8"/>
  <c r="S32" i="8" s="1"/>
  <c r="F32" i="8"/>
  <c r="R32" i="8" s="1"/>
  <c r="E32" i="8"/>
  <c r="Q32" i="8" s="1"/>
  <c r="AD32" i="8" s="1"/>
  <c r="D32" i="8"/>
  <c r="C32" i="8"/>
  <c r="B32" i="8"/>
  <c r="P32" i="8" s="1"/>
  <c r="A32" i="8"/>
  <c r="AE32" i="8" s="1"/>
  <c r="AC31" i="8"/>
  <c r="AA31" i="8"/>
  <c r="Z31" i="8"/>
  <c r="Y31" i="8"/>
  <c r="X31" i="8"/>
  <c r="W31" i="8"/>
  <c r="V31" i="8"/>
  <c r="O31" i="8"/>
  <c r="N31" i="8"/>
  <c r="M31" i="8"/>
  <c r="L31" i="8"/>
  <c r="K31" i="8"/>
  <c r="J31" i="8"/>
  <c r="G31" i="8"/>
  <c r="S31" i="8" s="1"/>
  <c r="F31" i="8"/>
  <c r="R31" i="8" s="1"/>
  <c r="E31" i="8"/>
  <c r="Q31" i="8" s="1"/>
  <c r="AD31" i="8" s="1"/>
  <c r="D31" i="8"/>
  <c r="C31" i="8"/>
  <c r="B31" i="8"/>
  <c r="P31" i="8" s="1"/>
  <c r="A31" i="8"/>
  <c r="AE31" i="8" s="1"/>
  <c r="AC30" i="8"/>
  <c r="AA30" i="8"/>
  <c r="Z30" i="8"/>
  <c r="Y30" i="8"/>
  <c r="X30" i="8"/>
  <c r="W30" i="8"/>
  <c r="V30" i="8"/>
  <c r="O30" i="8"/>
  <c r="N30" i="8"/>
  <c r="M30" i="8"/>
  <c r="L30" i="8"/>
  <c r="K30" i="8"/>
  <c r="J30" i="8"/>
  <c r="G30" i="8"/>
  <c r="S30" i="8" s="1"/>
  <c r="F30" i="8"/>
  <c r="R30" i="8" s="1"/>
  <c r="E30" i="8"/>
  <c r="Q30" i="8" s="1"/>
  <c r="AD30" i="8" s="1"/>
  <c r="D30" i="8"/>
  <c r="C30" i="8"/>
  <c r="B30" i="8"/>
  <c r="P30" i="8" s="1"/>
  <c r="A30" i="8"/>
  <c r="AE30" i="8" s="1"/>
  <c r="AC29" i="8"/>
  <c r="AA29" i="8"/>
  <c r="Z29" i="8"/>
  <c r="Y29" i="8"/>
  <c r="X29" i="8"/>
  <c r="W29" i="8"/>
  <c r="V29" i="8"/>
  <c r="O29" i="8"/>
  <c r="N29" i="8"/>
  <c r="M29" i="8"/>
  <c r="L29" i="8"/>
  <c r="K29" i="8"/>
  <c r="J29" i="8"/>
  <c r="G29" i="8"/>
  <c r="S29" i="8" s="1"/>
  <c r="F29" i="8"/>
  <c r="R29" i="8" s="1"/>
  <c r="E29" i="8"/>
  <c r="Q29" i="8" s="1"/>
  <c r="AD29" i="8" s="1"/>
  <c r="D29" i="8"/>
  <c r="C29" i="8"/>
  <c r="B29" i="8"/>
  <c r="P29" i="8" s="1"/>
  <c r="A29" i="8"/>
  <c r="AE29" i="8" s="1"/>
  <c r="AC28" i="8"/>
  <c r="AA28" i="8"/>
  <c r="Z28" i="8"/>
  <c r="Y28" i="8"/>
  <c r="X28" i="8"/>
  <c r="W28" i="8"/>
  <c r="V28" i="8"/>
  <c r="O28" i="8"/>
  <c r="N28" i="8"/>
  <c r="M28" i="8"/>
  <c r="L28" i="8"/>
  <c r="K28" i="8"/>
  <c r="J28" i="8"/>
  <c r="G28" i="8"/>
  <c r="S28" i="8" s="1"/>
  <c r="F28" i="8"/>
  <c r="R28" i="8" s="1"/>
  <c r="E28" i="8"/>
  <c r="Q28" i="8" s="1"/>
  <c r="AD28" i="8" s="1"/>
  <c r="D28" i="8"/>
  <c r="C28" i="8"/>
  <c r="B28" i="8"/>
  <c r="P28" i="8" s="1"/>
  <c r="A28" i="8"/>
  <c r="AE28" i="8" s="1"/>
  <c r="AC27" i="8"/>
  <c r="AA27" i="8"/>
  <c r="Z27" i="8"/>
  <c r="Y27" i="8"/>
  <c r="X27" i="8"/>
  <c r="W27" i="8"/>
  <c r="V27" i="8"/>
  <c r="O27" i="8"/>
  <c r="N27" i="8"/>
  <c r="M27" i="8"/>
  <c r="L27" i="8"/>
  <c r="K27" i="8"/>
  <c r="J27" i="8"/>
  <c r="G27" i="8"/>
  <c r="S27" i="8" s="1"/>
  <c r="F27" i="8"/>
  <c r="R27" i="8" s="1"/>
  <c r="E27" i="8"/>
  <c r="Q27" i="8" s="1"/>
  <c r="AD27" i="8" s="1"/>
  <c r="D27" i="8"/>
  <c r="C27" i="8"/>
  <c r="B27" i="8"/>
  <c r="P27" i="8" s="1"/>
  <c r="A27" i="8"/>
  <c r="AE27" i="8" s="1"/>
  <c r="AC26" i="8"/>
  <c r="AA26" i="8"/>
  <c r="Z26" i="8"/>
  <c r="Y26" i="8"/>
  <c r="X26" i="8"/>
  <c r="W26" i="8"/>
  <c r="V26" i="8"/>
  <c r="O26" i="8"/>
  <c r="N26" i="8"/>
  <c r="M26" i="8"/>
  <c r="L26" i="8"/>
  <c r="K26" i="8"/>
  <c r="J26" i="8"/>
  <c r="G26" i="8"/>
  <c r="S26" i="8" s="1"/>
  <c r="F26" i="8"/>
  <c r="R26" i="8" s="1"/>
  <c r="E26" i="8"/>
  <c r="Q26" i="8" s="1"/>
  <c r="AD26" i="8" s="1"/>
  <c r="D26" i="8"/>
  <c r="C26" i="8"/>
  <c r="B26" i="8"/>
  <c r="P26" i="8" s="1"/>
  <c r="A26" i="8"/>
  <c r="AE26" i="8" s="1"/>
  <c r="AC25" i="8"/>
  <c r="AA25" i="8"/>
  <c r="Z25" i="8"/>
  <c r="Y25" i="8"/>
  <c r="X25" i="8"/>
  <c r="W25" i="8"/>
  <c r="V25" i="8"/>
  <c r="O25" i="8"/>
  <c r="N25" i="8"/>
  <c r="M25" i="8"/>
  <c r="L25" i="8"/>
  <c r="K25" i="8"/>
  <c r="J25" i="8"/>
  <c r="G25" i="8"/>
  <c r="S25" i="8" s="1"/>
  <c r="F25" i="8"/>
  <c r="R25" i="8" s="1"/>
  <c r="E25" i="8"/>
  <c r="Q25" i="8" s="1"/>
  <c r="AD25" i="8" s="1"/>
  <c r="D25" i="8"/>
  <c r="C25" i="8"/>
  <c r="B25" i="8"/>
  <c r="P25" i="8" s="1"/>
  <c r="A25" i="8"/>
  <c r="AE25" i="8" s="1"/>
  <c r="AC24" i="8"/>
  <c r="AA24" i="8"/>
  <c r="Z24" i="8"/>
  <c r="Y24" i="8"/>
  <c r="X24" i="8"/>
  <c r="W24" i="8"/>
  <c r="V24" i="8"/>
  <c r="O24" i="8"/>
  <c r="N24" i="8"/>
  <c r="M24" i="8"/>
  <c r="L24" i="8"/>
  <c r="K24" i="8"/>
  <c r="J24" i="8"/>
  <c r="G24" i="8"/>
  <c r="S24" i="8" s="1"/>
  <c r="F24" i="8"/>
  <c r="R24" i="8" s="1"/>
  <c r="E24" i="8"/>
  <c r="Q24" i="8" s="1"/>
  <c r="AD24" i="8" s="1"/>
  <c r="D24" i="8"/>
  <c r="C24" i="8"/>
  <c r="B24" i="8"/>
  <c r="P24" i="8" s="1"/>
  <c r="A24" i="8"/>
  <c r="AE24" i="8" s="1"/>
  <c r="AC23" i="8"/>
  <c r="AA23" i="8"/>
  <c r="Z23" i="8"/>
  <c r="Y23" i="8"/>
  <c r="X23" i="8"/>
  <c r="W23" i="8"/>
  <c r="V23" i="8"/>
  <c r="O23" i="8"/>
  <c r="N23" i="8"/>
  <c r="M23" i="8"/>
  <c r="L23" i="8"/>
  <c r="K23" i="8"/>
  <c r="J23" i="8"/>
  <c r="G23" i="8"/>
  <c r="S23" i="8" s="1"/>
  <c r="F23" i="8"/>
  <c r="R23" i="8" s="1"/>
  <c r="E23" i="8"/>
  <c r="Q23" i="8" s="1"/>
  <c r="AD23" i="8" s="1"/>
  <c r="D23" i="8"/>
  <c r="C23" i="8"/>
  <c r="B23" i="8"/>
  <c r="P23" i="8" s="1"/>
  <c r="A23" i="8"/>
  <c r="AE23" i="8" s="1"/>
  <c r="AC22" i="8"/>
  <c r="AA22" i="8"/>
  <c r="Z22" i="8"/>
  <c r="Y22" i="8"/>
  <c r="X22" i="8"/>
  <c r="W22" i="8"/>
  <c r="V22" i="8"/>
  <c r="O22" i="8"/>
  <c r="N22" i="8"/>
  <c r="M22" i="8"/>
  <c r="L22" i="8"/>
  <c r="K22" i="8"/>
  <c r="J22" i="8"/>
  <c r="G22" i="8"/>
  <c r="S22" i="8" s="1"/>
  <c r="F22" i="8"/>
  <c r="R22" i="8" s="1"/>
  <c r="E22" i="8"/>
  <c r="Q22" i="8" s="1"/>
  <c r="AD22" i="8" s="1"/>
  <c r="D22" i="8"/>
  <c r="C22" i="8"/>
  <c r="B22" i="8"/>
  <c r="P22" i="8" s="1"/>
  <c r="A22" i="8"/>
  <c r="AE22" i="8" s="1"/>
  <c r="AC21" i="8"/>
  <c r="AA21" i="8"/>
  <c r="Z21" i="8"/>
  <c r="Y21" i="8"/>
  <c r="X21" i="8"/>
  <c r="W21" i="8"/>
  <c r="V21" i="8"/>
  <c r="O21" i="8"/>
  <c r="N21" i="8"/>
  <c r="M21" i="8"/>
  <c r="L21" i="8"/>
  <c r="K21" i="8"/>
  <c r="J21" i="8"/>
  <c r="G21" i="8"/>
  <c r="S21" i="8" s="1"/>
  <c r="F21" i="8"/>
  <c r="R21" i="8" s="1"/>
  <c r="E21" i="8"/>
  <c r="Q21" i="8" s="1"/>
  <c r="AD21" i="8" s="1"/>
  <c r="D21" i="8"/>
  <c r="C21" i="8"/>
  <c r="B21" i="8"/>
  <c r="P21" i="8" s="1"/>
  <c r="A21" i="8"/>
  <c r="AE21" i="8" s="1"/>
  <c r="AC20" i="8"/>
  <c r="AA20" i="8"/>
  <c r="Z20" i="8"/>
  <c r="Y20" i="8"/>
  <c r="X20" i="8"/>
  <c r="W20" i="8"/>
  <c r="V20" i="8"/>
  <c r="O20" i="8"/>
  <c r="N20" i="8"/>
  <c r="M20" i="8"/>
  <c r="L20" i="8"/>
  <c r="K20" i="8"/>
  <c r="J20" i="8"/>
  <c r="G20" i="8"/>
  <c r="S20" i="8" s="1"/>
  <c r="F20" i="8"/>
  <c r="R20" i="8" s="1"/>
  <c r="E20" i="8"/>
  <c r="Q20" i="8" s="1"/>
  <c r="AD20" i="8" s="1"/>
  <c r="D20" i="8"/>
  <c r="C20" i="8"/>
  <c r="B20" i="8"/>
  <c r="P20" i="8" s="1"/>
  <c r="A20" i="8"/>
  <c r="AE20" i="8" s="1"/>
  <c r="AC19" i="8"/>
  <c r="AA19" i="8"/>
  <c r="Z19" i="8"/>
  <c r="Y19" i="8"/>
  <c r="X19" i="8"/>
  <c r="W19" i="8"/>
  <c r="V19" i="8"/>
  <c r="O19" i="8"/>
  <c r="N19" i="8"/>
  <c r="M19" i="8"/>
  <c r="L19" i="8"/>
  <c r="K19" i="8"/>
  <c r="J19" i="8"/>
  <c r="G19" i="8"/>
  <c r="S19" i="8" s="1"/>
  <c r="F19" i="8"/>
  <c r="R19" i="8" s="1"/>
  <c r="E19" i="8"/>
  <c r="Q19" i="8" s="1"/>
  <c r="AD19" i="8" s="1"/>
  <c r="D19" i="8"/>
  <c r="C19" i="8"/>
  <c r="B19" i="8"/>
  <c r="P19" i="8" s="1"/>
  <c r="A19" i="8"/>
  <c r="AE19" i="8" s="1"/>
  <c r="AC18" i="8"/>
  <c r="AA18" i="8"/>
  <c r="Z18" i="8"/>
  <c r="Y18" i="8"/>
  <c r="X18" i="8"/>
  <c r="W18" i="8"/>
  <c r="V18" i="8"/>
  <c r="O18" i="8"/>
  <c r="N18" i="8"/>
  <c r="M18" i="8"/>
  <c r="L18" i="8"/>
  <c r="K18" i="8"/>
  <c r="J18" i="8"/>
  <c r="G18" i="8"/>
  <c r="S18" i="8" s="1"/>
  <c r="F18" i="8"/>
  <c r="R18" i="8" s="1"/>
  <c r="E18" i="8"/>
  <c r="Q18" i="8" s="1"/>
  <c r="AD18" i="8" s="1"/>
  <c r="D18" i="8"/>
  <c r="C18" i="8"/>
  <c r="B18" i="8"/>
  <c r="P18" i="8" s="1"/>
  <c r="A18" i="8"/>
  <c r="AE18" i="8" s="1"/>
  <c r="AC17" i="8"/>
  <c r="AA17" i="8"/>
  <c r="Z17" i="8"/>
  <c r="Y17" i="8"/>
  <c r="X17" i="8"/>
  <c r="W17" i="8"/>
  <c r="V17" i="8"/>
  <c r="O17" i="8"/>
  <c r="N17" i="8"/>
  <c r="M17" i="8"/>
  <c r="L17" i="8"/>
  <c r="K17" i="8"/>
  <c r="J17" i="8"/>
  <c r="G17" i="8"/>
  <c r="S17" i="8" s="1"/>
  <c r="F17" i="8"/>
  <c r="R17" i="8" s="1"/>
  <c r="E17" i="8"/>
  <c r="Q17" i="8" s="1"/>
  <c r="AD17" i="8" s="1"/>
  <c r="D17" i="8"/>
  <c r="C17" i="8"/>
  <c r="B17" i="8"/>
  <c r="P17" i="8" s="1"/>
  <c r="A17" i="8"/>
  <c r="AE17" i="8" s="1"/>
  <c r="AC16" i="8"/>
  <c r="AA16" i="8"/>
  <c r="Z16" i="8"/>
  <c r="Y16" i="8"/>
  <c r="X16" i="8"/>
  <c r="W16" i="8"/>
  <c r="V16" i="8"/>
  <c r="O16" i="8"/>
  <c r="N16" i="8"/>
  <c r="M16" i="8"/>
  <c r="L16" i="8"/>
  <c r="K16" i="8"/>
  <c r="J16" i="8"/>
  <c r="G16" i="8"/>
  <c r="S16" i="8" s="1"/>
  <c r="F16" i="8"/>
  <c r="R16" i="8" s="1"/>
  <c r="E16" i="8"/>
  <c r="Q16" i="8" s="1"/>
  <c r="AD16" i="8" s="1"/>
  <c r="D16" i="8"/>
  <c r="C16" i="8"/>
  <c r="B16" i="8"/>
  <c r="P16" i="8" s="1"/>
  <c r="A16" i="8"/>
  <c r="AE16" i="8" s="1"/>
  <c r="AC15" i="8"/>
  <c r="AA15" i="8"/>
  <c r="Z15" i="8"/>
  <c r="Y15" i="8"/>
  <c r="X15" i="8"/>
  <c r="W15" i="8"/>
  <c r="V15" i="8"/>
  <c r="O15" i="8"/>
  <c r="N15" i="8"/>
  <c r="M15" i="8"/>
  <c r="L15" i="8"/>
  <c r="K15" i="8"/>
  <c r="J15" i="8"/>
  <c r="G15" i="8"/>
  <c r="S15" i="8" s="1"/>
  <c r="F15" i="8"/>
  <c r="R15" i="8" s="1"/>
  <c r="E15" i="8"/>
  <c r="Q15" i="8" s="1"/>
  <c r="AD15" i="8" s="1"/>
  <c r="D15" i="8"/>
  <c r="C15" i="8"/>
  <c r="B15" i="8"/>
  <c r="P15" i="8" s="1"/>
  <c r="A15" i="8"/>
  <c r="AE15" i="8" s="1"/>
  <c r="AC14" i="8"/>
  <c r="AA14" i="8"/>
  <c r="Z14" i="8"/>
  <c r="Y14" i="8"/>
  <c r="X14" i="8"/>
  <c r="W14" i="8"/>
  <c r="V14" i="8"/>
  <c r="O14" i="8"/>
  <c r="N14" i="8"/>
  <c r="M14" i="8"/>
  <c r="L14" i="8"/>
  <c r="K14" i="8"/>
  <c r="J14" i="8"/>
  <c r="G14" i="8"/>
  <c r="S14" i="8" s="1"/>
  <c r="F14" i="8"/>
  <c r="R14" i="8" s="1"/>
  <c r="E14" i="8"/>
  <c r="Q14" i="8" s="1"/>
  <c r="AD14" i="8" s="1"/>
  <c r="D14" i="8"/>
  <c r="C14" i="8"/>
  <c r="B14" i="8"/>
  <c r="P14" i="8" s="1"/>
  <c r="A14" i="8"/>
  <c r="AE14" i="8" s="1"/>
  <c r="AY12" i="8"/>
  <c r="AV12" i="8"/>
  <c r="AU12" i="8"/>
  <c r="AT12" i="8"/>
  <c r="AS12" i="8"/>
  <c r="AR12" i="8"/>
  <c r="AQ12" i="8"/>
  <c r="AP12" i="8"/>
  <c r="AO12" i="8"/>
  <c r="AZ192" i="8" l="1"/>
  <c r="AL219" i="8"/>
  <c r="BA174" i="8"/>
  <c r="AB185" i="8"/>
  <c r="AG225" i="8"/>
  <c r="AG229" i="8"/>
  <c r="AB241" i="8"/>
  <c r="AD215" i="8"/>
  <c r="AH215" i="8" s="1"/>
  <c r="AB242" i="8"/>
  <c r="AB212" i="8"/>
  <c r="AQ212" i="8" s="1"/>
  <c r="AB235" i="8"/>
  <c r="AB215" i="8"/>
  <c r="AB226" i="8"/>
  <c r="AB240" i="8"/>
  <c r="AK174" i="8"/>
  <c r="AG217" i="8"/>
  <c r="AX68" i="8"/>
  <c r="AX197" i="8"/>
  <c r="AH197" i="8"/>
  <c r="AX227" i="8"/>
  <c r="AM227" i="8"/>
  <c r="AZ231" i="8"/>
  <c r="AB224" i="8"/>
  <c r="AI211" i="8"/>
  <c r="AB231" i="8"/>
  <c r="AG22" i="8"/>
  <c r="AM212" i="8"/>
  <c r="AI212" i="8"/>
  <c r="AL229" i="8"/>
  <c r="AK232" i="8"/>
  <c r="AF232" i="8"/>
  <c r="AH184" i="8"/>
  <c r="AB192" i="8"/>
  <c r="AS192" i="8" s="1"/>
  <c r="AL195" i="8"/>
  <c r="AB223" i="8"/>
  <c r="AN223" i="8" s="1"/>
  <c r="AB228" i="8"/>
  <c r="AB229" i="8"/>
  <c r="AW229" i="8" s="1"/>
  <c r="AB232" i="8"/>
  <c r="AQ232" i="8" s="1"/>
  <c r="AB234" i="8"/>
  <c r="AB239" i="8"/>
  <c r="AG182" i="8"/>
  <c r="AB184" i="8"/>
  <c r="AB193" i="8"/>
  <c r="AO193" i="8" s="1"/>
  <c r="AB195" i="8"/>
  <c r="AS195" i="8" s="1"/>
  <c r="AZ199" i="8"/>
  <c r="AL203" i="8"/>
  <c r="AL207" i="8"/>
  <c r="AB210" i="8"/>
  <c r="AB218" i="8"/>
  <c r="AZ223" i="8"/>
  <c r="AB238" i="8"/>
  <c r="AB243" i="8"/>
  <c r="AB201" i="8"/>
  <c r="AU201" i="8" s="1"/>
  <c r="AB207" i="8"/>
  <c r="AB211" i="8"/>
  <c r="AQ211" i="8" s="1"/>
  <c r="AB213" i="8"/>
  <c r="AB216" i="8"/>
  <c r="AT216" i="8" s="1"/>
  <c r="AB233" i="8"/>
  <c r="AN233" i="8" s="1"/>
  <c r="BA20" i="8"/>
  <c r="AK20" i="8"/>
  <c r="AG20" i="8"/>
  <c r="AZ20" i="8"/>
  <c r="AJ20" i="8"/>
  <c r="AF20" i="8"/>
  <c r="AM20" i="8"/>
  <c r="AI20" i="8"/>
  <c r="AH20" i="8"/>
  <c r="AL20" i="8"/>
  <c r="AX20" i="8"/>
  <c r="BA32" i="8"/>
  <c r="AK32" i="8"/>
  <c r="AG32" i="8"/>
  <c r="AZ32" i="8"/>
  <c r="AJ32" i="8"/>
  <c r="AF32" i="8"/>
  <c r="AM32" i="8"/>
  <c r="AI32" i="8"/>
  <c r="AX32" i="8"/>
  <c r="AH32" i="8"/>
  <c r="AL32" i="8"/>
  <c r="BA14" i="8"/>
  <c r="AK14" i="8"/>
  <c r="AG14" i="8"/>
  <c r="AZ14" i="8"/>
  <c r="AJ14" i="8"/>
  <c r="AF14" i="8"/>
  <c r="AM14" i="8"/>
  <c r="AI14" i="8"/>
  <c r="AL14" i="8"/>
  <c r="AX14" i="8"/>
  <c r="AH14" i="8"/>
  <c r="BA24" i="8"/>
  <c r="BA22" i="8"/>
  <c r="AK22" i="8"/>
  <c r="AJ22" i="8"/>
  <c r="AF22" i="8"/>
  <c r="AX22" i="8"/>
  <c r="AH22" i="8"/>
  <c r="AG68" i="8"/>
  <c r="AJ68" i="8"/>
  <c r="AL68" i="8"/>
  <c r="BA88" i="8"/>
  <c r="AK88" i="8"/>
  <c r="AG88" i="8"/>
  <c r="AZ88" i="8"/>
  <c r="AJ88" i="8"/>
  <c r="AF88" i="8"/>
  <c r="AM88" i="8"/>
  <c r="AI88" i="8"/>
  <c r="AX88" i="8"/>
  <c r="AH88" i="8"/>
  <c r="AL88" i="8"/>
  <c r="BA96" i="8"/>
  <c r="AK96" i="8"/>
  <c r="AG96" i="8"/>
  <c r="AZ96" i="8"/>
  <c r="AJ96" i="8"/>
  <c r="AF96" i="8"/>
  <c r="AM96" i="8"/>
  <c r="AI96" i="8"/>
  <c r="AL96" i="8"/>
  <c r="AX96" i="8"/>
  <c r="AH96" i="8"/>
  <c r="BA108" i="8"/>
  <c r="AK108" i="8"/>
  <c r="AG108" i="8"/>
  <c r="AZ108" i="8"/>
  <c r="AJ108" i="8"/>
  <c r="AF108" i="8"/>
  <c r="AM108" i="8"/>
  <c r="AI108" i="8"/>
  <c r="AX108" i="8"/>
  <c r="AH108" i="8"/>
  <c r="AL108" i="8"/>
  <c r="BA98" i="8"/>
  <c r="AK98" i="8"/>
  <c r="AG98" i="8"/>
  <c r="BA188" i="8"/>
  <c r="AK188" i="8"/>
  <c r="AG188" i="8"/>
  <c r="AZ188" i="8"/>
  <c r="AJ188" i="8"/>
  <c r="AF188" i="8"/>
  <c r="AM188" i="8"/>
  <c r="AI188" i="8"/>
  <c r="AL188" i="8"/>
  <c r="AX188" i="8"/>
  <c r="AH188" i="8"/>
  <c r="AH191" i="8"/>
  <c r="AF191" i="8"/>
  <c r="AL155" i="8"/>
  <c r="AG155" i="8"/>
  <c r="AZ155" i="8"/>
  <c r="AJ155" i="8"/>
  <c r="AM155" i="8"/>
  <c r="AI155" i="8"/>
  <c r="BA178" i="8"/>
  <c r="AK178" i="8"/>
  <c r="AG178" i="8"/>
  <c r="AZ178" i="8"/>
  <c r="AJ178" i="8"/>
  <c r="AF178" i="8"/>
  <c r="AL178" i="8"/>
  <c r="AI178" i="8"/>
  <c r="AX178" i="8"/>
  <c r="AH178" i="8"/>
  <c r="AM178" i="8"/>
  <c r="AZ174" i="8"/>
  <c r="AJ174" i="8"/>
  <c r="AF174" i="8"/>
  <c r="AM174" i="8"/>
  <c r="AI174" i="8"/>
  <c r="AX174" i="8"/>
  <c r="AL174" i="8"/>
  <c r="AH174" i="8"/>
  <c r="AK182" i="8"/>
  <c r="AX182" i="8"/>
  <c r="BA184" i="8"/>
  <c r="AS184" i="8"/>
  <c r="AK184" i="8"/>
  <c r="AG184" i="8"/>
  <c r="AZ184" i="8"/>
  <c r="AJ184" i="8"/>
  <c r="AF184" i="8"/>
  <c r="AM184" i="8"/>
  <c r="AI184" i="8"/>
  <c r="AL184" i="8"/>
  <c r="AX184" i="8"/>
  <c r="BA186" i="8"/>
  <c r="AK186" i="8"/>
  <c r="AG186" i="8"/>
  <c r="AZ186" i="8"/>
  <c r="AJ186" i="8"/>
  <c r="AF186" i="8"/>
  <c r="AM186" i="8"/>
  <c r="AI186" i="8"/>
  <c r="AX186" i="8"/>
  <c r="AH186" i="8"/>
  <c r="AL186" i="8"/>
  <c r="AG199" i="8"/>
  <c r="AH199" i="8"/>
  <c r="BA190" i="8"/>
  <c r="AK190" i="8"/>
  <c r="AG190" i="8"/>
  <c r="AZ190" i="8"/>
  <c r="AJ190" i="8"/>
  <c r="AF190" i="8"/>
  <c r="AM190" i="8"/>
  <c r="AI190" i="8"/>
  <c r="AL190" i="8"/>
  <c r="AX190" i="8"/>
  <c r="AH190" i="8"/>
  <c r="AM192" i="8"/>
  <c r="AX192" i="8"/>
  <c r="AL192" i="8"/>
  <c r="AH192" i="8"/>
  <c r="BA192" i="8"/>
  <c r="AK192" i="8"/>
  <c r="AG192" i="8"/>
  <c r="AI192" i="8"/>
  <c r="AF192" i="8"/>
  <c r="AJ192" i="8"/>
  <c r="BA209" i="8"/>
  <c r="AK209" i="8"/>
  <c r="AG209" i="8"/>
  <c r="AZ209" i="8"/>
  <c r="AJ209" i="8"/>
  <c r="AF209" i="8"/>
  <c r="AM209" i="8"/>
  <c r="AI209" i="8"/>
  <c r="AL209" i="8"/>
  <c r="AX209" i="8"/>
  <c r="AH209" i="8"/>
  <c r="AG174" i="8"/>
  <c r="BA180" i="8"/>
  <c r="AK180" i="8"/>
  <c r="AG180" i="8"/>
  <c r="AZ180" i="8"/>
  <c r="AJ180" i="8"/>
  <c r="AF180" i="8"/>
  <c r="AM180" i="8"/>
  <c r="AI180" i="8"/>
  <c r="AL180" i="8"/>
  <c r="AX180" i="8"/>
  <c r="AH180" i="8"/>
  <c r="BA183" i="8"/>
  <c r="AF183" i="8"/>
  <c r="AB182" i="8"/>
  <c r="AB183" i="8"/>
  <c r="AQ183" i="8" s="1"/>
  <c r="AB190" i="8"/>
  <c r="AT190" i="8" s="1"/>
  <c r="AB191" i="8"/>
  <c r="BA193" i="8"/>
  <c r="AK193" i="8"/>
  <c r="AG193" i="8"/>
  <c r="AZ193" i="8"/>
  <c r="AJ193" i="8"/>
  <c r="AF193" i="8"/>
  <c r="AM193" i="8"/>
  <c r="AI193" i="8"/>
  <c r="AL193" i="8"/>
  <c r="AX193" i="8"/>
  <c r="AH193" i="8"/>
  <c r="AB198" i="8"/>
  <c r="BA205" i="8"/>
  <c r="AK205" i="8"/>
  <c r="AG205" i="8"/>
  <c r="AZ205" i="8"/>
  <c r="AJ205" i="8"/>
  <c r="AF205" i="8"/>
  <c r="AM205" i="8"/>
  <c r="AI205" i="8"/>
  <c r="AL205" i="8"/>
  <c r="AX205" i="8"/>
  <c r="AH205" i="8"/>
  <c r="AB179" i="8"/>
  <c r="AB180" i="8"/>
  <c r="AB181" i="8"/>
  <c r="AB188" i="8"/>
  <c r="AS188" i="8" s="1"/>
  <c r="AB189" i="8"/>
  <c r="AJ195" i="8"/>
  <c r="BA203" i="8"/>
  <c r="AK203" i="8"/>
  <c r="AG203" i="8"/>
  <c r="AZ203" i="8"/>
  <c r="AJ203" i="8"/>
  <c r="AF203" i="8"/>
  <c r="AM203" i="8"/>
  <c r="AI203" i="8"/>
  <c r="AX203" i="8"/>
  <c r="AH203" i="8"/>
  <c r="AB186" i="8"/>
  <c r="AO186" i="8" s="1"/>
  <c r="AB187" i="8"/>
  <c r="BA197" i="8"/>
  <c r="AK197" i="8"/>
  <c r="AG197" i="8"/>
  <c r="AZ197" i="8"/>
  <c r="AJ197" i="8"/>
  <c r="AF197" i="8"/>
  <c r="AM197" i="8"/>
  <c r="AI197" i="8"/>
  <c r="AL197" i="8"/>
  <c r="BA201" i="8"/>
  <c r="AK201" i="8"/>
  <c r="AR201" i="8"/>
  <c r="AL201" i="8"/>
  <c r="BA207" i="8"/>
  <c r="AG207" i="8"/>
  <c r="AZ207" i="8"/>
  <c r="AJ207" i="8"/>
  <c r="AF207" i="8"/>
  <c r="AI207" i="8"/>
  <c r="AX207" i="8"/>
  <c r="AJ211" i="8"/>
  <c r="AL211" i="8"/>
  <c r="AG211" i="8"/>
  <c r="AB200" i="8"/>
  <c r="AB203" i="8"/>
  <c r="AN203" i="8" s="1"/>
  <c r="AB206" i="8"/>
  <c r="AR231" i="8"/>
  <c r="AN231" i="8"/>
  <c r="AX231" i="8"/>
  <c r="AS231" i="8"/>
  <c r="AW231" i="8"/>
  <c r="AQ231" i="8"/>
  <c r="AO231" i="8"/>
  <c r="AU231" i="8"/>
  <c r="AI231" i="8"/>
  <c r="AP231" i="8"/>
  <c r="AB194" i="8"/>
  <c r="AB197" i="8"/>
  <c r="AB202" i="8"/>
  <c r="AB196" i="8"/>
  <c r="AB199" i="8"/>
  <c r="AB204" i="8"/>
  <c r="AB205" i="8"/>
  <c r="AB208" i="8"/>
  <c r="AB209" i="8"/>
  <c r="AR209" i="8" s="1"/>
  <c r="AB214" i="8"/>
  <c r="AJ215" i="8"/>
  <c r="AZ219" i="8"/>
  <c r="AJ219" i="8"/>
  <c r="AF219" i="8"/>
  <c r="AM219" i="8"/>
  <c r="AI219" i="8"/>
  <c r="BA219" i="8"/>
  <c r="AK219" i="8"/>
  <c r="AX219" i="8"/>
  <c r="AH219" i="8"/>
  <c r="AG219" i="8"/>
  <c r="AB220" i="8"/>
  <c r="AZ225" i="8"/>
  <c r="AJ225" i="8"/>
  <c r="AF225" i="8"/>
  <c r="AM225" i="8"/>
  <c r="AI225" i="8"/>
  <c r="AL225" i="8"/>
  <c r="BA225" i="8"/>
  <c r="AK225" i="8"/>
  <c r="AX225" i="8"/>
  <c r="AH225" i="8"/>
  <c r="AX212" i="8"/>
  <c r="AL212" i="8"/>
  <c r="AH212" i="8"/>
  <c r="BA212" i="8"/>
  <c r="AO212" i="8"/>
  <c r="AK212" i="8"/>
  <c r="AG212" i="8"/>
  <c r="AZ212" i="8"/>
  <c r="AV212" i="8"/>
  <c r="AJ212" i="8"/>
  <c r="AF212" i="8"/>
  <c r="AX216" i="8"/>
  <c r="AH216" i="8"/>
  <c r="BA216" i="8"/>
  <c r="AO216" i="8"/>
  <c r="AK216" i="8"/>
  <c r="AN216" i="8"/>
  <c r="AF216" i="8"/>
  <c r="AZ216" i="8"/>
  <c r="AZ217" i="8"/>
  <c r="AM217" i="8"/>
  <c r="BA217" i="8"/>
  <c r="AK217" i="8"/>
  <c r="AB222" i="8"/>
  <c r="AJ223" i="8"/>
  <c r="AM223" i="8"/>
  <c r="AG223" i="8"/>
  <c r="AK223" i="8"/>
  <c r="AZ227" i="8"/>
  <c r="AJ227" i="8"/>
  <c r="BA227" i="8"/>
  <c r="AK227" i="8"/>
  <c r="AF227" i="8"/>
  <c r="AI227" i="8"/>
  <c r="AL227" i="8"/>
  <c r="AH227" i="8"/>
  <c r="AG227" i="8"/>
  <c r="AB217" i="8"/>
  <c r="AN217" i="8" s="1"/>
  <c r="AB225" i="8"/>
  <c r="AS225" i="8" s="1"/>
  <c r="AZ229" i="8"/>
  <c r="AJ229" i="8"/>
  <c r="AF229" i="8"/>
  <c r="AI229" i="8"/>
  <c r="AX229" i="8"/>
  <c r="AM229" i="8"/>
  <c r="AH229" i="8"/>
  <c r="BA229" i="8"/>
  <c r="AB230" i="8"/>
  <c r="AG232" i="8"/>
  <c r="AB219" i="8"/>
  <c r="AT219" i="8" s="1"/>
  <c r="AB227" i="8"/>
  <c r="AV227" i="8" s="1"/>
  <c r="AV233" i="8"/>
  <c r="AL233" i="8"/>
  <c r="AK233" i="8"/>
  <c r="AB221" i="8"/>
  <c r="AK229" i="8"/>
  <c r="AU229" i="8"/>
  <c r="AX232" i="8"/>
  <c r="AZ232" i="8"/>
  <c r="AP232" i="8"/>
  <c r="AL232" i="8"/>
  <c r="AH232" i="8"/>
  <c r="AO232" i="8"/>
  <c r="AJ232" i="8"/>
  <c r="AI232" i="8"/>
  <c r="AM232" i="8"/>
  <c r="BA232" i="8"/>
  <c r="AB236" i="8"/>
  <c r="AB237" i="8"/>
  <c r="AZ215" i="8" l="1"/>
  <c r="AS215" i="8"/>
  <c r="AG215" i="8"/>
  <c r="AM215" i="8"/>
  <c r="BA215" i="8"/>
  <c r="AO215" i="8"/>
  <c r="AQ215" i="8"/>
  <c r="AN215" i="8"/>
  <c r="AP215" i="8"/>
  <c r="AL215" i="8"/>
  <c r="AW215" i="8"/>
  <c r="AU215" i="8"/>
  <c r="AR215" i="8"/>
  <c r="AK215" i="8"/>
  <c r="AT215" i="8"/>
  <c r="AI215" i="8"/>
  <c r="AF215" i="8"/>
  <c r="AV215" i="8"/>
  <c r="AQ223" i="8"/>
  <c r="AR216" i="8"/>
  <c r="AW192" i="8"/>
  <c r="AP192" i="8"/>
  <c r="AO223" i="8"/>
  <c r="AV229" i="8"/>
  <c r="AS193" i="8"/>
  <c r="AP229" i="8"/>
  <c r="AQ192" i="8"/>
  <c r="AU219" i="8"/>
  <c r="AQ193" i="8"/>
  <c r="AN193" i="8"/>
  <c r="AW193" i="8"/>
  <c r="AR192" i="8"/>
  <c r="AT192" i="8"/>
  <c r="AU192" i="8"/>
  <c r="AV190" i="8"/>
  <c r="AO190" i="8"/>
  <c r="AR219" i="8"/>
  <c r="AQ229" i="8"/>
  <c r="AO229" i="8"/>
  <c r="AN229" i="8"/>
  <c r="AP193" i="8"/>
  <c r="AU193" i="8"/>
  <c r="AR193" i="8"/>
  <c r="AO192" i="8"/>
  <c r="AS229" i="8"/>
  <c r="AT229" i="8"/>
  <c r="AR229" i="8"/>
  <c r="AP219" i="8"/>
  <c r="AT193" i="8"/>
  <c r="AV193" i="8"/>
  <c r="AN192" i="8"/>
  <c r="AV192" i="8"/>
  <c r="AW232" i="8"/>
  <c r="AU232" i="8"/>
  <c r="AN227" i="8"/>
  <c r="AS212" i="8"/>
  <c r="AW225" i="8"/>
  <c r="AT195" i="8"/>
  <c r="AT183" i="8"/>
  <c r="AN232" i="8"/>
  <c r="AN212" i="8"/>
  <c r="AW212" i="8"/>
  <c r="AP212" i="8"/>
  <c r="AX215" i="8"/>
  <c r="AQ217" i="8"/>
  <c r="AT232" i="8"/>
  <c r="AU212" i="8"/>
  <c r="AR212" i="8"/>
  <c r="AT212" i="8"/>
  <c r="AS219" i="8"/>
  <c r="AQ219" i="8"/>
  <c r="AN219" i="8"/>
  <c r="AW207" i="8"/>
  <c r="AP233" i="8"/>
  <c r="BA211" i="8"/>
  <c r="AP211" i="8"/>
  <c r="AZ211" i="8"/>
  <c r="AV195" i="8"/>
  <c r="AX199" i="8"/>
  <c r="AZ68" i="8"/>
  <c r="AG233" i="8"/>
  <c r="AF233" i="8"/>
  <c r="AO217" i="8"/>
  <c r="BA223" i="8"/>
  <c r="AW223" i="8"/>
  <c r="AU223" i="8"/>
  <c r="AR223" i="8"/>
  <c r="AH217" i="8"/>
  <c r="AL217" i="8"/>
  <c r="AF217" i="8"/>
  <c r="AK211" i="8"/>
  <c r="AH211" i="8"/>
  <c r="AX211" i="8"/>
  <c r="AP207" i="8"/>
  <c r="AM207" i="8"/>
  <c r="AR207" i="8"/>
  <c r="AK207" i="8"/>
  <c r="AM195" i="8"/>
  <c r="AZ195" i="8"/>
  <c r="AM199" i="8"/>
  <c r="AF182" i="8"/>
  <c r="AK155" i="8"/>
  <c r="BA155" i="8"/>
  <c r="AM68" i="8"/>
  <c r="AH68" i="8"/>
  <c r="BA68" i="8"/>
  <c r="AI22" i="8"/>
  <c r="AZ22" i="8"/>
  <c r="AM233" i="8"/>
  <c r="AZ233" i="8"/>
  <c r="AM211" i="8"/>
  <c r="AI195" i="8"/>
  <c r="AK199" i="8"/>
  <c r="AL182" i="8"/>
  <c r="BA182" i="8"/>
  <c r="AI68" i="8"/>
  <c r="AK68" i="8"/>
  <c r="AS233" i="8"/>
  <c r="AO233" i="8"/>
  <c r="AJ233" i="8"/>
  <c r="AL223" i="8"/>
  <c r="AI223" i="8"/>
  <c r="AF223" i="8"/>
  <c r="AX217" i="8"/>
  <c r="AI217" i="8"/>
  <c r="AJ217" i="8"/>
  <c r="AS211" i="8"/>
  <c r="AO211" i="8"/>
  <c r="AF211" i="8"/>
  <c r="AH207" i="8"/>
  <c r="AU207" i="8"/>
  <c r="AV207" i="8"/>
  <c r="AO207" i="8"/>
  <c r="AP195" i="8"/>
  <c r="AF195" i="8"/>
  <c r="AO195" i="8"/>
  <c r="AF199" i="8"/>
  <c r="AJ182" i="8"/>
  <c r="AF155" i="8"/>
  <c r="AH155" i="8"/>
  <c r="AX155" i="8"/>
  <c r="AF68" i="8"/>
  <c r="AL22" i="8"/>
  <c r="AM22" i="8"/>
  <c r="AI191" i="8"/>
  <c r="BA191" i="8"/>
  <c r="AZ191" i="8"/>
  <c r="AL191" i="8"/>
  <c r="AX191" i="8"/>
  <c r="AK191" i="8"/>
  <c r="AJ191" i="8"/>
  <c r="AG191" i="8"/>
  <c r="AS205" i="8"/>
  <c r="AT205" i="8"/>
  <c r="AQ205" i="8"/>
  <c r="AW205" i="8"/>
  <c r="AR205" i="8"/>
  <c r="AU205" i="8"/>
  <c r="AP205" i="8"/>
  <c r="AN205" i="8"/>
  <c r="AP180" i="8"/>
  <c r="AS180" i="8"/>
  <c r="AW180" i="8"/>
  <c r="AQ180" i="8"/>
  <c r="AN180" i="8"/>
  <c r="AK24" i="8"/>
  <c r="AF24" i="8"/>
  <c r="AX24" i="8"/>
  <c r="AI24" i="8"/>
  <c r="AG24" i="8"/>
  <c r="AM24" i="8"/>
  <c r="AH24" i="8"/>
  <c r="AZ24" i="8"/>
  <c r="AS203" i="8"/>
  <c r="AW203" i="8"/>
  <c r="AU203" i="8"/>
  <c r="AR203" i="8"/>
  <c r="AQ203" i="8"/>
  <c r="AV186" i="8"/>
  <c r="AM191" i="8"/>
  <c r="AL24" i="8"/>
  <c r="AV211" i="8"/>
  <c r="AU211" i="8"/>
  <c r="AN211" i="8"/>
  <c r="AR211" i="8"/>
  <c r="AW211" i="8"/>
  <c r="AT211" i="8"/>
  <c r="AZ183" i="8"/>
  <c r="AJ183" i="8"/>
  <c r="AM183" i="8"/>
  <c r="AP183" i="8"/>
  <c r="AW183" i="8"/>
  <c r="AR183" i="8"/>
  <c r="AX183" i="8"/>
  <c r="AG183" i="8"/>
  <c r="AI183" i="8"/>
  <c r="AL183" i="8"/>
  <c r="AK183" i="8"/>
  <c r="AN183" i="8"/>
  <c r="AH183" i="8"/>
  <c r="AI216" i="8"/>
  <c r="AP216" i="8"/>
  <c r="AW216" i="8"/>
  <c r="AG216" i="8"/>
  <c r="AU216" i="8"/>
  <c r="AJ216" i="8"/>
  <c r="AL216" i="8"/>
  <c r="AS216" i="8"/>
  <c r="AV216" i="8"/>
  <c r="AM216" i="8"/>
  <c r="AQ216" i="8"/>
  <c r="AP201" i="8"/>
  <c r="AW201" i="8"/>
  <c r="AG201" i="8"/>
  <c r="AN201" i="8"/>
  <c r="AQ201" i="8"/>
  <c r="AX201" i="8"/>
  <c r="AO201" i="8"/>
  <c r="AF201" i="8"/>
  <c r="AI201" i="8"/>
  <c r="AS201" i="8"/>
  <c r="AZ201" i="8"/>
  <c r="AJ201" i="8"/>
  <c r="AM201" i="8"/>
  <c r="AH201" i="8"/>
  <c r="AV201" i="8"/>
  <c r="AT201" i="8"/>
  <c r="AO184" i="8"/>
  <c r="AV184" i="8"/>
  <c r="AQ184" i="8"/>
  <c r="AR184" i="8"/>
  <c r="AU184" i="8"/>
  <c r="AT184" i="8"/>
  <c r="AW184" i="8"/>
  <c r="AN184" i="8"/>
  <c r="AP184" i="8"/>
  <c r="AS223" i="8"/>
  <c r="AV223" i="8"/>
  <c r="AT223" i="8"/>
  <c r="AW197" i="8"/>
  <c r="AV197" i="8"/>
  <c r="AT197" i="8"/>
  <c r="AO197" i="8"/>
  <c r="AU197" i="8"/>
  <c r="AO225" i="8"/>
  <c r="AV225" i="8"/>
  <c r="AU225" i="8"/>
  <c r="AR225" i="8"/>
  <c r="AR197" i="8"/>
  <c r="AT225" i="8"/>
  <c r="AR186" i="8"/>
  <c r="AS186" i="8"/>
  <c r="AT186" i="8"/>
  <c r="AP186" i="8"/>
  <c r="AJ24" i="8"/>
  <c r="AL98" i="8"/>
  <c r="AH98" i="8"/>
  <c r="AX98" i="8"/>
  <c r="AS232" i="8"/>
  <c r="AV232" i="8"/>
  <c r="AQ233" i="8"/>
  <c r="AW233" i="8"/>
  <c r="AT233" i="8"/>
  <c r="AR232" i="8"/>
  <c r="BA231" i="8"/>
  <c r="AT231" i="8"/>
  <c r="AG231" i="8"/>
  <c r="AH231" i="8"/>
  <c r="AF231" i="8"/>
  <c r="AV231" i="8"/>
  <c r="AT207" i="8"/>
  <c r="AS207" i="8"/>
  <c r="AH195" i="8"/>
  <c r="AQ195" i="8"/>
  <c r="AN195" i="8"/>
  <c r="AG195" i="8"/>
  <c r="AW195" i="8"/>
  <c r="AQ191" i="8"/>
  <c r="AT182" i="8"/>
  <c r="AL199" i="8"/>
  <c r="AJ199" i="8"/>
  <c r="BA199" i="8"/>
  <c r="AI182" i="8"/>
  <c r="AZ182" i="8"/>
  <c r="AI98" i="8"/>
  <c r="AF98" i="8"/>
  <c r="AP223" i="8"/>
  <c r="AH223" i="8"/>
  <c r="AX223" i="8"/>
  <c r="AS183" i="8"/>
  <c r="AI233" i="8"/>
  <c r="AU233" i="8"/>
  <c r="BA233" i="8"/>
  <c r="AH233" i="8"/>
  <c r="AX233" i="8"/>
  <c r="AR233" i="8"/>
  <c r="AO199" i="8"/>
  <c r="AK231" i="8"/>
  <c r="AL231" i="8"/>
  <c r="AM231" i="8"/>
  <c r="AJ231" i="8"/>
  <c r="AQ207" i="8"/>
  <c r="AN207" i="8"/>
  <c r="AX195" i="8"/>
  <c r="AU195" i="8"/>
  <c r="AR195" i="8"/>
  <c r="AK195" i="8"/>
  <c r="BA195" i="8"/>
  <c r="AI199" i="8"/>
  <c r="AH182" i="8"/>
  <c r="AM182" i="8"/>
  <c r="AM98" i="8"/>
  <c r="AJ98" i="8"/>
  <c r="AZ98" i="8"/>
  <c r="AX230" i="8"/>
  <c r="AT230" i="8"/>
  <c r="AP230" i="8"/>
  <c r="AL230" i="8"/>
  <c r="AH230" i="8"/>
  <c r="BA230" i="8"/>
  <c r="AV230" i="8"/>
  <c r="AQ230" i="8"/>
  <c r="AK230" i="8"/>
  <c r="AF230" i="8"/>
  <c r="AZ230" i="8"/>
  <c r="AU230" i="8"/>
  <c r="AO230" i="8"/>
  <c r="AJ230" i="8"/>
  <c r="AN230" i="8"/>
  <c r="AW230" i="8"/>
  <c r="AM230" i="8"/>
  <c r="AS230" i="8"/>
  <c r="AI230" i="8"/>
  <c r="AR230" i="8"/>
  <c r="AG230" i="8"/>
  <c r="AX214" i="8"/>
  <c r="AT214" i="8"/>
  <c r="AP214" i="8"/>
  <c r="AL214" i="8"/>
  <c r="AH214" i="8"/>
  <c r="BA214" i="8"/>
  <c r="AW214" i="8"/>
  <c r="AS214" i="8"/>
  <c r="AO214" i="8"/>
  <c r="AK214" i="8"/>
  <c r="AG214" i="8"/>
  <c r="AQ214" i="8"/>
  <c r="AI214" i="8"/>
  <c r="AV214" i="8"/>
  <c r="AN214" i="8"/>
  <c r="AF214" i="8"/>
  <c r="AU214" i="8"/>
  <c r="AM214" i="8"/>
  <c r="AR214" i="8"/>
  <c r="AJ214" i="8"/>
  <c r="AZ214" i="8"/>
  <c r="AZ213" i="8"/>
  <c r="AV213" i="8"/>
  <c r="AR213" i="8"/>
  <c r="AN213" i="8"/>
  <c r="AJ213" i="8"/>
  <c r="AU213" i="8"/>
  <c r="AQ213" i="8"/>
  <c r="AX213" i="8"/>
  <c r="AP213" i="8"/>
  <c r="AK213" i="8"/>
  <c r="AF213" i="8"/>
  <c r="AW213" i="8"/>
  <c r="AO213" i="8"/>
  <c r="AI213" i="8"/>
  <c r="AT213" i="8"/>
  <c r="AM213" i="8"/>
  <c r="AH213" i="8"/>
  <c r="AL213" i="8"/>
  <c r="AG213" i="8"/>
  <c r="BA213" i="8"/>
  <c r="AS213" i="8"/>
  <c r="BA176" i="8"/>
  <c r="AZ176" i="8"/>
  <c r="AJ176" i="8"/>
  <c r="AF176" i="8"/>
  <c r="AL176" i="8"/>
  <c r="AG176" i="8"/>
  <c r="AK176" i="8"/>
  <c r="AI176" i="8"/>
  <c r="AM176" i="8"/>
  <c r="AH176" i="8"/>
  <c r="AX176" i="8"/>
  <c r="AO209" i="8"/>
  <c r="AS199" i="8"/>
  <c r="AO182" i="8"/>
  <c r="AM107" i="8"/>
  <c r="AI107" i="8"/>
  <c r="AX107" i="8"/>
  <c r="AL107" i="8"/>
  <c r="AH107" i="8"/>
  <c r="BA107" i="8"/>
  <c r="AK107" i="8"/>
  <c r="AG107" i="8"/>
  <c r="AZ107" i="8"/>
  <c r="AJ107" i="8"/>
  <c r="AF107" i="8"/>
  <c r="AO191" i="8"/>
  <c r="AN188" i="8"/>
  <c r="AW188" i="8"/>
  <c r="AM31" i="8"/>
  <c r="AI31" i="8"/>
  <c r="AX31" i="8"/>
  <c r="AL31" i="8"/>
  <c r="AH31" i="8"/>
  <c r="BA31" i="8"/>
  <c r="AK31" i="8"/>
  <c r="AG31" i="8"/>
  <c r="AF31" i="8"/>
  <c r="AZ31" i="8"/>
  <c r="AJ31" i="8"/>
  <c r="AZ241" i="8"/>
  <c r="AV241" i="8"/>
  <c r="AR241" i="8"/>
  <c r="AN241" i="8"/>
  <c r="AJ241" i="8"/>
  <c r="AF241" i="8"/>
  <c r="AX241" i="8"/>
  <c r="AT241" i="8"/>
  <c r="AP241" i="8"/>
  <c r="AL241" i="8"/>
  <c r="AH241" i="8"/>
  <c r="AW241" i="8"/>
  <c r="AO241" i="8"/>
  <c r="AG241" i="8"/>
  <c r="AU241" i="8"/>
  <c r="AK241" i="8"/>
  <c r="AS241" i="8"/>
  <c r="AI241" i="8"/>
  <c r="AQ241" i="8"/>
  <c r="BA241" i="8"/>
  <c r="AM241" i="8"/>
  <c r="AU187" i="8"/>
  <c r="AQ187" i="8"/>
  <c r="AM187" i="8"/>
  <c r="AI187" i="8"/>
  <c r="AX187" i="8"/>
  <c r="AT187" i="8"/>
  <c r="AP187" i="8"/>
  <c r="AL187" i="8"/>
  <c r="AH187" i="8"/>
  <c r="BA187" i="8"/>
  <c r="AW187" i="8"/>
  <c r="AS187" i="8"/>
  <c r="AO187" i="8"/>
  <c r="AK187" i="8"/>
  <c r="AG187" i="8"/>
  <c r="AN187" i="8"/>
  <c r="AZ187" i="8"/>
  <c r="AJ187" i="8"/>
  <c r="AV187" i="8"/>
  <c r="AF187" i="8"/>
  <c r="AR187" i="8"/>
  <c r="AU206" i="8"/>
  <c r="AQ206" i="8"/>
  <c r="AM206" i="8"/>
  <c r="AI206" i="8"/>
  <c r="AX206" i="8"/>
  <c r="AT206" i="8"/>
  <c r="AP206" i="8"/>
  <c r="AL206" i="8"/>
  <c r="AH206" i="8"/>
  <c r="BA206" i="8"/>
  <c r="AW206" i="8"/>
  <c r="AS206" i="8"/>
  <c r="AO206" i="8"/>
  <c r="AK206" i="8"/>
  <c r="AG206" i="8"/>
  <c r="AR206" i="8"/>
  <c r="AN206" i="8"/>
  <c r="AZ206" i="8"/>
  <c r="AJ206" i="8"/>
  <c r="AF206" i="8"/>
  <c r="AV206" i="8"/>
  <c r="AU181" i="8"/>
  <c r="AQ181" i="8"/>
  <c r="AM181" i="8"/>
  <c r="AI181" i="8"/>
  <c r="AX181" i="8"/>
  <c r="AT181" i="8"/>
  <c r="AP181" i="8"/>
  <c r="AL181" i="8"/>
  <c r="AH181" i="8"/>
  <c r="BA181" i="8"/>
  <c r="AW181" i="8"/>
  <c r="AS181" i="8"/>
  <c r="AO181" i="8"/>
  <c r="AK181" i="8"/>
  <c r="AG181" i="8"/>
  <c r="AR181" i="8"/>
  <c r="AN181" i="8"/>
  <c r="AZ181" i="8"/>
  <c r="AJ181" i="8"/>
  <c r="AV181" i="8"/>
  <c r="AF181" i="8"/>
  <c r="AX175" i="8"/>
  <c r="AL175" i="8"/>
  <c r="AH175" i="8"/>
  <c r="BA175" i="8"/>
  <c r="AK175" i="8"/>
  <c r="AG175" i="8"/>
  <c r="AZ175" i="8"/>
  <c r="AJ175" i="8"/>
  <c r="AF175" i="8"/>
  <c r="AM175" i="8"/>
  <c r="AI175" i="8"/>
  <c r="AS190" i="8"/>
  <c r="AN199" i="8"/>
  <c r="AW199" i="8"/>
  <c r="AS191" i="8"/>
  <c r="AP188" i="8"/>
  <c r="AU188" i="8"/>
  <c r="AM57" i="8"/>
  <c r="AI57" i="8"/>
  <c r="AF57" i="8"/>
  <c r="AX57" i="8"/>
  <c r="AL57" i="8"/>
  <c r="AH57" i="8"/>
  <c r="BA57" i="8"/>
  <c r="AK57" i="8"/>
  <c r="AG57" i="8"/>
  <c r="AZ57" i="8"/>
  <c r="AJ57" i="8"/>
  <c r="AX242" i="8"/>
  <c r="AT242" i="8"/>
  <c r="AP242" i="8"/>
  <c r="AL242" i="8"/>
  <c r="AH242" i="8"/>
  <c r="AZ242" i="8"/>
  <c r="AV242" i="8"/>
  <c r="AR242" i="8"/>
  <c r="AN242" i="8"/>
  <c r="AJ242" i="8"/>
  <c r="AF242" i="8"/>
  <c r="BA242" i="8"/>
  <c r="AS242" i="8"/>
  <c r="AK242" i="8"/>
  <c r="AQ242" i="8"/>
  <c r="AI242" i="8"/>
  <c r="AU242" i="8"/>
  <c r="AO242" i="8"/>
  <c r="AM242" i="8"/>
  <c r="AW242" i="8"/>
  <c r="AG242" i="8"/>
  <c r="AX238" i="8"/>
  <c r="AT238" i="8"/>
  <c r="AP238" i="8"/>
  <c r="AL238" i="8"/>
  <c r="AH238" i="8"/>
  <c r="AZ238" i="8"/>
  <c r="AV238" i="8"/>
  <c r="AR238" i="8"/>
  <c r="AN238" i="8"/>
  <c r="AJ238" i="8"/>
  <c r="AF238" i="8"/>
  <c r="AQ238" i="8"/>
  <c r="AI238" i="8"/>
  <c r="BA238" i="8"/>
  <c r="AO238" i="8"/>
  <c r="AW238" i="8"/>
  <c r="AM238" i="8"/>
  <c r="AU238" i="8"/>
  <c r="AK238" i="8"/>
  <c r="AS238" i="8"/>
  <c r="AG238" i="8"/>
  <c r="AX240" i="8"/>
  <c r="AT240" i="8"/>
  <c r="AP240" i="8"/>
  <c r="AL240" i="8"/>
  <c r="AH240" i="8"/>
  <c r="AZ240" i="8"/>
  <c r="AV240" i="8"/>
  <c r="AR240" i="8"/>
  <c r="AN240" i="8"/>
  <c r="AJ240" i="8"/>
  <c r="AF240" i="8"/>
  <c r="AU240" i="8"/>
  <c r="AM240" i="8"/>
  <c r="BA240" i="8"/>
  <c r="AQ240" i="8"/>
  <c r="AG240" i="8"/>
  <c r="AO240" i="8"/>
  <c r="AW240" i="8"/>
  <c r="AK240" i="8"/>
  <c r="AS240" i="8"/>
  <c r="AI240" i="8"/>
  <c r="AX222" i="8"/>
  <c r="AT222" i="8"/>
  <c r="AP222" i="8"/>
  <c r="AL222" i="8"/>
  <c r="AH222" i="8"/>
  <c r="BA222" i="8"/>
  <c r="AW222" i="8"/>
  <c r="AS222" i="8"/>
  <c r="AO222" i="8"/>
  <c r="AK222" i="8"/>
  <c r="AG222" i="8"/>
  <c r="AQ222" i="8"/>
  <c r="AI222" i="8"/>
  <c r="AV222" i="8"/>
  <c r="AN222" i="8"/>
  <c r="AF222" i="8"/>
  <c r="AU222" i="8"/>
  <c r="AM222" i="8"/>
  <c r="AZ222" i="8"/>
  <c r="AR222" i="8"/>
  <c r="AJ222" i="8"/>
  <c r="AX220" i="8"/>
  <c r="AT220" i="8"/>
  <c r="AP220" i="8"/>
  <c r="AL220" i="8"/>
  <c r="AH220" i="8"/>
  <c r="BA220" i="8"/>
  <c r="AW220" i="8"/>
  <c r="AS220" i="8"/>
  <c r="AO220" i="8"/>
  <c r="AK220" i="8"/>
  <c r="AG220" i="8"/>
  <c r="AZ220" i="8"/>
  <c r="AR220" i="8"/>
  <c r="AJ220" i="8"/>
  <c r="AQ220" i="8"/>
  <c r="AI220" i="8"/>
  <c r="AV220" i="8"/>
  <c r="AN220" i="8"/>
  <c r="AF220" i="8"/>
  <c r="AM220" i="8"/>
  <c r="AU220" i="8"/>
  <c r="AX226" i="8"/>
  <c r="AT226" i="8"/>
  <c r="AP226" i="8"/>
  <c r="AL226" i="8"/>
  <c r="AH226" i="8"/>
  <c r="BA226" i="8"/>
  <c r="AW226" i="8"/>
  <c r="AS226" i="8"/>
  <c r="AO226" i="8"/>
  <c r="AK226" i="8"/>
  <c r="AG226" i="8"/>
  <c r="AU226" i="8"/>
  <c r="AM226" i="8"/>
  <c r="AZ226" i="8"/>
  <c r="AR226" i="8"/>
  <c r="AJ226" i="8"/>
  <c r="AQ226" i="8"/>
  <c r="AI226" i="8"/>
  <c r="AV226" i="8"/>
  <c r="AN226" i="8"/>
  <c r="AF226" i="8"/>
  <c r="AT227" i="8"/>
  <c r="AU227" i="8"/>
  <c r="AR227" i="8"/>
  <c r="AS217" i="8"/>
  <c r="AV217" i="8"/>
  <c r="AP225" i="8"/>
  <c r="AO219" i="8"/>
  <c r="AV219" i="8"/>
  <c r="AS197" i="8"/>
  <c r="AP203" i="8"/>
  <c r="AV203" i="8"/>
  <c r="AO203" i="8"/>
  <c r="AU200" i="8"/>
  <c r="AQ200" i="8"/>
  <c r="AM200" i="8"/>
  <c r="AI200" i="8"/>
  <c r="AX200" i="8"/>
  <c r="AT200" i="8"/>
  <c r="AP200" i="8"/>
  <c r="AL200" i="8"/>
  <c r="AH200" i="8"/>
  <c r="BA200" i="8"/>
  <c r="AW200" i="8"/>
  <c r="AS200" i="8"/>
  <c r="AO200" i="8"/>
  <c r="AK200" i="8"/>
  <c r="AG200" i="8"/>
  <c r="AV200" i="8"/>
  <c r="AF200" i="8"/>
  <c r="AR200" i="8"/>
  <c r="AN200" i="8"/>
  <c r="AJ200" i="8"/>
  <c r="AZ200" i="8"/>
  <c r="AV205" i="8"/>
  <c r="AO205" i="8"/>
  <c r="AU189" i="8"/>
  <c r="AQ189" i="8"/>
  <c r="AM189" i="8"/>
  <c r="AI189" i="8"/>
  <c r="AX189" i="8"/>
  <c r="AT189" i="8"/>
  <c r="AP189" i="8"/>
  <c r="AL189" i="8"/>
  <c r="AH189" i="8"/>
  <c r="BA189" i="8"/>
  <c r="AW189" i="8"/>
  <c r="AS189" i="8"/>
  <c r="AO189" i="8"/>
  <c r="AK189" i="8"/>
  <c r="AG189" i="8"/>
  <c r="AR189" i="8"/>
  <c r="AN189" i="8"/>
  <c r="AZ189" i="8"/>
  <c r="AJ189" i="8"/>
  <c r="AV189" i="8"/>
  <c r="AF189" i="8"/>
  <c r="AU179" i="8"/>
  <c r="AQ179" i="8"/>
  <c r="AM179" i="8"/>
  <c r="AI179" i="8"/>
  <c r="AX179" i="8"/>
  <c r="AT179" i="8"/>
  <c r="AL179" i="8"/>
  <c r="AH179" i="8"/>
  <c r="BA179" i="8"/>
  <c r="AW179" i="8"/>
  <c r="AS179" i="8"/>
  <c r="AO179" i="8"/>
  <c r="AP179" i="8" s="1"/>
  <c r="AK179" i="8"/>
  <c r="AG179" i="8"/>
  <c r="AN179" i="8"/>
  <c r="AZ179" i="8"/>
  <c r="AJ179" i="8"/>
  <c r="AV179" i="8"/>
  <c r="AF179" i="8"/>
  <c r="AR179" i="8"/>
  <c r="AO183" i="8"/>
  <c r="AU183" i="8"/>
  <c r="AU180" i="8"/>
  <c r="AR180" i="8"/>
  <c r="AQ209" i="8"/>
  <c r="AN209" i="8"/>
  <c r="AW209" i="8"/>
  <c r="AQ190" i="8"/>
  <c r="AN190" i="8"/>
  <c r="AW190" i="8"/>
  <c r="AZ154" i="8"/>
  <c r="AJ154" i="8"/>
  <c r="AF154" i="8"/>
  <c r="AM154" i="8"/>
  <c r="AI154" i="8"/>
  <c r="AX154" i="8"/>
  <c r="AL154" i="8"/>
  <c r="AH154" i="8"/>
  <c r="BA154" i="8"/>
  <c r="AK154" i="8"/>
  <c r="AG154" i="8"/>
  <c r="AT199" i="8"/>
  <c r="AP199" i="8"/>
  <c r="AU199" i="8"/>
  <c r="AR199" i="8"/>
  <c r="AQ186" i="8"/>
  <c r="AN186" i="8"/>
  <c r="AW186" i="8"/>
  <c r="AQ182" i="8"/>
  <c r="AN182" i="8"/>
  <c r="AW182" i="8"/>
  <c r="AN191" i="8"/>
  <c r="AW191" i="8"/>
  <c r="AP191" i="8"/>
  <c r="AT188" i="8"/>
  <c r="AV188" i="8"/>
  <c r="AO188" i="8"/>
  <c r="AM97" i="8"/>
  <c r="AI97" i="8"/>
  <c r="AX97" i="8"/>
  <c r="AL97" i="8"/>
  <c r="AH97" i="8"/>
  <c r="BA97" i="8"/>
  <c r="AK97" i="8"/>
  <c r="AG97" i="8"/>
  <c r="AF97" i="8"/>
  <c r="AZ97" i="8"/>
  <c r="AJ97" i="8"/>
  <c r="BA66" i="8"/>
  <c r="AK66" i="8"/>
  <c r="AG66" i="8"/>
  <c r="AL66" i="8"/>
  <c r="AZ66" i="8"/>
  <c r="AJ66" i="8"/>
  <c r="AF66" i="8"/>
  <c r="AM66" i="8"/>
  <c r="AI66" i="8"/>
  <c r="AX66" i="8"/>
  <c r="AH66" i="8"/>
  <c r="AZ239" i="8"/>
  <c r="AV239" i="8"/>
  <c r="AR239" i="8"/>
  <c r="AN239" i="8"/>
  <c r="AJ239" i="8"/>
  <c r="AF239" i="8"/>
  <c r="AX239" i="8"/>
  <c r="AT239" i="8"/>
  <c r="AP239" i="8"/>
  <c r="AL239" i="8"/>
  <c r="AH239" i="8"/>
  <c r="BA239" i="8"/>
  <c r="AS239" i="8"/>
  <c r="AK239" i="8"/>
  <c r="AO239" i="8"/>
  <c r="AW239" i="8"/>
  <c r="AM239" i="8"/>
  <c r="AU239" i="8"/>
  <c r="AI239" i="8"/>
  <c r="AG239" i="8"/>
  <c r="AQ239" i="8"/>
  <c r="AX228" i="8"/>
  <c r="AT228" i="8"/>
  <c r="AP228" i="8"/>
  <c r="AL228" i="8"/>
  <c r="AH228" i="8"/>
  <c r="AW228" i="8"/>
  <c r="AR228" i="8"/>
  <c r="AM228" i="8"/>
  <c r="AG228" i="8"/>
  <c r="BA228" i="8"/>
  <c r="AV228" i="8"/>
  <c r="AQ228" i="8"/>
  <c r="AK228" i="8"/>
  <c r="AF228" i="8"/>
  <c r="AS228" i="8"/>
  <c r="AI228" i="8"/>
  <c r="AZ228" i="8"/>
  <c r="AO228" i="8"/>
  <c r="AN228" i="8"/>
  <c r="AU228" i="8"/>
  <c r="AJ228" i="8"/>
  <c r="AX218" i="8"/>
  <c r="AT218" i="8"/>
  <c r="AP218" i="8"/>
  <c r="AL218" i="8"/>
  <c r="AH218" i="8"/>
  <c r="BA218" i="8"/>
  <c r="AW218" i="8"/>
  <c r="AS218" i="8"/>
  <c r="AO218" i="8"/>
  <c r="AK218" i="8"/>
  <c r="AG218" i="8"/>
  <c r="AU218" i="8"/>
  <c r="AM218" i="8"/>
  <c r="AZ218" i="8"/>
  <c r="AR218" i="8"/>
  <c r="AJ218" i="8"/>
  <c r="AQ218" i="8"/>
  <c r="AI218" i="8"/>
  <c r="AF218" i="8"/>
  <c r="AV218" i="8"/>
  <c r="AN218" i="8"/>
  <c r="AZ221" i="8"/>
  <c r="AV221" i="8"/>
  <c r="AR221" i="8"/>
  <c r="AN221" i="8"/>
  <c r="AJ221" i="8"/>
  <c r="AF221" i="8"/>
  <c r="AU221" i="8"/>
  <c r="AQ221" i="8"/>
  <c r="AM221" i="8"/>
  <c r="AI221" i="8"/>
  <c r="AX221" i="8"/>
  <c r="AP221" i="8"/>
  <c r="AH221" i="8"/>
  <c r="AW221" i="8"/>
  <c r="AO221" i="8"/>
  <c r="AG221" i="8"/>
  <c r="AT221" i="8"/>
  <c r="AL221" i="8"/>
  <c r="BA221" i="8"/>
  <c r="AS221" i="8"/>
  <c r="AK221" i="8"/>
  <c r="AU204" i="8"/>
  <c r="AQ204" i="8"/>
  <c r="AM204" i="8"/>
  <c r="AI204" i="8"/>
  <c r="AX204" i="8"/>
  <c r="AT204" i="8"/>
  <c r="AP204" i="8"/>
  <c r="AL204" i="8"/>
  <c r="AH204" i="8"/>
  <c r="BA204" i="8"/>
  <c r="AW204" i="8"/>
  <c r="AS204" i="8"/>
  <c r="AO204" i="8"/>
  <c r="AK204" i="8"/>
  <c r="AG204" i="8"/>
  <c r="AZ204" i="8"/>
  <c r="AJ204" i="8"/>
  <c r="AV204" i="8"/>
  <c r="AF204" i="8"/>
  <c r="AR204" i="8"/>
  <c r="AN204" i="8"/>
  <c r="AX210" i="8"/>
  <c r="AT210" i="8"/>
  <c r="BA210" i="8"/>
  <c r="AV210" i="8"/>
  <c r="AQ210" i="8"/>
  <c r="AM210" i="8"/>
  <c r="AI210" i="8"/>
  <c r="AZ210" i="8"/>
  <c r="AU210" i="8"/>
  <c r="AP210" i="8"/>
  <c r="AL210" i="8"/>
  <c r="AH210" i="8"/>
  <c r="AS210" i="8"/>
  <c r="AO210" i="8"/>
  <c r="AK210" i="8"/>
  <c r="AG210" i="8"/>
  <c r="AR210" i="8"/>
  <c r="AN210" i="8"/>
  <c r="AJ210" i="8"/>
  <c r="AW210" i="8"/>
  <c r="AF210" i="8"/>
  <c r="AZ170" i="8"/>
  <c r="AJ170" i="8"/>
  <c r="AF170" i="8"/>
  <c r="AM170" i="8"/>
  <c r="AI170" i="8"/>
  <c r="AX170" i="8"/>
  <c r="AL170" i="8"/>
  <c r="AH170" i="8"/>
  <c r="BA170" i="8"/>
  <c r="AK170" i="8"/>
  <c r="AG170" i="8"/>
  <c r="AV209" i="8"/>
  <c r="AV182" i="8"/>
  <c r="AU191" i="8"/>
  <c r="AQ188" i="8"/>
  <c r="AZ235" i="8"/>
  <c r="AV235" i="8"/>
  <c r="AR235" i="8"/>
  <c r="AN235" i="8"/>
  <c r="AJ235" i="8"/>
  <c r="AF235" i="8"/>
  <c r="AX235" i="8"/>
  <c r="AT235" i="8"/>
  <c r="AP235" i="8"/>
  <c r="AL235" i="8"/>
  <c r="AH235" i="8"/>
  <c r="BA235" i="8"/>
  <c r="AS235" i="8"/>
  <c r="AK235" i="8"/>
  <c r="AQ235" i="8"/>
  <c r="AG235" i="8"/>
  <c r="AO235" i="8"/>
  <c r="AW235" i="8"/>
  <c r="AU235" i="8"/>
  <c r="AM235" i="8"/>
  <c r="AI235" i="8"/>
  <c r="AZ237" i="8"/>
  <c r="AV237" i="8"/>
  <c r="AR237" i="8"/>
  <c r="AN237" i="8"/>
  <c r="AJ237" i="8"/>
  <c r="AF237" i="8"/>
  <c r="AX237" i="8"/>
  <c r="AT237" i="8"/>
  <c r="AP237" i="8"/>
  <c r="AL237" i="8"/>
  <c r="AH237" i="8"/>
  <c r="AW237" i="8"/>
  <c r="AO237" i="8"/>
  <c r="AG237" i="8"/>
  <c r="AM237" i="8"/>
  <c r="AU237" i="8"/>
  <c r="AK237" i="8"/>
  <c r="AS237" i="8"/>
  <c r="AI237" i="8"/>
  <c r="BA237" i="8"/>
  <c r="AQ237" i="8"/>
  <c r="AX236" i="8"/>
  <c r="AT236" i="8"/>
  <c r="AP236" i="8"/>
  <c r="AL236" i="8"/>
  <c r="AH236" i="8"/>
  <c r="AZ236" i="8"/>
  <c r="AV236" i="8"/>
  <c r="AR236" i="8"/>
  <c r="AN236" i="8"/>
  <c r="AJ236" i="8"/>
  <c r="AF236" i="8"/>
  <c r="AU236" i="8"/>
  <c r="AM236" i="8"/>
  <c r="AS236" i="8"/>
  <c r="AI236" i="8"/>
  <c r="BA236" i="8"/>
  <c r="AQ236" i="8"/>
  <c r="AG236" i="8"/>
  <c r="AW236" i="8"/>
  <c r="AO236" i="8"/>
  <c r="AK236" i="8"/>
  <c r="AS227" i="8"/>
  <c r="AO227" i="8"/>
  <c r="AP227" i="8"/>
  <c r="AW217" i="8"/>
  <c r="AT217" i="8"/>
  <c r="AU217" i="8"/>
  <c r="AR217" i="8"/>
  <c r="AU198" i="8"/>
  <c r="AQ198" i="8"/>
  <c r="AM198" i="8"/>
  <c r="AI198" i="8"/>
  <c r="AX198" i="8"/>
  <c r="AT198" i="8"/>
  <c r="AP198" i="8"/>
  <c r="AL198" i="8"/>
  <c r="AH198" i="8"/>
  <c r="BA198" i="8"/>
  <c r="AW198" i="8"/>
  <c r="AS198" i="8"/>
  <c r="AO198" i="8"/>
  <c r="AK198" i="8"/>
  <c r="AG198" i="8"/>
  <c r="AZ198" i="8"/>
  <c r="AJ198" i="8"/>
  <c r="AV198" i="8"/>
  <c r="AF198" i="8"/>
  <c r="AR198" i="8"/>
  <c r="AN198" i="8"/>
  <c r="AU194" i="8"/>
  <c r="AQ194" i="8"/>
  <c r="AM194" i="8"/>
  <c r="AI194" i="8"/>
  <c r="AX194" i="8"/>
  <c r="AT194" i="8"/>
  <c r="AP194" i="8"/>
  <c r="AL194" i="8"/>
  <c r="AH194" i="8"/>
  <c r="BA194" i="8"/>
  <c r="AW194" i="8"/>
  <c r="AS194" i="8"/>
  <c r="AO194" i="8"/>
  <c r="AK194" i="8"/>
  <c r="AG194" i="8"/>
  <c r="AR194" i="8"/>
  <c r="AN194" i="8"/>
  <c r="AZ194" i="8"/>
  <c r="AJ194" i="8"/>
  <c r="AV194" i="8"/>
  <c r="AF194" i="8"/>
  <c r="AS209" i="8"/>
  <c r="AQ199" i="8"/>
  <c r="AS182" i="8"/>
  <c r="AV191" i="8"/>
  <c r="AR188" i="8"/>
  <c r="AM67" i="8"/>
  <c r="AI67" i="8"/>
  <c r="AX67" i="8"/>
  <c r="AL67" i="8"/>
  <c r="AH67" i="8"/>
  <c r="AZ67" i="8"/>
  <c r="AJ67" i="8"/>
  <c r="BA67" i="8"/>
  <c r="AK67" i="8"/>
  <c r="AG67" i="8"/>
  <c r="AF67" i="8"/>
  <c r="AZ243" i="8"/>
  <c r="AV243" i="8"/>
  <c r="AR243" i="8"/>
  <c r="AN243" i="8"/>
  <c r="AJ243" i="8"/>
  <c r="AF243" i="8"/>
  <c r="AU243" i="8"/>
  <c r="AX243" i="8"/>
  <c r="AT243" i="8"/>
  <c r="AP243" i="8"/>
  <c r="AL243" i="8"/>
  <c r="AH243" i="8"/>
  <c r="AW243" i="8"/>
  <c r="AM243" i="8"/>
  <c r="AS243" i="8"/>
  <c r="AK243" i="8"/>
  <c r="AQ243" i="8"/>
  <c r="AO243" i="8"/>
  <c r="AI243" i="8"/>
  <c r="AG243" i="8"/>
  <c r="BA243" i="8"/>
  <c r="AX234" i="8"/>
  <c r="AT234" i="8"/>
  <c r="AP234" i="8"/>
  <c r="AL234" i="8"/>
  <c r="AH234" i="8"/>
  <c r="AZ234" i="8"/>
  <c r="AV234" i="8"/>
  <c r="AR234" i="8"/>
  <c r="AN234" i="8"/>
  <c r="AJ234" i="8"/>
  <c r="AF234" i="8"/>
  <c r="AQ234" i="8"/>
  <c r="AI234" i="8"/>
  <c r="AS234" i="8"/>
  <c r="AG234" i="8"/>
  <c r="BA234" i="8"/>
  <c r="AO234" i="8"/>
  <c r="AK234" i="8"/>
  <c r="AW234" i="8"/>
  <c r="AU234" i="8"/>
  <c r="AM234" i="8"/>
  <c r="AQ227" i="8"/>
  <c r="AW227" i="8"/>
  <c r="AP217" i="8"/>
  <c r="AQ225" i="8"/>
  <c r="AN225" i="8"/>
  <c r="AX224" i="8"/>
  <c r="AT224" i="8"/>
  <c r="AP224" i="8"/>
  <c r="AL224" i="8"/>
  <c r="AH224" i="8"/>
  <c r="BA224" i="8"/>
  <c r="AW224" i="8"/>
  <c r="AS224" i="8"/>
  <c r="AO224" i="8"/>
  <c r="AK224" i="8"/>
  <c r="AG224" i="8"/>
  <c r="AV224" i="8"/>
  <c r="AN224" i="8"/>
  <c r="AF224" i="8"/>
  <c r="AU224" i="8"/>
  <c r="AM224" i="8"/>
  <c r="AZ224" i="8"/>
  <c r="AR224" i="8"/>
  <c r="AJ224" i="8"/>
  <c r="AQ224" i="8"/>
  <c r="AI224" i="8"/>
  <c r="AW219" i="8"/>
  <c r="AU208" i="8"/>
  <c r="AQ208" i="8"/>
  <c r="AM208" i="8"/>
  <c r="AI208" i="8"/>
  <c r="AX208" i="8"/>
  <c r="AT208" i="8"/>
  <c r="AP208" i="8"/>
  <c r="AL208" i="8"/>
  <c r="AH208" i="8"/>
  <c r="BA208" i="8"/>
  <c r="AW208" i="8"/>
  <c r="AS208" i="8"/>
  <c r="AO208" i="8"/>
  <c r="AK208" i="8"/>
  <c r="AG208" i="8"/>
  <c r="AZ208" i="8"/>
  <c r="AJ208" i="8"/>
  <c r="AV208" i="8"/>
  <c r="AF208" i="8"/>
  <c r="AR208" i="8"/>
  <c r="AN208" i="8"/>
  <c r="AU196" i="8"/>
  <c r="AQ196" i="8"/>
  <c r="AM196" i="8"/>
  <c r="AI196" i="8"/>
  <c r="AX196" i="8"/>
  <c r="AT196" i="8"/>
  <c r="AP196" i="8"/>
  <c r="AL196" i="8"/>
  <c r="AH196" i="8"/>
  <c r="BA196" i="8"/>
  <c r="AW196" i="8"/>
  <c r="AS196" i="8"/>
  <c r="AO196" i="8"/>
  <c r="AK196" i="8"/>
  <c r="AG196" i="8"/>
  <c r="AN196" i="8"/>
  <c r="AZ196" i="8"/>
  <c r="AJ196" i="8"/>
  <c r="AV196" i="8"/>
  <c r="AF196" i="8"/>
  <c r="AR196" i="8"/>
  <c r="AU202" i="8"/>
  <c r="AQ202" i="8"/>
  <c r="AM202" i="8"/>
  <c r="AI202" i="8"/>
  <c r="AX202" i="8"/>
  <c r="AT202" i="8"/>
  <c r="AP202" i="8"/>
  <c r="AL202" i="8"/>
  <c r="AH202" i="8"/>
  <c r="BA202" i="8"/>
  <c r="AW202" i="8"/>
  <c r="AS202" i="8"/>
  <c r="AO202" i="8"/>
  <c r="AK202" i="8"/>
  <c r="AG202" i="8"/>
  <c r="AR202" i="8"/>
  <c r="AN202" i="8"/>
  <c r="AZ202" i="8"/>
  <c r="AJ202" i="8"/>
  <c r="AV202" i="8"/>
  <c r="AF202" i="8"/>
  <c r="AP197" i="8"/>
  <c r="AQ197" i="8"/>
  <c r="AN197" i="8"/>
  <c r="AU185" i="8"/>
  <c r="AQ185" i="8"/>
  <c r="AM185" i="8"/>
  <c r="AI185" i="8"/>
  <c r="AX185" i="8"/>
  <c r="AT185" i="8"/>
  <c r="AP185" i="8"/>
  <c r="AL185" i="8"/>
  <c r="AH185" i="8"/>
  <c r="BA185" i="8"/>
  <c r="AW185" i="8"/>
  <c r="AS185" i="8"/>
  <c r="AO185" i="8"/>
  <c r="AK185" i="8"/>
  <c r="AG185" i="8"/>
  <c r="AZ185" i="8"/>
  <c r="AJ185" i="8"/>
  <c r="AV185" i="8"/>
  <c r="AF185" i="8"/>
  <c r="AR185" i="8"/>
  <c r="AN185" i="8"/>
  <c r="AT203" i="8"/>
  <c r="AV183" i="8"/>
  <c r="AT180" i="8"/>
  <c r="AV180" i="8"/>
  <c r="AO180" i="8"/>
  <c r="AM177" i="8"/>
  <c r="AI177" i="8"/>
  <c r="AX177" i="8"/>
  <c r="AL177" i="8"/>
  <c r="AH177" i="8"/>
  <c r="BA177" i="8"/>
  <c r="AK177" i="8"/>
  <c r="AZ177" i="8"/>
  <c r="AJ177" i="8"/>
  <c r="AG177" i="8"/>
  <c r="AF177" i="8"/>
  <c r="AT209" i="8"/>
  <c r="AP209" i="8"/>
  <c r="AU209" i="8"/>
  <c r="AP190" i="8"/>
  <c r="AU190" i="8"/>
  <c r="AR190" i="8"/>
  <c r="AV199" i="8"/>
  <c r="AU186" i="8"/>
  <c r="AP182" i="8"/>
  <c r="AU182" i="8"/>
  <c r="AR182" i="8"/>
  <c r="AR191" i="8"/>
  <c r="AT191" i="8"/>
  <c r="AM95" i="8"/>
  <c r="AI95" i="8"/>
  <c r="AX95" i="8"/>
  <c r="AL95" i="8"/>
  <c r="AH95" i="8"/>
  <c r="BA95" i="8"/>
  <c r="AK95" i="8"/>
  <c r="AG95" i="8"/>
  <c r="AF95" i="8"/>
  <c r="AZ95" i="8"/>
  <c r="AJ95" i="8"/>
  <c r="AM15" i="8"/>
  <c r="AI15" i="8"/>
  <c r="AX15" i="8"/>
  <c r="AL15" i="8"/>
  <c r="AH15" i="8"/>
  <c r="BA15" i="8"/>
  <c r="AK15" i="8"/>
  <c r="AG15" i="8"/>
  <c r="AF15" i="8"/>
  <c r="AZ15" i="8"/>
  <c r="AJ15" i="8"/>
  <c r="AY215" i="8" l="1"/>
  <c r="AY212" i="8"/>
  <c r="AY190" i="8"/>
  <c r="AY201" i="8"/>
  <c r="AY192" i="8"/>
  <c r="AY193" i="8"/>
  <c r="AY229" i="8"/>
  <c r="AY203" i="8"/>
  <c r="AY180" i="8"/>
  <c r="AY195" i="8"/>
  <c r="AY205" i="8"/>
  <c r="AY225" i="8"/>
  <c r="AY227" i="8"/>
  <c r="AY233" i="8"/>
  <c r="AY223" i="8"/>
  <c r="AY207" i="8"/>
  <c r="AY231" i="8"/>
  <c r="AY232" i="8"/>
  <c r="AY184" i="8"/>
  <c r="AY216" i="8"/>
  <c r="AY211" i="8"/>
  <c r="AY199" i="8"/>
  <c r="AY182" i="8"/>
  <c r="AY217" i="8"/>
  <c r="AY206" i="8"/>
  <c r="AY197" i="8"/>
  <c r="AY208" i="8"/>
  <c r="AY188" i="8"/>
  <c r="AY186" i="8"/>
  <c r="AY209" i="8"/>
  <c r="AY183" i="8"/>
  <c r="AY219" i="8"/>
  <c r="AY220" i="8"/>
  <c r="AY191" i="8"/>
  <c r="BA16" i="8"/>
  <c r="AK16" i="8"/>
  <c r="AG16" i="8"/>
  <c r="AZ16" i="8"/>
  <c r="AJ16" i="8"/>
  <c r="AF16" i="8"/>
  <c r="AM16" i="8"/>
  <c r="AI16" i="8"/>
  <c r="AL16" i="8"/>
  <c r="AX16" i="8"/>
  <c r="AH16" i="8"/>
  <c r="AM33" i="8"/>
  <c r="AI33" i="8"/>
  <c r="AX33" i="8"/>
  <c r="AL33" i="8"/>
  <c r="AH33" i="8"/>
  <c r="BA33" i="8"/>
  <c r="AK33" i="8"/>
  <c r="AG33" i="8"/>
  <c r="AZ33" i="8"/>
  <c r="AJ33" i="8"/>
  <c r="AF33" i="8"/>
  <c r="AM45" i="8"/>
  <c r="AI45" i="8"/>
  <c r="AX45" i="8"/>
  <c r="AL45" i="8"/>
  <c r="AH45" i="8"/>
  <c r="BA45" i="8"/>
  <c r="AK45" i="8"/>
  <c r="AG45" i="8"/>
  <c r="AF45" i="8"/>
  <c r="AZ45" i="8"/>
  <c r="AJ45" i="8"/>
  <c r="BA58" i="8"/>
  <c r="AK58" i="8"/>
  <c r="AG58" i="8"/>
  <c r="AZ58" i="8"/>
  <c r="AJ58" i="8"/>
  <c r="AF58" i="8"/>
  <c r="AL58" i="8"/>
  <c r="AM58" i="8"/>
  <c r="AI58" i="8"/>
  <c r="AX58" i="8"/>
  <c r="AH58" i="8"/>
  <c r="AM73" i="8"/>
  <c r="AI73" i="8"/>
  <c r="AX73" i="8"/>
  <c r="AL73" i="8"/>
  <c r="AH73" i="8"/>
  <c r="AZ73" i="8"/>
  <c r="AJ73" i="8"/>
  <c r="AG73" i="8"/>
  <c r="BA73" i="8"/>
  <c r="AF73" i="8"/>
  <c r="AK73" i="8"/>
  <c r="AM85" i="8"/>
  <c r="AI85" i="8"/>
  <c r="AX85" i="8"/>
  <c r="AL85" i="8"/>
  <c r="AH85" i="8"/>
  <c r="BA85" i="8"/>
  <c r="AK85" i="8"/>
  <c r="AG85" i="8"/>
  <c r="AZ85" i="8"/>
  <c r="AJ85" i="8"/>
  <c r="AF85" i="8"/>
  <c r="BA94" i="8"/>
  <c r="AK94" i="8"/>
  <c r="AG94" i="8"/>
  <c r="AZ94" i="8"/>
  <c r="AJ94" i="8"/>
  <c r="AF94" i="8"/>
  <c r="AM94" i="8"/>
  <c r="AI94" i="8"/>
  <c r="AL94" i="8"/>
  <c r="AX94" i="8"/>
  <c r="AH94" i="8"/>
  <c r="AM116" i="8"/>
  <c r="AI116" i="8"/>
  <c r="AX116" i="8"/>
  <c r="AL116" i="8"/>
  <c r="AH116" i="8"/>
  <c r="BA116" i="8"/>
  <c r="AK116" i="8"/>
  <c r="AG116" i="8"/>
  <c r="AZ116" i="8"/>
  <c r="AJ116" i="8"/>
  <c r="AF116" i="8"/>
  <c r="AM128" i="8"/>
  <c r="AI128" i="8"/>
  <c r="AX128" i="8"/>
  <c r="AL128" i="8"/>
  <c r="AH128" i="8"/>
  <c r="BA128" i="8"/>
  <c r="AK128" i="8"/>
  <c r="AG128" i="8"/>
  <c r="AF128" i="8"/>
  <c r="AZ128" i="8"/>
  <c r="AJ128" i="8"/>
  <c r="AM140" i="8"/>
  <c r="AI140" i="8"/>
  <c r="AX140" i="8"/>
  <c r="AL140" i="8"/>
  <c r="AH140" i="8"/>
  <c r="BA140" i="8"/>
  <c r="AK140" i="8"/>
  <c r="AG140" i="8"/>
  <c r="AZ140" i="8"/>
  <c r="AJ140" i="8"/>
  <c r="AF140" i="8"/>
  <c r="AZ148" i="8"/>
  <c r="AJ148" i="8"/>
  <c r="AF148" i="8"/>
  <c r="AM148" i="8"/>
  <c r="AI148" i="8"/>
  <c r="AX148" i="8"/>
  <c r="AL148" i="8"/>
  <c r="AH148" i="8"/>
  <c r="BA148" i="8"/>
  <c r="AK148" i="8"/>
  <c r="AG148" i="8"/>
  <c r="AZ162" i="8"/>
  <c r="AJ162" i="8"/>
  <c r="AF162" i="8"/>
  <c r="AM162" i="8"/>
  <c r="AI162" i="8"/>
  <c r="AX162" i="8"/>
  <c r="AL162" i="8"/>
  <c r="AH162" i="8"/>
  <c r="BA162" i="8"/>
  <c r="AK162" i="8"/>
  <c r="AG162" i="8"/>
  <c r="BA28" i="8"/>
  <c r="AK28" i="8"/>
  <c r="AG28" i="8"/>
  <c r="AZ28" i="8"/>
  <c r="AJ28" i="8"/>
  <c r="AF28" i="8"/>
  <c r="AM28" i="8"/>
  <c r="AI28" i="8"/>
  <c r="AX28" i="8"/>
  <c r="AH28" i="8"/>
  <c r="AL28" i="8"/>
  <c r="BA42" i="8"/>
  <c r="AK42" i="8"/>
  <c r="AG42" i="8"/>
  <c r="AZ42" i="8"/>
  <c r="AJ42" i="8"/>
  <c r="AF42" i="8"/>
  <c r="AM42" i="8"/>
  <c r="AI42" i="8"/>
  <c r="AL42" i="8"/>
  <c r="AX42" i="8"/>
  <c r="AH42" i="8"/>
  <c r="BA54" i="8"/>
  <c r="AK54" i="8"/>
  <c r="AG54" i="8"/>
  <c r="AX54" i="8"/>
  <c r="AH54" i="8"/>
  <c r="AZ54" i="8"/>
  <c r="AJ54" i="8"/>
  <c r="AF54" i="8"/>
  <c r="AL54" i="8"/>
  <c r="AM54" i="8"/>
  <c r="AI54" i="8"/>
  <c r="BA70" i="8"/>
  <c r="AK70" i="8"/>
  <c r="AG70" i="8"/>
  <c r="AZ70" i="8"/>
  <c r="AJ70" i="8"/>
  <c r="AF70" i="8"/>
  <c r="AL70" i="8"/>
  <c r="AM70" i="8"/>
  <c r="AI70" i="8"/>
  <c r="AX70" i="8"/>
  <c r="AH70" i="8"/>
  <c r="BA82" i="8"/>
  <c r="AK82" i="8"/>
  <c r="AG82" i="8"/>
  <c r="AZ82" i="8"/>
  <c r="AJ82" i="8"/>
  <c r="AF82" i="8"/>
  <c r="AM82" i="8"/>
  <c r="AI82" i="8"/>
  <c r="AX82" i="8"/>
  <c r="AH82" i="8"/>
  <c r="AL82" i="8"/>
  <c r="AM99" i="8"/>
  <c r="AI99" i="8"/>
  <c r="AX99" i="8"/>
  <c r="AL99" i="8"/>
  <c r="AH99" i="8"/>
  <c r="BA99" i="8"/>
  <c r="AK99" i="8"/>
  <c r="AG99" i="8"/>
  <c r="AZ99" i="8"/>
  <c r="AJ99" i="8"/>
  <c r="AF99" i="8"/>
  <c r="BA113" i="8"/>
  <c r="AK113" i="8"/>
  <c r="AG113" i="8"/>
  <c r="AZ113" i="8"/>
  <c r="AJ113" i="8"/>
  <c r="AF113" i="8"/>
  <c r="AM113" i="8"/>
  <c r="AI113" i="8"/>
  <c r="AL113" i="8"/>
  <c r="AX113" i="8"/>
  <c r="AH113" i="8"/>
  <c r="BA125" i="8"/>
  <c r="AK125" i="8"/>
  <c r="AG125" i="8"/>
  <c r="AZ125" i="8"/>
  <c r="AJ125" i="8"/>
  <c r="AF125" i="8"/>
  <c r="AM125" i="8"/>
  <c r="AI125" i="8"/>
  <c r="AX125" i="8"/>
  <c r="AH125" i="8"/>
  <c r="AL125" i="8"/>
  <c r="BA129" i="8"/>
  <c r="AK129" i="8"/>
  <c r="AG129" i="8"/>
  <c r="AZ129" i="8"/>
  <c r="AJ129" i="8"/>
  <c r="AF129" i="8"/>
  <c r="AM129" i="8"/>
  <c r="AI129" i="8"/>
  <c r="AL129" i="8"/>
  <c r="AX129" i="8"/>
  <c r="AH129" i="8"/>
  <c r="BA133" i="8"/>
  <c r="AK133" i="8"/>
  <c r="AG133" i="8"/>
  <c r="AZ133" i="8"/>
  <c r="AJ133" i="8"/>
  <c r="AF133" i="8"/>
  <c r="AM133" i="8"/>
  <c r="AI133" i="8"/>
  <c r="AL133" i="8"/>
  <c r="AX133" i="8"/>
  <c r="AH133" i="8"/>
  <c r="BA137" i="8"/>
  <c r="AK137" i="8"/>
  <c r="AG137" i="8"/>
  <c r="AZ137" i="8"/>
  <c r="AJ137" i="8"/>
  <c r="AF137" i="8"/>
  <c r="AM137" i="8"/>
  <c r="AI137" i="8"/>
  <c r="AL137" i="8"/>
  <c r="AX137" i="8"/>
  <c r="AH137" i="8"/>
  <c r="BA141" i="8"/>
  <c r="AK141" i="8"/>
  <c r="AG141" i="8"/>
  <c r="AZ141" i="8"/>
  <c r="AJ141" i="8"/>
  <c r="AF141" i="8"/>
  <c r="AM141" i="8"/>
  <c r="AI141" i="8"/>
  <c r="AL141" i="8"/>
  <c r="AX141" i="8"/>
  <c r="AH141" i="8"/>
  <c r="AX145" i="8"/>
  <c r="AL145" i="8"/>
  <c r="AH145" i="8"/>
  <c r="BA145" i="8"/>
  <c r="AK145" i="8"/>
  <c r="AG145" i="8"/>
  <c r="AZ145" i="8"/>
  <c r="AJ145" i="8"/>
  <c r="AF145" i="8"/>
  <c r="AI145" i="8"/>
  <c r="AM145" i="8"/>
  <c r="AX149" i="8"/>
  <c r="AL149" i="8"/>
  <c r="AH149" i="8"/>
  <c r="BA149" i="8"/>
  <c r="AK149" i="8"/>
  <c r="AG149" i="8"/>
  <c r="AZ149" i="8"/>
  <c r="AJ149" i="8"/>
  <c r="AF149" i="8"/>
  <c r="AM149" i="8"/>
  <c r="AI149" i="8"/>
  <c r="AX153" i="8"/>
  <c r="AL153" i="8"/>
  <c r="AH153" i="8"/>
  <c r="BA153" i="8"/>
  <c r="AK153" i="8"/>
  <c r="AG153" i="8"/>
  <c r="AZ153" i="8"/>
  <c r="AJ153" i="8"/>
  <c r="AF153" i="8"/>
  <c r="AI153" i="8"/>
  <c r="AM153" i="8"/>
  <c r="AX159" i="8"/>
  <c r="AL159" i="8"/>
  <c r="AH159" i="8"/>
  <c r="BA159" i="8"/>
  <c r="AK159" i="8"/>
  <c r="AG159" i="8"/>
  <c r="AZ159" i="8"/>
  <c r="AJ159" i="8"/>
  <c r="AF159" i="8"/>
  <c r="AI159" i="8"/>
  <c r="AM159" i="8"/>
  <c r="AX163" i="8"/>
  <c r="AL163" i="8"/>
  <c r="AH163" i="8"/>
  <c r="BA163" i="8"/>
  <c r="AK163" i="8"/>
  <c r="AG163" i="8"/>
  <c r="AZ163" i="8"/>
  <c r="AJ163" i="8"/>
  <c r="AF163" i="8"/>
  <c r="AM163" i="8"/>
  <c r="AI163" i="8"/>
  <c r="AX167" i="8"/>
  <c r="AL167" i="8"/>
  <c r="AH167" i="8"/>
  <c r="BA167" i="8"/>
  <c r="AK167" i="8"/>
  <c r="AG167" i="8"/>
  <c r="AZ167" i="8"/>
  <c r="AJ167" i="8"/>
  <c r="AF167" i="8"/>
  <c r="AI167" i="8"/>
  <c r="AM167" i="8"/>
  <c r="AZ172" i="8"/>
  <c r="AJ172" i="8"/>
  <c r="AF172" i="8"/>
  <c r="AM172" i="8"/>
  <c r="AI172" i="8"/>
  <c r="AX172" i="8"/>
  <c r="AL172" i="8"/>
  <c r="AH172" i="8"/>
  <c r="BA172" i="8"/>
  <c r="AK172" i="8"/>
  <c r="AG172" i="8"/>
  <c r="AY185" i="8"/>
  <c r="AY234" i="8"/>
  <c r="AY198" i="8"/>
  <c r="AY237" i="8"/>
  <c r="AY228" i="8"/>
  <c r="AY179" i="8"/>
  <c r="AY189" i="8"/>
  <c r="AY200" i="8"/>
  <c r="AY226" i="8"/>
  <c r="AY222" i="8"/>
  <c r="AY242" i="8"/>
  <c r="AY187" i="8"/>
  <c r="AM27" i="8"/>
  <c r="AI27" i="8"/>
  <c r="AX27" i="8"/>
  <c r="AL27" i="8"/>
  <c r="AH27" i="8"/>
  <c r="BA27" i="8"/>
  <c r="AK27" i="8"/>
  <c r="AG27" i="8"/>
  <c r="AJ27" i="8"/>
  <c r="AZ27" i="8"/>
  <c r="AF27" i="8"/>
  <c r="AM41" i="8"/>
  <c r="AI41" i="8"/>
  <c r="AX41" i="8"/>
  <c r="AL41" i="8"/>
  <c r="AH41" i="8"/>
  <c r="BA41" i="8"/>
  <c r="AK41" i="8"/>
  <c r="AG41" i="8"/>
  <c r="AF41" i="8"/>
  <c r="AZ41" i="8"/>
  <c r="AJ41" i="8"/>
  <c r="AM53" i="8"/>
  <c r="AI53" i="8"/>
  <c r="AF53" i="8"/>
  <c r="AX53" i="8"/>
  <c r="AL53" i="8"/>
  <c r="AH53" i="8"/>
  <c r="AZ53" i="8"/>
  <c r="AJ53" i="8"/>
  <c r="BA53" i="8"/>
  <c r="AK53" i="8"/>
  <c r="AG53" i="8"/>
  <c r="AM69" i="8"/>
  <c r="AI69" i="8"/>
  <c r="AF69" i="8"/>
  <c r="AX69" i="8"/>
  <c r="AL69" i="8"/>
  <c r="AH69" i="8"/>
  <c r="AZ69" i="8"/>
  <c r="AJ69" i="8"/>
  <c r="BA69" i="8"/>
  <c r="AK69" i="8"/>
  <c r="AG69" i="8"/>
  <c r="AM81" i="8"/>
  <c r="AI81" i="8"/>
  <c r="AX81" i="8"/>
  <c r="AL81" i="8"/>
  <c r="AH81" i="8"/>
  <c r="BA81" i="8"/>
  <c r="AK81" i="8"/>
  <c r="AG81" i="8"/>
  <c r="AF81" i="8"/>
  <c r="AZ81" i="8"/>
  <c r="AJ81" i="8"/>
  <c r="BA102" i="8"/>
  <c r="AK102" i="8"/>
  <c r="AG102" i="8"/>
  <c r="AZ102" i="8"/>
  <c r="AJ102" i="8"/>
  <c r="AF102" i="8"/>
  <c r="AM102" i="8"/>
  <c r="AI102" i="8"/>
  <c r="AL102" i="8"/>
  <c r="AX102" i="8"/>
  <c r="AH102" i="8"/>
  <c r="AM112" i="8"/>
  <c r="AI112" i="8"/>
  <c r="AX112" i="8"/>
  <c r="AL112" i="8"/>
  <c r="AH112" i="8"/>
  <c r="BA112" i="8"/>
  <c r="AK112" i="8"/>
  <c r="AG112" i="8"/>
  <c r="AF112" i="8"/>
  <c r="AJ112" i="8"/>
  <c r="AZ112" i="8"/>
  <c r="AM124" i="8"/>
  <c r="AI124" i="8"/>
  <c r="AX124" i="8"/>
  <c r="AL124" i="8"/>
  <c r="AH124" i="8"/>
  <c r="BA124" i="8"/>
  <c r="AK124" i="8"/>
  <c r="AG124" i="8"/>
  <c r="AZ124" i="8"/>
  <c r="AJ124" i="8"/>
  <c r="AF124" i="8"/>
  <c r="AM136" i="8"/>
  <c r="AI136" i="8"/>
  <c r="AX136" i="8"/>
  <c r="AL136" i="8"/>
  <c r="AH136" i="8"/>
  <c r="BA136" i="8"/>
  <c r="AK136" i="8"/>
  <c r="AG136" i="8"/>
  <c r="AZ136" i="8"/>
  <c r="AJ136" i="8"/>
  <c r="AF136" i="8"/>
  <c r="AZ152" i="8"/>
  <c r="AJ152" i="8"/>
  <c r="AF152" i="8"/>
  <c r="AM152" i="8"/>
  <c r="AI152" i="8"/>
  <c r="AX152" i="8"/>
  <c r="AL152" i="8"/>
  <c r="AH152" i="8"/>
  <c r="AG152" i="8"/>
  <c r="AK152" i="8"/>
  <c r="BA152" i="8"/>
  <c r="AX171" i="8"/>
  <c r="AL171" i="8"/>
  <c r="AH171" i="8"/>
  <c r="BA171" i="8"/>
  <c r="AK171" i="8"/>
  <c r="AG171" i="8"/>
  <c r="AZ171" i="8"/>
  <c r="AJ171" i="8"/>
  <c r="AF171" i="8"/>
  <c r="AM171" i="8"/>
  <c r="AI171" i="8"/>
  <c r="AM17" i="8"/>
  <c r="AI17" i="8"/>
  <c r="AX17" i="8"/>
  <c r="AL17" i="8"/>
  <c r="AH17" i="8"/>
  <c r="BA17" i="8"/>
  <c r="AK17" i="8"/>
  <c r="AG17" i="8"/>
  <c r="AZ17" i="8"/>
  <c r="AJ17" i="8"/>
  <c r="AF17" i="8"/>
  <c r="BA34" i="8"/>
  <c r="AK34" i="8"/>
  <c r="AG34" i="8"/>
  <c r="AZ34" i="8"/>
  <c r="AJ34" i="8"/>
  <c r="AF34" i="8"/>
  <c r="AM34" i="8"/>
  <c r="AI34" i="8"/>
  <c r="AL34" i="8"/>
  <c r="AX34" i="8"/>
  <c r="AH34" i="8"/>
  <c r="BA46" i="8"/>
  <c r="AK46" i="8"/>
  <c r="AG46" i="8"/>
  <c r="AZ46" i="8"/>
  <c r="AJ46" i="8"/>
  <c r="AF46" i="8"/>
  <c r="AM46" i="8"/>
  <c r="AI46" i="8"/>
  <c r="AL46" i="8"/>
  <c r="AX46" i="8"/>
  <c r="AH46" i="8"/>
  <c r="AM59" i="8"/>
  <c r="AI59" i="8"/>
  <c r="AX59" i="8"/>
  <c r="AL59" i="8"/>
  <c r="AH59" i="8"/>
  <c r="BA59" i="8"/>
  <c r="AK59" i="8"/>
  <c r="AG59" i="8"/>
  <c r="AZ59" i="8"/>
  <c r="AJ59" i="8"/>
  <c r="AF59" i="8"/>
  <c r="BA74" i="8"/>
  <c r="AK74" i="8"/>
  <c r="AG74" i="8"/>
  <c r="AZ74" i="8"/>
  <c r="AJ74" i="8"/>
  <c r="AF74" i="8"/>
  <c r="AL74" i="8"/>
  <c r="AI74" i="8"/>
  <c r="AX74" i="8"/>
  <c r="AH74" i="8"/>
  <c r="AM74" i="8"/>
  <c r="AM91" i="8"/>
  <c r="AI91" i="8"/>
  <c r="AX91" i="8"/>
  <c r="AL91" i="8"/>
  <c r="AH91" i="8"/>
  <c r="BA91" i="8"/>
  <c r="AK91" i="8"/>
  <c r="AG91" i="8"/>
  <c r="AZ91" i="8"/>
  <c r="AJ91" i="8"/>
  <c r="AF91" i="8"/>
  <c r="AM109" i="8"/>
  <c r="AI109" i="8"/>
  <c r="AX109" i="8"/>
  <c r="AL109" i="8"/>
  <c r="AH109" i="8"/>
  <c r="BA109" i="8"/>
  <c r="AK109" i="8"/>
  <c r="AG109" i="8"/>
  <c r="AF109" i="8"/>
  <c r="AZ109" i="8"/>
  <c r="AJ109" i="8"/>
  <c r="BA121" i="8"/>
  <c r="AK121" i="8"/>
  <c r="AG121" i="8"/>
  <c r="AZ121" i="8"/>
  <c r="AJ121" i="8"/>
  <c r="AF121" i="8"/>
  <c r="AM121" i="8"/>
  <c r="AI121" i="8"/>
  <c r="AL121" i="8"/>
  <c r="AX121" i="8"/>
  <c r="AH121" i="8"/>
  <c r="BA18" i="8"/>
  <c r="AK18" i="8"/>
  <c r="AG18" i="8"/>
  <c r="AZ18" i="8"/>
  <c r="AJ18" i="8"/>
  <c r="AF18" i="8"/>
  <c r="AM18" i="8"/>
  <c r="AI18" i="8"/>
  <c r="AX18" i="8"/>
  <c r="AH18" i="8"/>
  <c r="AL18" i="8"/>
  <c r="AM25" i="8"/>
  <c r="AI25" i="8"/>
  <c r="AX25" i="8"/>
  <c r="AL25" i="8"/>
  <c r="AH25" i="8"/>
  <c r="BA25" i="8"/>
  <c r="AK25" i="8"/>
  <c r="AG25" i="8"/>
  <c r="AJ25" i="8"/>
  <c r="AZ25" i="8"/>
  <c r="AF25" i="8"/>
  <c r="AM29" i="8"/>
  <c r="AI29" i="8"/>
  <c r="AX29" i="8"/>
  <c r="AL29" i="8"/>
  <c r="AH29" i="8"/>
  <c r="BA29" i="8"/>
  <c r="AK29" i="8"/>
  <c r="AG29" i="8"/>
  <c r="AF29" i="8"/>
  <c r="AZ29" i="8"/>
  <c r="AJ29" i="8"/>
  <c r="AM35" i="8"/>
  <c r="AI35" i="8"/>
  <c r="AX35" i="8"/>
  <c r="AL35" i="8"/>
  <c r="AH35" i="8"/>
  <c r="BA35" i="8"/>
  <c r="AK35" i="8"/>
  <c r="AG35" i="8"/>
  <c r="AF35" i="8"/>
  <c r="AZ35" i="8"/>
  <c r="AJ35" i="8"/>
  <c r="AM39" i="8"/>
  <c r="AI39" i="8"/>
  <c r="AX39" i="8"/>
  <c r="AL39" i="8"/>
  <c r="AH39" i="8"/>
  <c r="BA39" i="8"/>
  <c r="AK39" i="8"/>
  <c r="AG39" i="8"/>
  <c r="AF39" i="8"/>
  <c r="AZ39" i="8"/>
  <c r="AJ39" i="8"/>
  <c r="AM43" i="8"/>
  <c r="AI43" i="8"/>
  <c r="AX43" i="8"/>
  <c r="AL43" i="8"/>
  <c r="AH43" i="8"/>
  <c r="BA43" i="8"/>
  <c r="AK43" i="8"/>
  <c r="AG43" i="8"/>
  <c r="AF43" i="8"/>
  <c r="AJ43" i="8"/>
  <c r="AZ43" i="8"/>
  <c r="AM47" i="8"/>
  <c r="AI47" i="8"/>
  <c r="AX47" i="8"/>
  <c r="AL47" i="8"/>
  <c r="AH47" i="8"/>
  <c r="BA47" i="8"/>
  <c r="AK47" i="8"/>
  <c r="AG47" i="8"/>
  <c r="AF47" i="8"/>
  <c r="AZ47" i="8"/>
  <c r="AJ47" i="8"/>
  <c r="AM51" i="8"/>
  <c r="AI51" i="8"/>
  <c r="AX51" i="8"/>
  <c r="AL51" i="8"/>
  <c r="AH51" i="8"/>
  <c r="BA51" i="8"/>
  <c r="AK51" i="8"/>
  <c r="AG51" i="8"/>
  <c r="AF51" i="8"/>
  <c r="AZ51" i="8"/>
  <c r="AJ51" i="8"/>
  <c r="AM55" i="8"/>
  <c r="AI55" i="8"/>
  <c r="AJ55" i="8"/>
  <c r="AX55" i="8"/>
  <c r="AL55" i="8"/>
  <c r="AH55" i="8"/>
  <c r="BA55" i="8"/>
  <c r="AK55" i="8"/>
  <c r="AG55" i="8"/>
  <c r="AZ55" i="8"/>
  <c r="AF55" i="8"/>
  <c r="BA60" i="8"/>
  <c r="AK60" i="8"/>
  <c r="AG60" i="8"/>
  <c r="AL60" i="8"/>
  <c r="AZ60" i="8"/>
  <c r="AJ60" i="8"/>
  <c r="AF60" i="8"/>
  <c r="AX60" i="8"/>
  <c r="AH60" i="8"/>
  <c r="AM60" i="8"/>
  <c r="AI60" i="8"/>
  <c r="BA64" i="8"/>
  <c r="AK64" i="8"/>
  <c r="AG64" i="8"/>
  <c r="AL64" i="8"/>
  <c r="AZ64" i="8"/>
  <c r="AJ64" i="8"/>
  <c r="AF64" i="8"/>
  <c r="AM64" i="8"/>
  <c r="AI64" i="8"/>
  <c r="AX64" i="8"/>
  <c r="AH64" i="8"/>
  <c r="AM71" i="8"/>
  <c r="AI71" i="8"/>
  <c r="AZ71" i="8"/>
  <c r="AX71" i="8"/>
  <c r="AL71" i="8"/>
  <c r="AH71" i="8"/>
  <c r="AJ71" i="8"/>
  <c r="AF71" i="8"/>
  <c r="BA71" i="8"/>
  <c r="AK71" i="8"/>
  <c r="AG71" i="8"/>
  <c r="AM75" i="8"/>
  <c r="AI75" i="8"/>
  <c r="AX75" i="8"/>
  <c r="AL75" i="8"/>
  <c r="AH75" i="8"/>
  <c r="AZ75" i="8"/>
  <c r="AJ75" i="8"/>
  <c r="AG75" i="8"/>
  <c r="AF75" i="8"/>
  <c r="BA75" i="8"/>
  <c r="AK75" i="8"/>
  <c r="AM79" i="8"/>
  <c r="AI79" i="8"/>
  <c r="AX79" i="8"/>
  <c r="AL79" i="8"/>
  <c r="AH79" i="8"/>
  <c r="BA79" i="8"/>
  <c r="AK79" i="8"/>
  <c r="AG79" i="8"/>
  <c r="AZ79" i="8"/>
  <c r="AJ79" i="8"/>
  <c r="AF79" i="8"/>
  <c r="AM83" i="8"/>
  <c r="AI83" i="8"/>
  <c r="AX83" i="8"/>
  <c r="AL83" i="8"/>
  <c r="AH83" i="8"/>
  <c r="BA83" i="8"/>
  <c r="AK83" i="8"/>
  <c r="AG83" i="8"/>
  <c r="AF83" i="8"/>
  <c r="AZ83" i="8"/>
  <c r="AJ83" i="8"/>
  <c r="AM87" i="8"/>
  <c r="AI87" i="8"/>
  <c r="AX87" i="8"/>
  <c r="AL87" i="8"/>
  <c r="AH87" i="8"/>
  <c r="BA87" i="8"/>
  <c r="AK87" i="8"/>
  <c r="AG87" i="8"/>
  <c r="AZ87" i="8"/>
  <c r="AJ87" i="8"/>
  <c r="AF87" i="8"/>
  <c r="BA92" i="8"/>
  <c r="AK92" i="8"/>
  <c r="AG92" i="8"/>
  <c r="AZ92" i="8"/>
  <c r="AJ92" i="8"/>
  <c r="AF92" i="8"/>
  <c r="AM92" i="8"/>
  <c r="AI92" i="8"/>
  <c r="AL92" i="8"/>
  <c r="AX92" i="8"/>
  <c r="AH92" i="8"/>
  <c r="BA100" i="8"/>
  <c r="AK100" i="8"/>
  <c r="AG100" i="8"/>
  <c r="AZ100" i="8"/>
  <c r="AJ100" i="8"/>
  <c r="AF100" i="8"/>
  <c r="AM100" i="8"/>
  <c r="AI100" i="8"/>
  <c r="AL100" i="8"/>
  <c r="AX100" i="8"/>
  <c r="AH100" i="8"/>
  <c r="BA104" i="8"/>
  <c r="AK104" i="8"/>
  <c r="AG104" i="8"/>
  <c r="AZ104" i="8"/>
  <c r="AJ104" i="8"/>
  <c r="AF104" i="8"/>
  <c r="AM104" i="8"/>
  <c r="AI104" i="8"/>
  <c r="AX104" i="8"/>
  <c r="AH104" i="8"/>
  <c r="AL104" i="8"/>
  <c r="BA110" i="8"/>
  <c r="AK110" i="8"/>
  <c r="AG110" i="8"/>
  <c r="AZ110" i="8"/>
  <c r="AJ110" i="8"/>
  <c r="AF110" i="8"/>
  <c r="AM110" i="8"/>
  <c r="AI110" i="8"/>
  <c r="AX110" i="8"/>
  <c r="AH110" i="8"/>
  <c r="AL110" i="8"/>
  <c r="AM114" i="8"/>
  <c r="AI114" i="8"/>
  <c r="AX114" i="8"/>
  <c r="AL114" i="8"/>
  <c r="AH114" i="8"/>
  <c r="BA114" i="8"/>
  <c r="AK114" i="8"/>
  <c r="AG114" i="8"/>
  <c r="AZ114" i="8"/>
  <c r="AJ114" i="8"/>
  <c r="AF114" i="8"/>
  <c r="AM118" i="8"/>
  <c r="AI118" i="8"/>
  <c r="AX118" i="8"/>
  <c r="AL118" i="8"/>
  <c r="AH118" i="8"/>
  <c r="BA118" i="8"/>
  <c r="AK118" i="8"/>
  <c r="AG118" i="8"/>
  <c r="AZ118" i="8"/>
  <c r="AJ118" i="8"/>
  <c r="AF118" i="8"/>
  <c r="AM122" i="8"/>
  <c r="AI122" i="8"/>
  <c r="AX122" i="8"/>
  <c r="AL122" i="8"/>
  <c r="AH122" i="8"/>
  <c r="BA122" i="8"/>
  <c r="AK122" i="8"/>
  <c r="AG122" i="8"/>
  <c r="AZ122" i="8"/>
  <c r="AJ122" i="8"/>
  <c r="AF122" i="8"/>
  <c r="AM126" i="8"/>
  <c r="AI126" i="8"/>
  <c r="AX126" i="8"/>
  <c r="AL126" i="8"/>
  <c r="AH126" i="8"/>
  <c r="BA126" i="8"/>
  <c r="AK126" i="8"/>
  <c r="AG126" i="8"/>
  <c r="AZ126" i="8"/>
  <c r="AJ126" i="8"/>
  <c r="AF126" i="8"/>
  <c r="AM130" i="8"/>
  <c r="AI130" i="8"/>
  <c r="AX130" i="8"/>
  <c r="AL130" i="8"/>
  <c r="AH130" i="8"/>
  <c r="BA130" i="8"/>
  <c r="AK130" i="8"/>
  <c r="AG130" i="8"/>
  <c r="AZ130" i="8"/>
  <c r="AJ130" i="8"/>
  <c r="AF130" i="8"/>
  <c r="AM134" i="8"/>
  <c r="AI134" i="8"/>
  <c r="AX134" i="8"/>
  <c r="AL134" i="8"/>
  <c r="AH134" i="8"/>
  <c r="BA134" i="8"/>
  <c r="AK134" i="8"/>
  <c r="AG134" i="8"/>
  <c r="AZ134" i="8"/>
  <c r="AJ134" i="8"/>
  <c r="AF134" i="8"/>
  <c r="AM138" i="8"/>
  <c r="AI138" i="8"/>
  <c r="AX138" i="8"/>
  <c r="AL138" i="8"/>
  <c r="AH138" i="8"/>
  <c r="BA138" i="8"/>
  <c r="AK138" i="8"/>
  <c r="AG138" i="8"/>
  <c r="AZ138" i="8"/>
  <c r="AJ138" i="8"/>
  <c r="AF138" i="8"/>
  <c r="AZ142" i="8"/>
  <c r="AJ142" i="8"/>
  <c r="AF142" i="8"/>
  <c r="AM142" i="8"/>
  <c r="AI142" i="8"/>
  <c r="AX142" i="8"/>
  <c r="BA142" i="8"/>
  <c r="AL142" i="8"/>
  <c r="AK142" i="8"/>
  <c r="AH142" i="8"/>
  <c r="AG142" i="8"/>
  <c r="AZ146" i="8"/>
  <c r="AJ146" i="8"/>
  <c r="AF146" i="8"/>
  <c r="AM146" i="8"/>
  <c r="AI146" i="8"/>
  <c r="AX146" i="8"/>
  <c r="AL146" i="8"/>
  <c r="AH146" i="8"/>
  <c r="BA146" i="8"/>
  <c r="AK146" i="8"/>
  <c r="AG146" i="8"/>
  <c r="AZ150" i="8"/>
  <c r="AJ150" i="8"/>
  <c r="AF150" i="8"/>
  <c r="AM150" i="8"/>
  <c r="AI150" i="8"/>
  <c r="AX150" i="8"/>
  <c r="AL150" i="8"/>
  <c r="AH150" i="8"/>
  <c r="BA150" i="8"/>
  <c r="AK150" i="8"/>
  <c r="AG150" i="8"/>
  <c r="AZ156" i="8"/>
  <c r="AJ156" i="8"/>
  <c r="AF156" i="8"/>
  <c r="AM156" i="8"/>
  <c r="AI156" i="8"/>
  <c r="AX156" i="8"/>
  <c r="AL156" i="8"/>
  <c r="AH156" i="8"/>
  <c r="BA156" i="8"/>
  <c r="AK156" i="8"/>
  <c r="AG156" i="8"/>
  <c r="AZ160" i="8"/>
  <c r="AJ160" i="8"/>
  <c r="AF160" i="8"/>
  <c r="AM160" i="8"/>
  <c r="AI160" i="8"/>
  <c r="AX160" i="8"/>
  <c r="AL160" i="8"/>
  <c r="AH160" i="8"/>
  <c r="BA160" i="8"/>
  <c r="AK160" i="8"/>
  <c r="AG160" i="8"/>
  <c r="AZ164" i="8"/>
  <c r="AJ164" i="8"/>
  <c r="AF164" i="8"/>
  <c r="AM164" i="8"/>
  <c r="AI164" i="8"/>
  <c r="AX164" i="8"/>
  <c r="AL164" i="8"/>
  <c r="AH164" i="8"/>
  <c r="BA164" i="8"/>
  <c r="AK164" i="8"/>
  <c r="AG164" i="8"/>
  <c r="AZ168" i="8"/>
  <c r="AJ168" i="8"/>
  <c r="AF168" i="8"/>
  <c r="AM168" i="8"/>
  <c r="AI168" i="8"/>
  <c r="AX168" i="8"/>
  <c r="AL168" i="8"/>
  <c r="AH168" i="8"/>
  <c r="BA168" i="8"/>
  <c r="AK168" i="8"/>
  <c r="AG168" i="8"/>
  <c r="AX173" i="8"/>
  <c r="AL173" i="8"/>
  <c r="AH173" i="8"/>
  <c r="BA173" i="8"/>
  <c r="AK173" i="8"/>
  <c r="AG173" i="8"/>
  <c r="AZ173" i="8"/>
  <c r="AJ173" i="8"/>
  <c r="AF173" i="8"/>
  <c r="AM173" i="8"/>
  <c r="AI173" i="8"/>
  <c r="AY196" i="8"/>
  <c r="AY194" i="8"/>
  <c r="AY235" i="8"/>
  <c r="AY221" i="8"/>
  <c r="AY218" i="8"/>
  <c r="AY239" i="8"/>
  <c r="AY181" i="8"/>
  <c r="AY230" i="8"/>
  <c r="AM21" i="8"/>
  <c r="AI21" i="8"/>
  <c r="AX21" i="8"/>
  <c r="AL21" i="8"/>
  <c r="AH21" i="8"/>
  <c r="BA21" i="8"/>
  <c r="AK21" i="8"/>
  <c r="AG21" i="8"/>
  <c r="AZ21" i="8"/>
  <c r="AJ21" i="8"/>
  <c r="AF21" i="8"/>
  <c r="AM37" i="8"/>
  <c r="AI37" i="8"/>
  <c r="AX37" i="8"/>
  <c r="AL37" i="8"/>
  <c r="AH37" i="8"/>
  <c r="BA37" i="8"/>
  <c r="AK37" i="8"/>
  <c r="AG37" i="8"/>
  <c r="AF37" i="8"/>
  <c r="AJ37" i="8"/>
  <c r="AZ37" i="8"/>
  <c r="AM49" i="8"/>
  <c r="AI49" i="8"/>
  <c r="AX49" i="8"/>
  <c r="AL49" i="8"/>
  <c r="AH49" i="8"/>
  <c r="BA49" i="8"/>
  <c r="AK49" i="8"/>
  <c r="AG49" i="8"/>
  <c r="AF49" i="8"/>
  <c r="AJ49" i="8"/>
  <c r="AZ49" i="8"/>
  <c r="BA62" i="8"/>
  <c r="AK62" i="8"/>
  <c r="AG62" i="8"/>
  <c r="AH62" i="8"/>
  <c r="AZ62" i="8"/>
  <c r="AJ62" i="8"/>
  <c r="AF62" i="8"/>
  <c r="AM62" i="8"/>
  <c r="AI62" i="8"/>
  <c r="AX62" i="8"/>
  <c r="AL62" i="8"/>
  <c r="AM77" i="8"/>
  <c r="AI77" i="8"/>
  <c r="AX77" i="8"/>
  <c r="AL77" i="8"/>
  <c r="AH77" i="8"/>
  <c r="BA77" i="8"/>
  <c r="AK77" i="8"/>
  <c r="AG77" i="8"/>
  <c r="AZ77" i="8"/>
  <c r="AJ77" i="8"/>
  <c r="AF77" i="8"/>
  <c r="BA90" i="8"/>
  <c r="AK90" i="8"/>
  <c r="AG90" i="8"/>
  <c r="AZ90" i="8"/>
  <c r="AJ90" i="8"/>
  <c r="AF90" i="8"/>
  <c r="AM90" i="8"/>
  <c r="AI90" i="8"/>
  <c r="AX90" i="8"/>
  <c r="AH90" i="8"/>
  <c r="AL90" i="8"/>
  <c r="BA106" i="8"/>
  <c r="AK106" i="8"/>
  <c r="AG106" i="8"/>
  <c r="AZ106" i="8"/>
  <c r="AJ106" i="8"/>
  <c r="AF106" i="8"/>
  <c r="AM106" i="8"/>
  <c r="AI106" i="8"/>
  <c r="AX106" i="8"/>
  <c r="AH106" i="8"/>
  <c r="AL106" i="8"/>
  <c r="AM120" i="8"/>
  <c r="AI120" i="8"/>
  <c r="AX120" i="8"/>
  <c r="AL120" i="8"/>
  <c r="AH120" i="8"/>
  <c r="BA120" i="8"/>
  <c r="AK120" i="8"/>
  <c r="AG120" i="8"/>
  <c r="AF120" i="8"/>
  <c r="AJ120" i="8"/>
  <c r="AZ120" i="8"/>
  <c r="AM132" i="8"/>
  <c r="AI132" i="8"/>
  <c r="AX132" i="8"/>
  <c r="AL132" i="8"/>
  <c r="AH132" i="8"/>
  <c r="BA132" i="8"/>
  <c r="AK132" i="8"/>
  <c r="AG132" i="8"/>
  <c r="AZ132" i="8"/>
  <c r="AJ132" i="8"/>
  <c r="AF132" i="8"/>
  <c r="AZ144" i="8"/>
  <c r="AJ144" i="8"/>
  <c r="AF144" i="8"/>
  <c r="AM144" i="8"/>
  <c r="AI144" i="8"/>
  <c r="AX144" i="8"/>
  <c r="AL144" i="8"/>
  <c r="AH144" i="8"/>
  <c r="AG144" i="8"/>
  <c r="AK144" i="8"/>
  <c r="BA144" i="8"/>
  <c r="AZ158" i="8"/>
  <c r="AJ158" i="8"/>
  <c r="AF158" i="8"/>
  <c r="AM158" i="8"/>
  <c r="AI158" i="8"/>
  <c r="AX158" i="8"/>
  <c r="AL158" i="8"/>
  <c r="AH158" i="8"/>
  <c r="AG158" i="8"/>
  <c r="BA158" i="8"/>
  <c r="AK158" i="8"/>
  <c r="AZ166" i="8"/>
  <c r="AJ166" i="8"/>
  <c r="AF166" i="8"/>
  <c r="AM166" i="8"/>
  <c r="AI166" i="8"/>
  <c r="AX166" i="8"/>
  <c r="AL166" i="8"/>
  <c r="AH166" i="8"/>
  <c r="AG166" i="8"/>
  <c r="BA166" i="8"/>
  <c r="AK166" i="8"/>
  <c r="AY238" i="8"/>
  <c r="AY241" i="8"/>
  <c r="AM23" i="8"/>
  <c r="AI23" i="8"/>
  <c r="AX23" i="8"/>
  <c r="AL23" i="8"/>
  <c r="AH23" i="8"/>
  <c r="BA23" i="8"/>
  <c r="AK23" i="8"/>
  <c r="AG23" i="8"/>
  <c r="AZ23" i="8"/>
  <c r="AJ23" i="8"/>
  <c r="AF23" i="8"/>
  <c r="BA38" i="8"/>
  <c r="AK38" i="8"/>
  <c r="AG38" i="8"/>
  <c r="AZ38" i="8"/>
  <c r="AJ38" i="8"/>
  <c r="AF38" i="8"/>
  <c r="AM38" i="8"/>
  <c r="AI38" i="8"/>
  <c r="AL38" i="8"/>
  <c r="AX38" i="8"/>
  <c r="AH38" i="8"/>
  <c r="BA50" i="8"/>
  <c r="AK50" i="8"/>
  <c r="AG50" i="8"/>
  <c r="AZ50" i="8"/>
  <c r="AJ50" i="8"/>
  <c r="AF50" i="8"/>
  <c r="AM50" i="8"/>
  <c r="AI50" i="8"/>
  <c r="AL50" i="8"/>
  <c r="AX50" i="8"/>
  <c r="AH50" i="8"/>
  <c r="AM63" i="8"/>
  <c r="AI63" i="8"/>
  <c r="AX63" i="8"/>
  <c r="AL63" i="8"/>
  <c r="AH63" i="8"/>
  <c r="AF63" i="8"/>
  <c r="BA63" i="8"/>
  <c r="AK63" i="8"/>
  <c r="AG63" i="8"/>
  <c r="AZ63" i="8"/>
  <c r="AJ63" i="8"/>
  <c r="BA78" i="8"/>
  <c r="AK78" i="8"/>
  <c r="AG78" i="8"/>
  <c r="AZ78" i="8"/>
  <c r="AJ78" i="8"/>
  <c r="AF78" i="8"/>
  <c r="AM78" i="8"/>
  <c r="AI78" i="8"/>
  <c r="AL78" i="8"/>
  <c r="AX78" i="8"/>
  <c r="AH78" i="8"/>
  <c r="BA86" i="8"/>
  <c r="AK86" i="8"/>
  <c r="AG86" i="8"/>
  <c r="AZ86" i="8"/>
  <c r="AJ86" i="8"/>
  <c r="AF86" i="8"/>
  <c r="AM86" i="8"/>
  <c r="AI86" i="8"/>
  <c r="AL86" i="8"/>
  <c r="AX86" i="8"/>
  <c r="AH86" i="8"/>
  <c r="AM103" i="8"/>
  <c r="AI103" i="8"/>
  <c r="AX103" i="8"/>
  <c r="AL103" i="8"/>
  <c r="AH103" i="8"/>
  <c r="BA103" i="8"/>
  <c r="AK103" i="8"/>
  <c r="AG103" i="8"/>
  <c r="AF103" i="8"/>
  <c r="AZ103" i="8"/>
  <c r="AJ103" i="8"/>
  <c r="BA117" i="8"/>
  <c r="AK117" i="8"/>
  <c r="AG117" i="8"/>
  <c r="AZ117" i="8"/>
  <c r="AJ117" i="8"/>
  <c r="AF117" i="8"/>
  <c r="AM117" i="8"/>
  <c r="AI117" i="8"/>
  <c r="AX117" i="8"/>
  <c r="AH117" i="8"/>
  <c r="AL117" i="8"/>
  <c r="AM19" i="8"/>
  <c r="AI19" i="8"/>
  <c r="AX19" i="8"/>
  <c r="AL19" i="8"/>
  <c r="AH19" i="8"/>
  <c r="BA19" i="8"/>
  <c r="AK19" i="8"/>
  <c r="AG19" i="8"/>
  <c r="AZ19" i="8"/>
  <c r="AJ19" i="8"/>
  <c r="AF19" i="8"/>
  <c r="BA26" i="8"/>
  <c r="AK26" i="8"/>
  <c r="AG26" i="8"/>
  <c r="AZ26" i="8"/>
  <c r="AJ26" i="8"/>
  <c r="AF26" i="8"/>
  <c r="AM26" i="8"/>
  <c r="AI26" i="8"/>
  <c r="AX26" i="8"/>
  <c r="AH26" i="8"/>
  <c r="AL26" i="8"/>
  <c r="BA30" i="8"/>
  <c r="AK30" i="8"/>
  <c r="AG30" i="8"/>
  <c r="AZ30" i="8"/>
  <c r="AJ30" i="8"/>
  <c r="AF30" i="8"/>
  <c r="AM30" i="8"/>
  <c r="AI30" i="8"/>
  <c r="AL30" i="8"/>
  <c r="AX30" i="8"/>
  <c r="AH30" i="8"/>
  <c r="BA36" i="8"/>
  <c r="AK36" i="8"/>
  <c r="AG36" i="8"/>
  <c r="AZ36" i="8"/>
  <c r="AJ36" i="8"/>
  <c r="AF36" i="8"/>
  <c r="AM36" i="8"/>
  <c r="AI36" i="8"/>
  <c r="AL36" i="8"/>
  <c r="AX36" i="8"/>
  <c r="AH36" i="8"/>
  <c r="BA40" i="8"/>
  <c r="AK40" i="8"/>
  <c r="AG40" i="8"/>
  <c r="AZ40" i="8"/>
  <c r="AJ40" i="8"/>
  <c r="AF40" i="8"/>
  <c r="AM40" i="8"/>
  <c r="AI40" i="8"/>
  <c r="AL40" i="8"/>
  <c r="AX40" i="8"/>
  <c r="AH40" i="8"/>
  <c r="BA44" i="8"/>
  <c r="AK44" i="8"/>
  <c r="AG44" i="8"/>
  <c r="AZ44" i="8"/>
  <c r="AJ44" i="8"/>
  <c r="AF44" i="8"/>
  <c r="AM44" i="8"/>
  <c r="AI44" i="8"/>
  <c r="AL44" i="8"/>
  <c r="AX44" i="8"/>
  <c r="AH44" i="8"/>
  <c r="BA48" i="8"/>
  <c r="AK48" i="8"/>
  <c r="AG48" i="8"/>
  <c r="AZ48" i="8"/>
  <c r="AJ48" i="8"/>
  <c r="AF48" i="8"/>
  <c r="AM48" i="8"/>
  <c r="AI48" i="8"/>
  <c r="AL48" i="8"/>
  <c r="AX48" i="8"/>
  <c r="AH48" i="8"/>
  <c r="BA52" i="8"/>
  <c r="AK52" i="8"/>
  <c r="AG52" i="8"/>
  <c r="AZ52" i="8"/>
  <c r="AJ52" i="8"/>
  <c r="AF52" i="8"/>
  <c r="AM52" i="8"/>
  <c r="AI52" i="8"/>
  <c r="AL52" i="8"/>
  <c r="AX52" i="8"/>
  <c r="AH52" i="8"/>
  <c r="BA56" i="8"/>
  <c r="AK56" i="8"/>
  <c r="AG56" i="8"/>
  <c r="AX56" i="8"/>
  <c r="AH56" i="8"/>
  <c r="AZ56" i="8"/>
  <c r="AJ56" i="8"/>
  <c r="AF56" i="8"/>
  <c r="AM56" i="8"/>
  <c r="AI56" i="8"/>
  <c r="AL56" i="8"/>
  <c r="AM61" i="8"/>
  <c r="AI61" i="8"/>
  <c r="AX61" i="8"/>
  <c r="AL61" i="8"/>
  <c r="AH61" i="8"/>
  <c r="AZ61" i="8"/>
  <c r="AF61" i="8"/>
  <c r="BA61" i="8"/>
  <c r="AK61" i="8"/>
  <c r="AG61" i="8"/>
  <c r="AJ61" i="8"/>
  <c r="AM65" i="8"/>
  <c r="AI65" i="8"/>
  <c r="AF65" i="8"/>
  <c r="AX65" i="8"/>
  <c r="AL65" i="8"/>
  <c r="AH65" i="8"/>
  <c r="AZ65" i="8"/>
  <c r="AJ65" i="8"/>
  <c r="BA65" i="8"/>
  <c r="AK65" i="8"/>
  <c r="AG65" i="8"/>
  <c r="BA72" i="8"/>
  <c r="AK72" i="8"/>
  <c r="AG72" i="8"/>
  <c r="AZ72" i="8"/>
  <c r="AJ72" i="8"/>
  <c r="AF72" i="8"/>
  <c r="AL72" i="8"/>
  <c r="AM72" i="8"/>
  <c r="AI72" i="8"/>
  <c r="AX72" i="8"/>
  <c r="AH72" i="8"/>
  <c r="BA76" i="8"/>
  <c r="AK76" i="8"/>
  <c r="AG76" i="8"/>
  <c r="AZ76" i="8"/>
  <c r="AJ76" i="8"/>
  <c r="AF76" i="8"/>
  <c r="AL76" i="8"/>
  <c r="AI76" i="8"/>
  <c r="AH76" i="8"/>
  <c r="AX76" i="8"/>
  <c r="AM76" i="8"/>
  <c r="BA80" i="8"/>
  <c r="AK80" i="8"/>
  <c r="AG80" i="8"/>
  <c r="AZ80" i="8"/>
  <c r="AJ80" i="8"/>
  <c r="AF80" i="8"/>
  <c r="AM80" i="8"/>
  <c r="AI80" i="8"/>
  <c r="AL80" i="8"/>
  <c r="AX80" i="8"/>
  <c r="AH80" i="8"/>
  <c r="BA84" i="8"/>
  <c r="AK84" i="8"/>
  <c r="AG84" i="8"/>
  <c r="AZ84" i="8"/>
  <c r="AJ84" i="8"/>
  <c r="AF84" i="8"/>
  <c r="AM84" i="8"/>
  <c r="AI84" i="8"/>
  <c r="AX84" i="8"/>
  <c r="AH84" i="8"/>
  <c r="AL84" i="8"/>
  <c r="AM89" i="8"/>
  <c r="AI89" i="8"/>
  <c r="AX89" i="8"/>
  <c r="AL89" i="8"/>
  <c r="AH89" i="8"/>
  <c r="BA89" i="8"/>
  <c r="AK89" i="8"/>
  <c r="AG89" i="8"/>
  <c r="AF89" i="8"/>
  <c r="AZ89" i="8"/>
  <c r="AJ89" i="8"/>
  <c r="AM93" i="8"/>
  <c r="AI93" i="8"/>
  <c r="AX93" i="8"/>
  <c r="AL93" i="8"/>
  <c r="AH93" i="8"/>
  <c r="BA93" i="8"/>
  <c r="AK93" i="8"/>
  <c r="AG93" i="8"/>
  <c r="AZ93" i="8"/>
  <c r="AJ93" i="8"/>
  <c r="AF93" i="8"/>
  <c r="AM101" i="8"/>
  <c r="AI101" i="8"/>
  <c r="AX101" i="8"/>
  <c r="AL101" i="8"/>
  <c r="AH101" i="8"/>
  <c r="BA101" i="8"/>
  <c r="AK101" i="8"/>
  <c r="AG101" i="8"/>
  <c r="AZ101" i="8"/>
  <c r="AJ101" i="8"/>
  <c r="AF101" i="8"/>
  <c r="AM105" i="8"/>
  <c r="AI105" i="8"/>
  <c r="AX105" i="8"/>
  <c r="AL105" i="8"/>
  <c r="AH105" i="8"/>
  <c r="BA105" i="8"/>
  <c r="AK105" i="8"/>
  <c r="AG105" i="8"/>
  <c r="AF105" i="8"/>
  <c r="AZ105" i="8"/>
  <c r="AJ105" i="8"/>
  <c r="AM111" i="8"/>
  <c r="AI111" i="8"/>
  <c r="AX111" i="8"/>
  <c r="AL111" i="8"/>
  <c r="AH111" i="8"/>
  <c r="BA111" i="8"/>
  <c r="AK111" i="8"/>
  <c r="AG111" i="8"/>
  <c r="AZ111" i="8"/>
  <c r="AJ111" i="8"/>
  <c r="AF111" i="8"/>
  <c r="BA115" i="8"/>
  <c r="AK115" i="8"/>
  <c r="AG115" i="8"/>
  <c r="AZ115" i="8"/>
  <c r="AJ115" i="8"/>
  <c r="AF115" i="8"/>
  <c r="AM115" i="8"/>
  <c r="AI115" i="8"/>
  <c r="AL115" i="8"/>
  <c r="AX115" i="8"/>
  <c r="AH115" i="8"/>
  <c r="BA119" i="8"/>
  <c r="AK119" i="8"/>
  <c r="AG119" i="8"/>
  <c r="AZ119" i="8"/>
  <c r="AJ119" i="8"/>
  <c r="AF119" i="8"/>
  <c r="AM119" i="8"/>
  <c r="AI119" i="8"/>
  <c r="AL119" i="8"/>
  <c r="AX119" i="8"/>
  <c r="AH119" i="8"/>
  <c r="BA123" i="8"/>
  <c r="AK123" i="8"/>
  <c r="AG123" i="8"/>
  <c r="AZ123" i="8"/>
  <c r="AJ123" i="8"/>
  <c r="AF123" i="8"/>
  <c r="AM123" i="8"/>
  <c r="AI123" i="8"/>
  <c r="AL123" i="8"/>
  <c r="AX123" i="8"/>
  <c r="AH123" i="8"/>
  <c r="BA127" i="8"/>
  <c r="AK127" i="8"/>
  <c r="AG127" i="8"/>
  <c r="AZ127" i="8"/>
  <c r="AJ127" i="8"/>
  <c r="AF127" i="8"/>
  <c r="AM127" i="8"/>
  <c r="AI127" i="8"/>
  <c r="AL127" i="8"/>
  <c r="AX127" i="8"/>
  <c r="AH127" i="8"/>
  <c r="BA131" i="8"/>
  <c r="AK131" i="8"/>
  <c r="AG131" i="8"/>
  <c r="AZ131" i="8"/>
  <c r="AJ131" i="8"/>
  <c r="AF131" i="8"/>
  <c r="AM131" i="8"/>
  <c r="AI131" i="8"/>
  <c r="AL131" i="8"/>
  <c r="AH131" i="8"/>
  <c r="AX131" i="8"/>
  <c r="BA135" i="8"/>
  <c r="AK135" i="8"/>
  <c r="AG135" i="8"/>
  <c r="AZ135" i="8"/>
  <c r="AJ135" i="8"/>
  <c r="AF135" i="8"/>
  <c r="AM135" i="8"/>
  <c r="AI135" i="8"/>
  <c r="AL135" i="8"/>
  <c r="AH135" i="8"/>
  <c r="AX135" i="8"/>
  <c r="BA139" i="8"/>
  <c r="AK139" i="8"/>
  <c r="AG139" i="8"/>
  <c r="AZ139" i="8"/>
  <c r="AJ139" i="8"/>
  <c r="AF139" i="8"/>
  <c r="AM139" i="8"/>
  <c r="AI139" i="8"/>
  <c r="AL139" i="8"/>
  <c r="AH139" i="8"/>
  <c r="AX139" i="8"/>
  <c r="AX143" i="8"/>
  <c r="AL143" i="8"/>
  <c r="AH143" i="8"/>
  <c r="BA143" i="8"/>
  <c r="AK143" i="8"/>
  <c r="AG143" i="8"/>
  <c r="AZ143" i="8"/>
  <c r="AJ143" i="8"/>
  <c r="AF143" i="8"/>
  <c r="AM143" i="8"/>
  <c r="AI143" i="8"/>
  <c r="AX147" i="8"/>
  <c r="AL147" i="8"/>
  <c r="AH147" i="8"/>
  <c r="BA147" i="8"/>
  <c r="AK147" i="8"/>
  <c r="AG147" i="8"/>
  <c r="AZ147" i="8"/>
  <c r="AJ147" i="8"/>
  <c r="AF147" i="8"/>
  <c r="AM147" i="8"/>
  <c r="AI147" i="8"/>
  <c r="AX151" i="8"/>
  <c r="AL151" i="8"/>
  <c r="AH151" i="8"/>
  <c r="BA151" i="8"/>
  <c r="AK151" i="8"/>
  <c r="AG151" i="8"/>
  <c r="AZ151" i="8"/>
  <c r="AJ151" i="8"/>
  <c r="AF151" i="8"/>
  <c r="AM151" i="8"/>
  <c r="AI151" i="8"/>
  <c r="AX157" i="8"/>
  <c r="AL157" i="8"/>
  <c r="AH157" i="8"/>
  <c r="BA157" i="8"/>
  <c r="AK157" i="8"/>
  <c r="AG157" i="8"/>
  <c r="AZ157" i="8"/>
  <c r="AJ157" i="8"/>
  <c r="AF157" i="8"/>
  <c r="AM157" i="8"/>
  <c r="AI157" i="8"/>
  <c r="AX161" i="8"/>
  <c r="AL161" i="8"/>
  <c r="AH161" i="8"/>
  <c r="BA161" i="8"/>
  <c r="AK161" i="8"/>
  <c r="AG161" i="8"/>
  <c r="AZ161" i="8"/>
  <c r="AJ161" i="8"/>
  <c r="AF161" i="8"/>
  <c r="AM161" i="8"/>
  <c r="AI161" i="8"/>
  <c r="AX165" i="8"/>
  <c r="AL165" i="8"/>
  <c r="AH165" i="8"/>
  <c r="BA165" i="8"/>
  <c r="AK165" i="8"/>
  <c r="AG165" i="8"/>
  <c r="AZ165" i="8"/>
  <c r="AJ165" i="8"/>
  <c r="AF165" i="8"/>
  <c r="AM165" i="8"/>
  <c r="AI165" i="8"/>
  <c r="AX169" i="8"/>
  <c r="AL169" i="8"/>
  <c r="AH169" i="8"/>
  <c r="BA169" i="8"/>
  <c r="AK169" i="8"/>
  <c r="AG169" i="8"/>
  <c r="AZ169" i="8"/>
  <c r="AJ169" i="8"/>
  <c r="AF169" i="8"/>
  <c r="AM169" i="8"/>
  <c r="AI169" i="8"/>
  <c r="AY202" i="8"/>
  <c r="AY224" i="8"/>
  <c r="AY243" i="8"/>
  <c r="AY236" i="8"/>
  <c r="AY210" i="8"/>
  <c r="AY204" i="8"/>
  <c r="AY240" i="8"/>
  <c r="AY213" i="8"/>
  <c r="AY214" i="8"/>
  <c r="BB13" i="3"/>
  <c r="B8" i="8" l="1"/>
  <c r="B9" i="8"/>
  <c r="Z15" i="3"/>
  <c r="N15" i="3"/>
  <c r="D15" i="3"/>
  <c r="C15" i="3"/>
  <c r="H178" i="8" l="1"/>
  <c r="T178" i="8" s="1"/>
  <c r="H176" i="8"/>
  <c r="T176" i="8" s="1"/>
  <c r="I177" i="8"/>
  <c r="U177" i="8" s="1"/>
  <c r="I175" i="8"/>
  <c r="U175" i="8" s="1"/>
  <c r="H177" i="8"/>
  <c r="T177" i="8" s="1"/>
  <c r="H175" i="8"/>
  <c r="T175" i="8" s="1"/>
  <c r="I178" i="8"/>
  <c r="U178" i="8" s="1"/>
  <c r="I176" i="8"/>
  <c r="U176" i="8" s="1"/>
  <c r="AA15" i="3"/>
  <c r="Y15" i="3"/>
  <c r="X15" i="3"/>
  <c r="W15" i="3"/>
  <c r="V15" i="3"/>
  <c r="I19" i="3"/>
  <c r="U19" i="3" s="1"/>
  <c r="Z21" i="2"/>
  <c r="I26" i="3" s="1"/>
  <c r="U26" i="3" s="1"/>
  <c r="I16" i="3"/>
  <c r="U16" i="3" s="1"/>
  <c r="I17" i="3"/>
  <c r="U17" i="3" s="1"/>
  <c r="I45" i="3"/>
  <c r="U45" i="3" s="1"/>
  <c r="I46" i="3"/>
  <c r="U46" i="3" s="1"/>
  <c r="I47" i="3"/>
  <c r="U47" i="3" s="1"/>
  <c r="I48" i="3"/>
  <c r="U48" i="3" s="1"/>
  <c r="I49" i="3"/>
  <c r="U49" i="3" s="1"/>
  <c r="I50" i="3"/>
  <c r="U50" i="3" s="1"/>
  <c r="I51" i="3"/>
  <c r="U51" i="3" s="1"/>
  <c r="I52" i="3"/>
  <c r="U52" i="3" s="1"/>
  <c r="I53" i="3"/>
  <c r="U53" i="3" s="1"/>
  <c r="I54" i="3"/>
  <c r="U54" i="3" s="1"/>
  <c r="I55" i="3"/>
  <c r="U55" i="3" s="1"/>
  <c r="I56" i="3"/>
  <c r="U56" i="3" s="1"/>
  <c r="I57" i="3"/>
  <c r="U57" i="3" s="1"/>
  <c r="I58" i="3"/>
  <c r="U58" i="3" s="1"/>
  <c r="I59" i="3"/>
  <c r="U59" i="3" s="1"/>
  <c r="I18" i="3"/>
  <c r="U18" i="3" s="1"/>
  <c r="I24" i="3"/>
  <c r="U24" i="3" s="1"/>
  <c r="I29" i="3"/>
  <c r="U29" i="3" s="1"/>
  <c r="I31" i="3"/>
  <c r="U31" i="3" s="1"/>
  <c r="I20" i="3"/>
  <c r="U20" i="3" s="1"/>
  <c r="I22" i="3"/>
  <c r="U22" i="3" s="1"/>
  <c r="I23" i="3"/>
  <c r="U23" i="3" s="1"/>
  <c r="I25" i="3"/>
  <c r="U25" i="3" s="1"/>
  <c r="I27" i="3"/>
  <c r="U27" i="3" s="1"/>
  <c r="I28" i="3"/>
  <c r="U28" i="3" s="1"/>
  <c r="I33" i="3"/>
  <c r="U33" i="3" s="1"/>
  <c r="I34" i="3"/>
  <c r="U34" i="3" s="1"/>
  <c r="I35" i="3"/>
  <c r="U35" i="3" s="1"/>
  <c r="I36" i="3"/>
  <c r="U36" i="3" s="1"/>
  <c r="I37" i="3"/>
  <c r="U37" i="3" s="1"/>
  <c r="I38" i="3"/>
  <c r="U38" i="3" s="1"/>
  <c r="I39" i="3"/>
  <c r="U39" i="3" s="1"/>
  <c r="I40" i="3"/>
  <c r="U40" i="3" s="1"/>
  <c r="I41" i="3"/>
  <c r="U41" i="3" s="1"/>
  <c r="I44" i="3"/>
  <c r="U44" i="3" s="1"/>
  <c r="H19" i="3"/>
  <c r="T19" i="3" s="1"/>
  <c r="Y21" i="2"/>
  <c r="H26" i="3" s="1"/>
  <c r="H16" i="3"/>
  <c r="H17" i="3"/>
  <c r="H45" i="3"/>
  <c r="T45" i="3" s="1"/>
  <c r="AB45" i="3" s="1"/>
  <c r="H46" i="3"/>
  <c r="T46" i="3" s="1"/>
  <c r="H47" i="3"/>
  <c r="T47" i="3" s="1"/>
  <c r="H48" i="3"/>
  <c r="T48" i="3" s="1"/>
  <c r="H49" i="3"/>
  <c r="T49" i="3" s="1"/>
  <c r="AB49" i="3" s="1"/>
  <c r="H50" i="3"/>
  <c r="T50" i="3" s="1"/>
  <c r="H51" i="3"/>
  <c r="T51" i="3" s="1"/>
  <c r="H52" i="3"/>
  <c r="T52" i="3" s="1"/>
  <c r="H53" i="3"/>
  <c r="T53" i="3" s="1"/>
  <c r="AB53" i="3" s="1"/>
  <c r="H54" i="3"/>
  <c r="H55" i="3"/>
  <c r="T55" i="3" s="1"/>
  <c r="H56" i="3"/>
  <c r="H57" i="3"/>
  <c r="H58" i="3"/>
  <c r="T58" i="3" s="1"/>
  <c r="H59" i="3"/>
  <c r="T59" i="3" s="1"/>
  <c r="H18" i="3"/>
  <c r="H24" i="3"/>
  <c r="H29" i="3"/>
  <c r="H31" i="3"/>
  <c r="H20" i="3"/>
  <c r="H22" i="3"/>
  <c r="H23" i="3"/>
  <c r="H25" i="3"/>
  <c r="H27" i="3"/>
  <c r="H28" i="3"/>
  <c r="H33" i="3"/>
  <c r="H34" i="3"/>
  <c r="H35" i="3"/>
  <c r="H36" i="3"/>
  <c r="H37" i="3"/>
  <c r="H38" i="3"/>
  <c r="H39" i="3"/>
  <c r="H40" i="3"/>
  <c r="H41" i="3"/>
  <c r="H44" i="3"/>
  <c r="D5" i="2"/>
  <c r="AB50" i="3" l="1"/>
  <c r="AB46" i="3"/>
  <c r="AB58" i="3"/>
  <c r="AB59" i="3"/>
  <c r="AR59" i="3" s="1"/>
  <c r="AB51" i="3"/>
  <c r="AB47" i="3"/>
  <c r="AW47" i="3" s="1"/>
  <c r="AB55" i="3"/>
  <c r="AU55" i="3" s="1"/>
  <c r="AB177" i="8"/>
  <c r="AT177" i="8" s="1"/>
  <c r="AB175" i="8"/>
  <c r="T57" i="3"/>
  <c r="AB57" i="3" s="1"/>
  <c r="AX57" i="3" s="1"/>
  <c r="BI57" i="3"/>
  <c r="T54" i="3"/>
  <c r="AB54" i="3" s="1"/>
  <c r="AT54" i="3" s="1"/>
  <c r="BI54" i="3"/>
  <c r="T17" i="3"/>
  <c r="AB17" i="3" s="1"/>
  <c r="BI17" i="3"/>
  <c r="T16" i="3"/>
  <c r="AB16" i="3" s="1"/>
  <c r="AQ16" i="3" s="1"/>
  <c r="BI16" i="3"/>
  <c r="T20" i="3"/>
  <c r="AB20" i="3" s="1"/>
  <c r="BI20" i="3"/>
  <c r="AB52" i="3"/>
  <c r="AZ52" i="3" s="1"/>
  <c r="AB48" i="3"/>
  <c r="AS48" i="3" s="1"/>
  <c r="AB19" i="3"/>
  <c r="AZ19" i="3" s="1"/>
  <c r="AB178" i="8"/>
  <c r="AS178" i="8" s="1"/>
  <c r="T44" i="3"/>
  <c r="AB44" i="3" s="1"/>
  <c r="BI44" i="3"/>
  <c r="T38" i="3"/>
  <c r="AB38" i="3" s="1"/>
  <c r="BI38" i="3"/>
  <c r="T34" i="3"/>
  <c r="AB34" i="3" s="1"/>
  <c r="BI34" i="3"/>
  <c r="T25" i="3"/>
  <c r="AB25" i="3" s="1"/>
  <c r="BI25" i="3"/>
  <c r="T24" i="3"/>
  <c r="AB24" i="3" s="1"/>
  <c r="BI24" i="3"/>
  <c r="AR55" i="3"/>
  <c r="AW51" i="3"/>
  <c r="AT51" i="3"/>
  <c r="AY51" i="3"/>
  <c r="AZ51" i="3"/>
  <c r="AX51" i="3"/>
  <c r="AU51" i="3"/>
  <c r="AV51" i="3"/>
  <c r="AS51" i="3"/>
  <c r="AQ51" i="3"/>
  <c r="AR51" i="3"/>
  <c r="AU47" i="3"/>
  <c r="AQ47" i="3"/>
  <c r="AS47" i="3"/>
  <c r="AY47" i="3"/>
  <c r="AX47" i="3"/>
  <c r="AV47" i="3"/>
  <c r="AT47" i="3"/>
  <c r="H170" i="8"/>
  <c r="T170" i="8" s="1"/>
  <c r="I171" i="8"/>
  <c r="U171" i="8" s="1"/>
  <c r="H171" i="8"/>
  <c r="T171" i="8" s="1"/>
  <c r="T41" i="3"/>
  <c r="AB41" i="3" s="1"/>
  <c r="BI41" i="3"/>
  <c r="T37" i="3"/>
  <c r="AB37" i="3" s="1"/>
  <c r="BI37" i="3"/>
  <c r="T33" i="3"/>
  <c r="AB33" i="3" s="1"/>
  <c r="BI33" i="3"/>
  <c r="T23" i="3"/>
  <c r="AB23" i="3" s="1"/>
  <c r="BI23" i="3"/>
  <c r="T31" i="3"/>
  <c r="AB31" i="3" s="1"/>
  <c r="BI31" i="3"/>
  <c r="T18" i="3"/>
  <c r="AB18" i="3" s="1"/>
  <c r="BI18" i="3"/>
  <c r="AY58" i="3"/>
  <c r="AV58" i="3"/>
  <c r="AS58" i="3"/>
  <c r="AT58" i="3"/>
  <c r="AQ58" i="3"/>
  <c r="AZ58" i="3"/>
  <c r="AX58" i="3"/>
  <c r="AU58" i="3"/>
  <c r="AW58" i="3"/>
  <c r="AR58" i="3"/>
  <c r="AT50" i="3"/>
  <c r="AV50" i="3"/>
  <c r="AW50" i="3"/>
  <c r="AZ50" i="3"/>
  <c r="AS50" i="3"/>
  <c r="AR50" i="3"/>
  <c r="AQ50" i="3"/>
  <c r="AX50" i="3"/>
  <c r="AU50" i="3"/>
  <c r="AY50" i="3"/>
  <c r="AT46" i="3"/>
  <c r="AX46" i="3"/>
  <c r="AS46" i="3"/>
  <c r="AV46" i="3"/>
  <c r="AQ46" i="3"/>
  <c r="AZ46" i="3"/>
  <c r="AU46" i="3"/>
  <c r="AW46" i="3"/>
  <c r="AY46" i="3"/>
  <c r="AR46" i="3"/>
  <c r="H172" i="8"/>
  <c r="T172" i="8" s="1"/>
  <c r="I173" i="8"/>
  <c r="U173" i="8" s="1"/>
  <c r="T40" i="3"/>
  <c r="AB40" i="3" s="1"/>
  <c r="BI40" i="3"/>
  <c r="T36" i="3"/>
  <c r="AB36" i="3" s="1"/>
  <c r="BI36" i="3"/>
  <c r="T28" i="3"/>
  <c r="AB28" i="3" s="1"/>
  <c r="BI28" i="3"/>
  <c r="T22" i="3"/>
  <c r="AB22" i="3" s="1"/>
  <c r="BI22" i="3"/>
  <c r="T29" i="3"/>
  <c r="AB29" i="3" s="1"/>
  <c r="BI29" i="3"/>
  <c r="AV57" i="3"/>
  <c r="AS57" i="3"/>
  <c r="AQ53" i="3"/>
  <c r="AT53" i="3"/>
  <c r="AR53" i="3"/>
  <c r="AS53" i="3" s="1"/>
  <c r="AY53" i="3"/>
  <c r="AZ53" i="3"/>
  <c r="AU53" i="3"/>
  <c r="AW53" i="3"/>
  <c r="AX53" i="3"/>
  <c r="AV53" i="3"/>
  <c r="AR49" i="3"/>
  <c r="AT49" i="3"/>
  <c r="AY49" i="3"/>
  <c r="AX49" i="3"/>
  <c r="AW49" i="3"/>
  <c r="AV49" i="3"/>
  <c r="AU49" i="3"/>
  <c r="AQ49" i="3"/>
  <c r="AZ49" i="3"/>
  <c r="AS49" i="3"/>
  <c r="AW45" i="3"/>
  <c r="AT45" i="3"/>
  <c r="AR45" i="3"/>
  <c r="AY45" i="3"/>
  <c r="AU45" i="3"/>
  <c r="AZ45" i="3"/>
  <c r="AX45" i="3"/>
  <c r="AV45" i="3"/>
  <c r="AS45" i="3"/>
  <c r="AQ45" i="3"/>
  <c r="H174" i="8"/>
  <c r="T174" i="8" s="1"/>
  <c r="I174" i="8"/>
  <c r="U174" i="8" s="1"/>
  <c r="I170" i="8"/>
  <c r="U170" i="8" s="1"/>
  <c r="AB170" i="8" s="1"/>
  <c r="AT175" i="8"/>
  <c r="AR175" i="8"/>
  <c r="AU175" i="8"/>
  <c r="AW175" i="8"/>
  <c r="AN175" i="8"/>
  <c r="AQ175" i="8"/>
  <c r="AS175" i="8"/>
  <c r="AO175" i="8"/>
  <c r="AP175" i="8" s="1"/>
  <c r="AV175" i="8"/>
  <c r="AB176" i="8"/>
  <c r="H14" i="8"/>
  <c r="T14" i="8" s="1"/>
  <c r="T39" i="3"/>
  <c r="AB39" i="3" s="1"/>
  <c r="BI39" i="3"/>
  <c r="T35" i="3"/>
  <c r="AB35" i="3" s="1"/>
  <c r="BI35" i="3"/>
  <c r="T27" i="3"/>
  <c r="AB27" i="3" s="1"/>
  <c r="BI27" i="3"/>
  <c r="T26" i="3"/>
  <c r="AB26" i="3" s="1"/>
  <c r="BI26" i="3"/>
  <c r="BI56" i="3"/>
  <c r="T56" i="3"/>
  <c r="AB56" i="3" s="1"/>
  <c r="AT48" i="3"/>
  <c r="AW48" i="3"/>
  <c r="AV48" i="3"/>
  <c r="AR48" i="3"/>
  <c r="AY48" i="3"/>
  <c r="AQ48" i="3"/>
  <c r="AX48" i="3"/>
  <c r="AU48" i="3"/>
  <c r="AX19" i="3"/>
  <c r="AU19" i="3"/>
  <c r="I14" i="8"/>
  <c r="U14" i="8" s="1"/>
  <c r="I172" i="8"/>
  <c r="U172" i="8" s="1"/>
  <c r="H173" i="8"/>
  <c r="T173" i="8" s="1"/>
  <c r="H166" i="8"/>
  <c r="T166" i="8" s="1"/>
  <c r="H158" i="8"/>
  <c r="T158" i="8" s="1"/>
  <c r="H150" i="8"/>
  <c r="T150" i="8" s="1"/>
  <c r="H142" i="8"/>
  <c r="T142" i="8" s="1"/>
  <c r="H134" i="8"/>
  <c r="T134" i="8" s="1"/>
  <c r="H126" i="8"/>
  <c r="T126" i="8" s="1"/>
  <c r="H118" i="8"/>
  <c r="T118" i="8" s="1"/>
  <c r="H114" i="8"/>
  <c r="T114" i="8" s="1"/>
  <c r="H106" i="8"/>
  <c r="T106" i="8" s="1"/>
  <c r="H102" i="8"/>
  <c r="T102" i="8" s="1"/>
  <c r="H98" i="8"/>
  <c r="T98" i="8" s="1"/>
  <c r="H94" i="8"/>
  <c r="T94" i="8" s="1"/>
  <c r="H90" i="8"/>
  <c r="T90" i="8" s="1"/>
  <c r="H82" i="8"/>
  <c r="T82" i="8" s="1"/>
  <c r="H78" i="8"/>
  <c r="T78" i="8" s="1"/>
  <c r="H74" i="8"/>
  <c r="T74" i="8" s="1"/>
  <c r="H70" i="8"/>
  <c r="T70" i="8" s="1"/>
  <c r="H66" i="8"/>
  <c r="T66" i="8" s="1"/>
  <c r="H62" i="8"/>
  <c r="T62" i="8" s="1"/>
  <c r="H58" i="8"/>
  <c r="T58" i="8" s="1"/>
  <c r="H54" i="8"/>
  <c r="T54" i="8" s="1"/>
  <c r="H50" i="8"/>
  <c r="T50" i="8" s="1"/>
  <c r="H46" i="8"/>
  <c r="T46" i="8" s="1"/>
  <c r="H42" i="8"/>
  <c r="T42" i="8" s="1"/>
  <c r="H38" i="8"/>
  <c r="T38" i="8" s="1"/>
  <c r="H34" i="8"/>
  <c r="T34" i="8" s="1"/>
  <c r="H30" i="8"/>
  <c r="T30" i="8" s="1"/>
  <c r="H22" i="8"/>
  <c r="T22" i="8" s="1"/>
  <c r="H15" i="8"/>
  <c r="T15" i="8" s="1"/>
  <c r="I162" i="8"/>
  <c r="U162" i="8" s="1"/>
  <c r="I154" i="8"/>
  <c r="U154" i="8" s="1"/>
  <c r="I146" i="8"/>
  <c r="U146" i="8" s="1"/>
  <c r="I138" i="8"/>
  <c r="U138" i="8" s="1"/>
  <c r="I130" i="8"/>
  <c r="U130" i="8" s="1"/>
  <c r="I122" i="8"/>
  <c r="U122" i="8" s="1"/>
  <c r="I114" i="8"/>
  <c r="U114" i="8" s="1"/>
  <c r="I102" i="8"/>
  <c r="U102" i="8" s="1"/>
  <c r="I90" i="8"/>
  <c r="U90" i="8" s="1"/>
  <c r="I78" i="8"/>
  <c r="U78" i="8" s="1"/>
  <c r="I66" i="8"/>
  <c r="U66" i="8" s="1"/>
  <c r="I54" i="8"/>
  <c r="U54" i="8" s="1"/>
  <c r="I42" i="8"/>
  <c r="U42" i="8" s="1"/>
  <c r="I30" i="8"/>
  <c r="U30" i="8" s="1"/>
  <c r="I22" i="8"/>
  <c r="U22" i="8" s="1"/>
  <c r="H165" i="8"/>
  <c r="T165" i="8" s="1"/>
  <c r="H161" i="8"/>
  <c r="T161" i="8" s="1"/>
  <c r="H157" i="8"/>
  <c r="T157" i="8" s="1"/>
  <c r="H153" i="8"/>
  <c r="T153" i="8" s="1"/>
  <c r="H149" i="8"/>
  <c r="T149" i="8" s="1"/>
  <c r="H145" i="8"/>
  <c r="T145" i="8" s="1"/>
  <c r="H141" i="8"/>
  <c r="T141" i="8" s="1"/>
  <c r="H137" i="8"/>
  <c r="T137" i="8" s="1"/>
  <c r="H133" i="8"/>
  <c r="T133" i="8" s="1"/>
  <c r="H129" i="8"/>
  <c r="T129" i="8" s="1"/>
  <c r="H125" i="8"/>
  <c r="T125" i="8" s="1"/>
  <c r="H121" i="8"/>
  <c r="T121" i="8" s="1"/>
  <c r="H117" i="8"/>
  <c r="T117" i="8" s="1"/>
  <c r="H113" i="8"/>
  <c r="T113" i="8" s="1"/>
  <c r="H109" i="8"/>
  <c r="T109" i="8" s="1"/>
  <c r="H105" i="8"/>
  <c r="T105" i="8" s="1"/>
  <c r="H101" i="8"/>
  <c r="T101" i="8" s="1"/>
  <c r="H97" i="8"/>
  <c r="T97" i="8" s="1"/>
  <c r="H93" i="8"/>
  <c r="T93" i="8" s="1"/>
  <c r="H89" i="8"/>
  <c r="T89" i="8" s="1"/>
  <c r="H85" i="8"/>
  <c r="T85" i="8" s="1"/>
  <c r="H81" i="8"/>
  <c r="T81" i="8" s="1"/>
  <c r="H77" i="8"/>
  <c r="T77" i="8" s="1"/>
  <c r="H73" i="8"/>
  <c r="T73" i="8" s="1"/>
  <c r="H69" i="8"/>
  <c r="T69" i="8" s="1"/>
  <c r="H65" i="8"/>
  <c r="T65" i="8" s="1"/>
  <c r="H61" i="8"/>
  <c r="T61" i="8" s="1"/>
  <c r="H57" i="8"/>
  <c r="T57" i="8" s="1"/>
  <c r="H53" i="8"/>
  <c r="T53" i="8" s="1"/>
  <c r="H49" i="8"/>
  <c r="T49" i="8" s="1"/>
  <c r="H45" i="8"/>
  <c r="T45" i="8" s="1"/>
  <c r="H41" i="8"/>
  <c r="T41" i="8" s="1"/>
  <c r="H37" i="8"/>
  <c r="T37" i="8" s="1"/>
  <c r="H33" i="8"/>
  <c r="T33" i="8" s="1"/>
  <c r="H29" i="8"/>
  <c r="T29" i="8" s="1"/>
  <c r="H25" i="8"/>
  <c r="T25" i="8" s="1"/>
  <c r="H21" i="8"/>
  <c r="T21" i="8" s="1"/>
  <c r="H18" i="8"/>
  <c r="T18" i="8" s="1"/>
  <c r="I165" i="8"/>
  <c r="U165" i="8" s="1"/>
  <c r="I161" i="8"/>
  <c r="U161" i="8" s="1"/>
  <c r="I157" i="8"/>
  <c r="U157" i="8" s="1"/>
  <c r="I153" i="8"/>
  <c r="U153" i="8" s="1"/>
  <c r="I149" i="8"/>
  <c r="U149" i="8" s="1"/>
  <c r="I145" i="8"/>
  <c r="U145" i="8" s="1"/>
  <c r="I141" i="8"/>
  <c r="U141" i="8" s="1"/>
  <c r="I137" i="8"/>
  <c r="U137" i="8" s="1"/>
  <c r="I133" i="8"/>
  <c r="U133" i="8" s="1"/>
  <c r="I129" i="8"/>
  <c r="U129" i="8" s="1"/>
  <c r="I125" i="8"/>
  <c r="U125" i="8" s="1"/>
  <c r="I121" i="8"/>
  <c r="U121" i="8" s="1"/>
  <c r="I117" i="8"/>
  <c r="U117" i="8" s="1"/>
  <c r="I113" i="8"/>
  <c r="U113" i="8" s="1"/>
  <c r="I109" i="8"/>
  <c r="U109" i="8" s="1"/>
  <c r="I105" i="8"/>
  <c r="U105" i="8" s="1"/>
  <c r="I101" i="8"/>
  <c r="U101" i="8" s="1"/>
  <c r="I97" i="8"/>
  <c r="U97" i="8" s="1"/>
  <c r="I93" i="8"/>
  <c r="U93" i="8" s="1"/>
  <c r="I89" i="8"/>
  <c r="U89" i="8" s="1"/>
  <c r="I85" i="8"/>
  <c r="U85" i="8" s="1"/>
  <c r="I81" i="8"/>
  <c r="U81" i="8" s="1"/>
  <c r="I77" i="8"/>
  <c r="U77" i="8" s="1"/>
  <c r="I73" i="8"/>
  <c r="U73" i="8" s="1"/>
  <c r="I69" i="8"/>
  <c r="U69" i="8" s="1"/>
  <c r="I65" i="8"/>
  <c r="U65" i="8" s="1"/>
  <c r="I61" i="8"/>
  <c r="U61" i="8" s="1"/>
  <c r="I57" i="8"/>
  <c r="U57" i="8" s="1"/>
  <c r="I53" i="8"/>
  <c r="U53" i="8" s="1"/>
  <c r="I49" i="8"/>
  <c r="U49" i="8" s="1"/>
  <c r="I45" i="8"/>
  <c r="U45" i="8" s="1"/>
  <c r="I41" i="8"/>
  <c r="U41" i="8" s="1"/>
  <c r="I37" i="8"/>
  <c r="U37" i="8" s="1"/>
  <c r="I33" i="8"/>
  <c r="U33" i="8" s="1"/>
  <c r="I29" i="8"/>
  <c r="U29" i="8" s="1"/>
  <c r="I25" i="8"/>
  <c r="U25" i="8" s="1"/>
  <c r="I21" i="8"/>
  <c r="U21" i="8" s="1"/>
  <c r="I18" i="8"/>
  <c r="U18" i="8" s="1"/>
  <c r="I110" i="8"/>
  <c r="U110" i="8" s="1"/>
  <c r="I98" i="8"/>
  <c r="U98" i="8" s="1"/>
  <c r="I86" i="8"/>
  <c r="U86" i="8" s="1"/>
  <c r="I74" i="8"/>
  <c r="U74" i="8" s="1"/>
  <c r="I62" i="8"/>
  <c r="U62" i="8" s="1"/>
  <c r="I50" i="8"/>
  <c r="U50" i="8" s="1"/>
  <c r="I34" i="8"/>
  <c r="U34" i="8" s="1"/>
  <c r="I169" i="8"/>
  <c r="U169" i="8" s="1"/>
  <c r="H168" i="8"/>
  <c r="T168" i="8" s="1"/>
  <c r="H164" i="8"/>
  <c r="T164" i="8" s="1"/>
  <c r="H156" i="8"/>
  <c r="T156" i="8" s="1"/>
  <c r="H148" i="8"/>
  <c r="T148" i="8" s="1"/>
  <c r="H140" i="8"/>
  <c r="T140" i="8" s="1"/>
  <c r="H132" i="8"/>
  <c r="T132" i="8" s="1"/>
  <c r="H128" i="8"/>
  <c r="T128" i="8" s="1"/>
  <c r="H120" i="8"/>
  <c r="T120" i="8" s="1"/>
  <c r="H112" i="8"/>
  <c r="T112" i="8" s="1"/>
  <c r="H108" i="8"/>
  <c r="T108" i="8" s="1"/>
  <c r="H100" i="8"/>
  <c r="T100" i="8" s="1"/>
  <c r="H96" i="8"/>
  <c r="T96" i="8" s="1"/>
  <c r="H92" i="8"/>
  <c r="T92" i="8" s="1"/>
  <c r="H88" i="8"/>
  <c r="T88" i="8" s="1"/>
  <c r="H84" i="8"/>
  <c r="T84" i="8" s="1"/>
  <c r="H80" i="8"/>
  <c r="T80" i="8" s="1"/>
  <c r="H76" i="8"/>
  <c r="T76" i="8" s="1"/>
  <c r="H72" i="8"/>
  <c r="T72" i="8" s="1"/>
  <c r="H68" i="8"/>
  <c r="T68" i="8" s="1"/>
  <c r="H64" i="8"/>
  <c r="T64" i="8" s="1"/>
  <c r="H60" i="8"/>
  <c r="T60" i="8" s="1"/>
  <c r="H56" i="8"/>
  <c r="T56" i="8" s="1"/>
  <c r="H52" i="8"/>
  <c r="T52" i="8" s="1"/>
  <c r="H48" i="8"/>
  <c r="T48" i="8" s="1"/>
  <c r="H44" i="8"/>
  <c r="T44" i="8" s="1"/>
  <c r="H40" i="8"/>
  <c r="T40" i="8" s="1"/>
  <c r="H36" i="8"/>
  <c r="T36" i="8" s="1"/>
  <c r="H32" i="8"/>
  <c r="T32" i="8" s="1"/>
  <c r="H28" i="8"/>
  <c r="T28" i="8" s="1"/>
  <c r="H24" i="8"/>
  <c r="T24" i="8" s="1"/>
  <c r="H20" i="8"/>
  <c r="T20" i="8" s="1"/>
  <c r="H17" i="8"/>
  <c r="T17" i="8" s="1"/>
  <c r="I168" i="8"/>
  <c r="U168" i="8" s="1"/>
  <c r="I164" i="8"/>
  <c r="U164" i="8" s="1"/>
  <c r="I160" i="8"/>
  <c r="U160" i="8" s="1"/>
  <c r="I156" i="8"/>
  <c r="U156" i="8" s="1"/>
  <c r="I152" i="8"/>
  <c r="U152" i="8" s="1"/>
  <c r="I148" i="8"/>
  <c r="U148" i="8" s="1"/>
  <c r="I144" i="8"/>
  <c r="U144" i="8" s="1"/>
  <c r="I140" i="8"/>
  <c r="U140" i="8" s="1"/>
  <c r="I136" i="8"/>
  <c r="U136" i="8" s="1"/>
  <c r="I132" i="8"/>
  <c r="U132" i="8" s="1"/>
  <c r="I128" i="8"/>
  <c r="U128" i="8" s="1"/>
  <c r="I124" i="8"/>
  <c r="U124" i="8" s="1"/>
  <c r="I120" i="8"/>
  <c r="U120" i="8" s="1"/>
  <c r="I116" i="8"/>
  <c r="U116" i="8" s="1"/>
  <c r="I112" i="8"/>
  <c r="U112" i="8" s="1"/>
  <c r="I108" i="8"/>
  <c r="U108" i="8" s="1"/>
  <c r="I104" i="8"/>
  <c r="U104" i="8" s="1"/>
  <c r="I100" i="8"/>
  <c r="U100" i="8" s="1"/>
  <c r="I96" i="8"/>
  <c r="U96" i="8" s="1"/>
  <c r="I92" i="8"/>
  <c r="U92" i="8" s="1"/>
  <c r="I88" i="8"/>
  <c r="U88" i="8" s="1"/>
  <c r="I84" i="8"/>
  <c r="U84" i="8" s="1"/>
  <c r="I80" i="8"/>
  <c r="U80" i="8" s="1"/>
  <c r="I76" i="8"/>
  <c r="U76" i="8" s="1"/>
  <c r="I72" i="8"/>
  <c r="U72" i="8" s="1"/>
  <c r="I68" i="8"/>
  <c r="U68" i="8" s="1"/>
  <c r="I64" i="8"/>
  <c r="U64" i="8" s="1"/>
  <c r="I60" i="8"/>
  <c r="U60" i="8" s="1"/>
  <c r="I56" i="8"/>
  <c r="U56" i="8" s="1"/>
  <c r="I52" i="8"/>
  <c r="U52" i="8" s="1"/>
  <c r="I48" i="8"/>
  <c r="U48" i="8" s="1"/>
  <c r="I44" i="8"/>
  <c r="U44" i="8" s="1"/>
  <c r="I40" i="8"/>
  <c r="U40" i="8" s="1"/>
  <c r="I36" i="8"/>
  <c r="U36" i="8" s="1"/>
  <c r="I32" i="8"/>
  <c r="U32" i="8" s="1"/>
  <c r="I28" i="8"/>
  <c r="U28" i="8" s="1"/>
  <c r="I24" i="8"/>
  <c r="U24" i="8" s="1"/>
  <c r="I20" i="8"/>
  <c r="U20" i="8" s="1"/>
  <c r="I17" i="8"/>
  <c r="U17" i="8" s="1"/>
  <c r="H162" i="8"/>
  <c r="T162" i="8" s="1"/>
  <c r="H154" i="8"/>
  <c r="T154" i="8" s="1"/>
  <c r="H146" i="8"/>
  <c r="T146" i="8" s="1"/>
  <c r="H138" i="8"/>
  <c r="T138" i="8" s="1"/>
  <c r="H130" i="8"/>
  <c r="T130" i="8" s="1"/>
  <c r="H122" i="8"/>
  <c r="T122" i="8" s="1"/>
  <c r="H110" i="8"/>
  <c r="T110" i="8" s="1"/>
  <c r="H86" i="8"/>
  <c r="T86" i="8" s="1"/>
  <c r="H26" i="8"/>
  <c r="T26" i="8" s="1"/>
  <c r="H169" i="8"/>
  <c r="T169" i="8" s="1"/>
  <c r="I166" i="8"/>
  <c r="U166" i="8" s="1"/>
  <c r="I158" i="8"/>
  <c r="U158" i="8" s="1"/>
  <c r="I150" i="8"/>
  <c r="U150" i="8" s="1"/>
  <c r="I142" i="8"/>
  <c r="U142" i="8" s="1"/>
  <c r="I134" i="8"/>
  <c r="U134" i="8" s="1"/>
  <c r="I126" i="8"/>
  <c r="U126" i="8" s="1"/>
  <c r="I118" i="8"/>
  <c r="U118" i="8" s="1"/>
  <c r="I106" i="8"/>
  <c r="U106" i="8" s="1"/>
  <c r="I94" i="8"/>
  <c r="U94" i="8" s="1"/>
  <c r="I82" i="8"/>
  <c r="U82" i="8" s="1"/>
  <c r="I70" i="8"/>
  <c r="U70" i="8" s="1"/>
  <c r="I58" i="8"/>
  <c r="U58" i="8" s="1"/>
  <c r="I46" i="8"/>
  <c r="U46" i="8" s="1"/>
  <c r="I38" i="8"/>
  <c r="U38" i="8" s="1"/>
  <c r="I26" i="8"/>
  <c r="U26" i="8" s="1"/>
  <c r="I15" i="8"/>
  <c r="U15" i="8" s="1"/>
  <c r="H160" i="8"/>
  <c r="T160" i="8" s="1"/>
  <c r="H152" i="8"/>
  <c r="T152" i="8" s="1"/>
  <c r="H144" i="8"/>
  <c r="T144" i="8" s="1"/>
  <c r="H136" i="8"/>
  <c r="T136" i="8" s="1"/>
  <c r="H124" i="8"/>
  <c r="T124" i="8" s="1"/>
  <c r="H116" i="8"/>
  <c r="T116" i="8" s="1"/>
  <c r="H104" i="8"/>
  <c r="T104" i="8" s="1"/>
  <c r="H167" i="8"/>
  <c r="T167" i="8" s="1"/>
  <c r="H163" i="8"/>
  <c r="T163" i="8" s="1"/>
  <c r="H159" i="8"/>
  <c r="T159" i="8" s="1"/>
  <c r="H155" i="8"/>
  <c r="T155" i="8" s="1"/>
  <c r="H151" i="8"/>
  <c r="T151" i="8" s="1"/>
  <c r="H147" i="8"/>
  <c r="T147" i="8" s="1"/>
  <c r="H143" i="8"/>
  <c r="T143" i="8" s="1"/>
  <c r="H139" i="8"/>
  <c r="T139" i="8" s="1"/>
  <c r="H135" i="8"/>
  <c r="T135" i="8" s="1"/>
  <c r="H131" i="8"/>
  <c r="T131" i="8" s="1"/>
  <c r="H127" i="8"/>
  <c r="T127" i="8" s="1"/>
  <c r="H123" i="8"/>
  <c r="T123" i="8" s="1"/>
  <c r="H119" i="8"/>
  <c r="T119" i="8" s="1"/>
  <c r="H115" i="8"/>
  <c r="T115" i="8" s="1"/>
  <c r="H111" i="8"/>
  <c r="T111" i="8" s="1"/>
  <c r="H107" i="8"/>
  <c r="T107" i="8" s="1"/>
  <c r="H103" i="8"/>
  <c r="T103" i="8" s="1"/>
  <c r="H99" i="8"/>
  <c r="T99" i="8" s="1"/>
  <c r="H95" i="8"/>
  <c r="T95" i="8" s="1"/>
  <c r="H91" i="8"/>
  <c r="T91" i="8" s="1"/>
  <c r="H87" i="8"/>
  <c r="T87" i="8" s="1"/>
  <c r="H83" i="8"/>
  <c r="T83" i="8" s="1"/>
  <c r="H79" i="8"/>
  <c r="T79" i="8" s="1"/>
  <c r="H75" i="8"/>
  <c r="T75" i="8" s="1"/>
  <c r="H71" i="8"/>
  <c r="T71" i="8" s="1"/>
  <c r="H67" i="8"/>
  <c r="T67" i="8" s="1"/>
  <c r="H63" i="8"/>
  <c r="T63" i="8" s="1"/>
  <c r="H59" i="8"/>
  <c r="T59" i="8" s="1"/>
  <c r="H55" i="8"/>
  <c r="T55" i="8" s="1"/>
  <c r="H51" i="8"/>
  <c r="T51" i="8" s="1"/>
  <c r="H47" i="8"/>
  <c r="T47" i="8" s="1"/>
  <c r="H43" i="8"/>
  <c r="T43" i="8" s="1"/>
  <c r="H39" i="8"/>
  <c r="T39" i="8" s="1"/>
  <c r="H35" i="8"/>
  <c r="T35" i="8" s="1"/>
  <c r="H31" i="8"/>
  <c r="T31" i="8" s="1"/>
  <c r="H27" i="8"/>
  <c r="T27" i="8" s="1"/>
  <c r="H23" i="8"/>
  <c r="T23" i="8" s="1"/>
  <c r="H19" i="8"/>
  <c r="T19" i="8" s="1"/>
  <c r="H16" i="8"/>
  <c r="T16" i="8" s="1"/>
  <c r="I167" i="8"/>
  <c r="U167" i="8" s="1"/>
  <c r="I163" i="8"/>
  <c r="U163" i="8" s="1"/>
  <c r="I159" i="8"/>
  <c r="U159" i="8" s="1"/>
  <c r="I155" i="8"/>
  <c r="U155" i="8" s="1"/>
  <c r="I151" i="8"/>
  <c r="U151" i="8" s="1"/>
  <c r="I147" i="8"/>
  <c r="U147" i="8" s="1"/>
  <c r="I143" i="8"/>
  <c r="U143" i="8" s="1"/>
  <c r="I139" i="8"/>
  <c r="U139" i="8" s="1"/>
  <c r="I135" i="8"/>
  <c r="U135" i="8" s="1"/>
  <c r="I131" i="8"/>
  <c r="U131" i="8" s="1"/>
  <c r="I127" i="8"/>
  <c r="U127" i="8" s="1"/>
  <c r="I123" i="8"/>
  <c r="U123" i="8" s="1"/>
  <c r="I119" i="8"/>
  <c r="U119" i="8" s="1"/>
  <c r="I115" i="8"/>
  <c r="U115" i="8" s="1"/>
  <c r="I111" i="8"/>
  <c r="U111" i="8" s="1"/>
  <c r="I107" i="8"/>
  <c r="U107" i="8" s="1"/>
  <c r="I103" i="8"/>
  <c r="U103" i="8" s="1"/>
  <c r="I99" i="8"/>
  <c r="U99" i="8" s="1"/>
  <c r="I95" i="8"/>
  <c r="U95" i="8" s="1"/>
  <c r="I91" i="8"/>
  <c r="U91" i="8" s="1"/>
  <c r="I87" i="8"/>
  <c r="U87" i="8" s="1"/>
  <c r="I83" i="8"/>
  <c r="U83" i="8" s="1"/>
  <c r="I79" i="8"/>
  <c r="U79" i="8" s="1"/>
  <c r="I75" i="8"/>
  <c r="U75" i="8" s="1"/>
  <c r="I71" i="8"/>
  <c r="U71" i="8" s="1"/>
  <c r="I67" i="8"/>
  <c r="U67" i="8" s="1"/>
  <c r="I63" i="8"/>
  <c r="U63" i="8" s="1"/>
  <c r="I59" i="8"/>
  <c r="U59" i="8" s="1"/>
  <c r="I55" i="8"/>
  <c r="U55" i="8" s="1"/>
  <c r="I51" i="8"/>
  <c r="U51" i="8" s="1"/>
  <c r="I47" i="8"/>
  <c r="U47" i="8" s="1"/>
  <c r="I43" i="8"/>
  <c r="U43" i="8" s="1"/>
  <c r="I39" i="8"/>
  <c r="U39" i="8" s="1"/>
  <c r="I35" i="8"/>
  <c r="U35" i="8" s="1"/>
  <c r="I31" i="8"/>
  <c r="U31" i="8" s="1"/>
  <c r="I27" i="8"/>
  <c r="U27" i="8" s="1"/>
  <c r="I23" i="8"/>
  <c r="U23" i="8" s="1"/>
  <c r="I19" i="8"/>
  <c r="U19" i="8" s="1"/>
  <c r="I16" i="8"/>
  <c r="U16" i="8" s="1"/>
  <c r="AY13" i="3"/>
  <c r="AX13" i="3"/>
  <c r="AW13" i="3"/>
  <c r="AV13" i="3"/>
  <c r="AU13" i="3"/>
  <c r="AT13" i="3"/>
  <c r="AS13" i="3"/>
  <c r="AR13" i="3"/>
  <c r="O15" i="3"/>
  <c r="M15" i="3"/>
  <c r="L15" i="3"/>
  <c r="K15" i="3"/>
  <c r="BH15" i="3" s="1"/>
  <c r="J15" i="3"/>
  <c r="I15" i="3"/>
  <c r="U15" i="3" s="1"/>
  <c r="H15" i="3"/>
  <c r="T15" i="3" s="1"/>
  <c r="G15" i="3"/>
  <c r="S15" i="3" s="1"/>
  <c r="F15" i="3"/>
  <c r="R15" i="3" s="1"/>
  <c r="E15" i="3"/>
  <c r="B15" i="3"/>
  <c r="P15" i="3" s="1"/>
  <c r="A15" i="3"/>
  <c r="BE15" i="3" s="1"/>
  <c r="B9" i="3" s="1"/>
  <c r="AS177" i="8" l="1"/>
  <c r="AU59" i="3"/>
  <c r="AO177" i="8"/>
  <c r="AP177" i="8" s="1"/>
  <c r="AQ177" i="8"/>
  <c r="AV59" i="3"/>
  <c r="AU177" i="8"/>
  <c r="AQ59" i="3"/>
  <c r="AY59" i="3"/>
  <c r="AV177" i="8"/>
  <c r="AZ59" i="3"/>
  <c r="AZ47" i="3"/>
  <c r="AR47" i="3"/>
  <c r="BB47" i="3" s="1"/>
  <c r="AV55" i="3"/>
  <c r="AR178" i="8"/>
  <c r="AN177" i="8"/>
  <c r="AR177" i="8"/>
  <c r="AZ55" i="3"/>
  <c r="AS55" i="3"/>
  <c r="AT59" i="3"/>
  <c r="AS59" i="3"/>
  <c r="AX59" i="3"/>
  <c r="AW177" i="8"/>
  <c r="AX55" i="3"/>
  <c r="AT55" i="3"/>
  <c r="AY55" i="3"/>
  <c r="AW59" i="3"/>
  <c r="AQ55" i="3"/>
  <c r="AW55" i="3"/>
  <c r="AQ178" i="8"/>
  <c r="AV178" i="8"/>
  <c r="AO178" i="8"/>
  <c r="AP178" i="8" s="1"/>
  <c r="AU178" i="8"/>
  <c r="AU177" i="3"/>
  <c r="AU74" i="3"/>
  <c r="AU161" i="3"/>
  <c r="AU76" i="3"/>
  <c r="AU32" i="3"/>
  <c r="AU30" i="3"/>
  <c r="AU86" i="3"/>
  <c r="AU21" i="3"/>
  <c r="AU79" i="3"/>
  <c r="AR176" i="3"/>
  <c r="AR74" i="3"/>
  <c r="AR32" i="3"/>
  <c r="AR177" i="3"/>
  <c r="AR76" i="3"/>
  <c r="AR161" i="3"/>
  <c r="AR30" i="3"/>
  <c r="AR79" i="3"/>
  <c r="AR21" i="3"/>
  <c r="AW178" i="8"/>
  <c r="AT178" i="8"/>
  <c r="AN178" i="8"/>
  <c r="AR110" i="3"/>
  <c r="AR95" i="3"/>
  <c r="AR85" i="3"/>
  <c r="AR92" i="3"/>
  <c r="AR182" i="3"/>
  <c r="AR90" i="3"/>
  <c r="AR78" i="3"/>
  <c r="AR93" i="3"/>
  <c r="AR97" i="3"/>
  <c r="AR98" i="3"/>
  <c r="AR169" i="3"/>
  <c r="AR89" i="3"/>
  <c r="AR77" i="3"/>
  <c r="AR84" i="3"/>
  <c r="AR91" i="3"/>
  <c r="AR86" i="3"/>
  <c r="AR183" i="3"/>
  <c r="AW57" i="3"/>
  <c r="AX92" i="3"/>
  <c r="AX84" i="3"/>
  <c r="AX91" i="3"/>
  <c r="AU110" i="3"/>
  <c r="AU77" i="3"/>
  <c r="AU85" i="3"/>
  <c r="AU89" i="3"/>
  <c r="AU98" i="3"/>
  <c r="AU90" i="3"/>
  <c r="AU93" i="3"/>
  <c r="AU78" i="3"/>
  <c r="AU95" i="3"/>
  <c r="AU169" i="3"/>
  <c r="AU183" i="3"/>
  <c r="AQ19" i="3"/>
  <c r="AR57" i="3"/>
  <c r="AQ54" i="3"/>
  <c r="AR19" i="3"/>
  <c r="AS19" i="3" s="1"/>
  <c r="AY57" i="3"/>
  <c r="AT19" i="3"/>
  <c r="AV19" i="3"/>
  <c r="AZ57" i="3"/>
  <c r="AQ57" i="3"/>
  <c r="AW19" i="3"/>
  <c r="AY19" i="3"/>
  <c r="AZ48" i="3"/>
  <c r="BB48" i="3" s="1"/>
  <c r="AT57" i="3"/>
  <c r="AU57" i="3"/>
  <c r="AW16" i="3"/>
  <c r="AR16" i="3"/>
  <c r="AS16" i="3" s="1"/>
  <c r="AY52" i="3"/>
  <c r="AZ16" i="3"/>
  <c r="AT52" i="3"/>
  <c r="AV16" i="3"/>
  <c r="AX54" i="3"/>
  <c r="AX16" i="3"/>
  <c r="AV54" i="3"/>
  <c r="AO170" i="8"/>
  <c r="AP170" i="8" s="1"/>
  <c r="AN170" i="8"/>
  <c r="AQ170" i="8"/>
  <c r="AW170" i="8"/>
  <c r="AR170" i="8"/>
  <c r="AU16" i="3"/>
  <c r="AT16" i="3"/>
  <c r="AU54" i="3"/>
  <c r="AW54" i="3"/>
  <c r="AY54" i="3"/>
  <c r="AR54" i="3"/>
  <c r="AS54" i="3" s="1"/>
  <c r="AR52" i="3"/>
  <c r="AY16" i="3"/>
  <c r="AZ54" i="3"/>
  <c r="AQ52" i="3"/>
  <c r="AW52" i="3"/>
  <c r="AU52" i="3"/>
  <c r="AS52" i="3"/>
  <c r="AX52" i="3"/>
  <c r="AV52" i="3"/>
  <c r="AH15" i="3"/>
  <c r="AX20" i="3"/>
  <c r="AT20" i="3"/>
  <c r="AY20" i="3"/>
  <c r="AZ20" i="3"/>
  <c r="AQ20" i="3"/>
  <c r="AW20" i="3"/>
  <c r="AV20" i="3"/>
  <c r="AR20" i="3"/>
  <c r="AS20" i="3" s="1"/>
  <c r="AU20" i="3"/>
  <c r="AV170" i="8"/>
  <c r="AS27" i="3"/>
  <c r="AR27" i="3"/>
  <c r="AU27" i="3"/>
  <c r="AQ27" i="3"/>
  <c r="AV27" i="3"/>
  <c r="AZ27" i="3"/>
  <c r="AW27" i="3"/>
  <c r="AT27" i="3"/>
  <c r="AX27" i="3"/>
  <c r="AY27" i="3"/>
  <c r="AX39" i="3"/>
  <c r="AU39" i="3"/>
  <c r="AW39" i="3"/>
  <c r="AY39" i="3"/>
  <c r="AV39" i="3"/>
  <c r="AR39" i="3"/>
  <c r="AS39" i="3" s="1"/>
  <c r="AZ39" i="3"/>
  <c r="AT39" i="3"/>
  <c r="AQ39" i="3"/>
  <c r="AX40" i="3"/>
  <c r="AV40" i="3"/>
  <c r="AY40" i="3"/>
  <c r="AQ40" i="3"/>
  <c r="AS40" i="3"/>
  <c r="AU40" i="3"/>
  <c r="AZ40" i="3"/>
  <c r="AW40" i="3"/>
  <c r="AT40" i="3"/>
  <c r="AR40" i="3"/>
  <c r="AW22" i="3"/>
  <c r="AT22" i="3"/>
  <c r="AY22" i="3"/>
  <c r="AX22" i="3"/>
  <c r="AV22" i="3"/>
  <c r="AU22" i="3"/>
  <c r="AR22" i="3"/>
  <c r="AS22" i="3" s="1"/>
  <c r="AQ22" i="3"/>
  <c r="AZ22" i="3"/>
  <c r="AR36" i="3"/>
  <c r="AS36" i="3" s="1"/>
  <c r="AW36" i="3"/>
  <c r="AT36" i="3"/>
  <c r="AZ36" i="3"/>
  <c r="AQ36" i="3"/>
  <c r="AX36" i="3"/>
  <c r="AY36" i="3"/>
  <c r="AV36" i="3"/>
  <c r="AU36" i="3"/>
  <c r="AB172" i="8"/>
  <c r="AV176" i="8"/>
  <c r="AT176" i="8"/>
  <c r="AR176" i="8"/>
  <c r="AW176" i="8"/>
  <c r="AU176" i="8"/>
  <c r="AO176" i="8"/>
  <c r="AP176" i="8" s="1"/>
  <c r="AN176" i="8"/>
  <c r="AQ176" i="8"/>
  <c r="AS176" i="8"/>
  <c r="AB174" i="8"/>
  <c r="BB45" i="3"/>
  <c r="BB49" i="3"/>
  <c r="AT17" i="3"/>
  <c r="AQ17" i="3"/>
  <c r="AR17" i="3"/>
  <c r="AS17" i="3" s="1"/>
  <c r="AX17" i="3"/>
  <c r="AU17" i="3"/>
  <c r="AZ17" i="3"/>
  <c r="AY17" i="3"/>
  <c r="AW17" i="3"/>
  <c r="AV17" i="3"/>
  <c r="BB46" i="3"/>
  <c r="BB50" i="3"/>
  <c r="AX31" i="3"/>
  <c r="AY31" i="3"/>
  <c r="AR31" i="3"/>
  <c r="AV31" i="3"/>
  <c r="AT31" i="3"/>
  <c r="AU31" i="3"/>
  <c r="AZ31" i="3"/>
  <c r="AS31" i="3"/>
  <c r="AQ31" i="3"/>
  <c r="AW31" i="3"/>
  <c r="AU33" i="3"/>
  <c r="AY33" i="3"/>
  <c r="AR33" i="3"/>
  <c r="AS33" i="3" s="1"/>
  <c r="AT33" i="3"/>
  <c r="AV33" i="3"/>
  <c r="AW33" i="3"/>
  <c r="AQ33" i="3"/>
  <c r="AZ33" i="3"/>
  <c r="AX33" i="3"/>
  <c r="AQ41" i="3"/>
  <c r="AY41" i="3"/>
  <c r="AT41" i="3"/>
  <c r="AW41" i="3"/>
  <c r="AR41" i="3"/>
  <c r="AV41" i="3"/>
  <c r="AX41" i="3"/>
  <c r="AZ41" i="3"/>
  <c r="AS41" i="3"/>
  <c r="AU41" i="3"/>
  <c r="BB51" i="3"/>
  <c r="AY24" i="3"/>
  <c r="AR24" i="3"/>
  <c r="AS24" i="3" s="1"/>
  <c r="AV24" i="3"/>
  <c r="AW24" i="3"/>
  <c r="AX24" i="3"/>
  <c r="AQ24" i="3"/>
  <c r="AU24" i="3"/>
  <c r="AT24" i="3"/>
  <c r="AZ24" i="3"/>
  <c r="AY34" i="3"/>
  <c r="AU34" i="3"/>
  <c r="AV34" i="3"/>
  <c r="AX34" i="3"/>
  <c r="AZ34" i="3"/>
  <c r="AQ34" i="3"/>
  <c r="AR34" i="3"/>
  <c r="AS34" i="3" s="1"/>
  <c r="AT34" i="3"/>
  <c r="AW34" i="3"/>
  <c r="AZ44" i="3"/>
  <c r="AY44" i="3"/>
  <c r="AR44" i="3"/>
  <c r="AW44" i="3"/>
  <c r="AV44" i="3"/>
  <c r="AX44" i="3"/>
  <c r="AS44" i="3"/>
  <c r="AT44" i="3"/>
  <c r="AU44" i="3"/>
  <c r="AQ44" i="3"/>
  <c r="AT56" i="3"/>
  <c r="AY56" i="3"/>
  <c r="AV56" i="3"/>
  <c r="AZ56" i="3"/>
  <c r="AS56" i="3"/>
  <c r="AU56" i="3"/>
  <c r="AW56" i="3"/>
  <c r="AR56" i="3"/>
  <c r="AX56" i="3"/>
  <c r="AQ56" i="3"/>
  <c r="AW35" i="3"/>
  <c r="AX35" i="3"/>
  <c r="AU35" i="3"/>
  <c r="AV35" i="3"/>
  <c r="AT35" i="3"/>
  <c r="AQ35" i="3"/>
  <c r="AZ35" i="3"/>
  <c r="AY35" i="3"/>
  <c r="AR35" i="3"/>
  <c r="AS35" i="3"/>
  <c r="AB14" i="8"/>
  <c r="AY175" i="8"/>
  <c r="AQ28" i="3"/>
  <c r="AV28" i="3"/>
  <c r="AS28" i="3"/>
  <c r="AU28" i="3"/>
  <c r="AZ28" i="3"/>
  <c r="AY28" i="3"/>
  <c r="AW28" i="3"/>
  <c r="AR28" i="3"/>
  <c r="AT28" i="3"/>
  <c r="AX28" i="3"/>
  <c r="AZ26" i="3"/>
  <c r="AX26" i="3"/>
  <c r="AS26" i="3"/>
  <c r="AW26" i="3"/>
  <c r="AT26" i="3"/>
  <c r="AV26" i="3"/>
  <c r="AQ26" i="3"/>
  <c r="AY26" i="3"/>
  <c r="AU26" i="3"/>
  <c r="AR26" i="3"/>
  <c r="AT29" i="3"/>
  <c r="AQ29" i="3"/>
  <c r="AX29" i="3"/>
  <c r="AU29" i="3"/>
  <c r="AW29" i="3"/>
  <c r="AZ29" i="3"/>
  <c r="AY29" i="3"/>
  <c r="AV29" i="3"/>
  <c r="AR29" i="3"/>
  <c r="AS29" i="3"/>
  <c r="BB53" i="3"/>
  <c r="AB173" i="8"/>
  <c r="BB58" i="3"/>
  <c r="AW18" i="3"/>
  <c r="AT18" i="3"/>
  <c r="AX18" i="3"/>
  <c r="AU18" i="3"/>
  <c r="AQ18" i="3"/>
  <c r="AR18" i="3"/>
  <c r="AS18" i="3" s="1"/>
  <c r="AZ18" i="3"/>
  <c r="AV18" i="3"/>
  <c r="AY18" i="3"/>
  <c r="AW23" i="3"/>
  <c r="AY23" i="3"/>
  <c r="AV23" i="3"/>
  <c r="AQ23" i="3"/>
  <c r="AR23" i="3"/>
  <c r="AS23" i="3" s="1"/>
  <c r="AT23" i="3"/>
  <c r="AX23" i="3"/>
  <c r="AZ23" i="3"/>
  <c r="AU23" i="3"/>
  <c r="AT37" i="3"/>
  <c r="AX37" i="3"/>
  <c r="AQ37" i="3"/>
  <c r="AZ37" i="3"/>
  <c r="AS37" i="3"/>
  <c r="AW37" i="3"/>
  <c r="AU37" i="3"/>
  <c r="AR37" i="3"/>
  <c r="AV37" i="3"/>
  <c r="AY37" i="3"/>
  <c r="AB171" i="8"/>
  <c r="AX25" i="3"/>
  <c r="AZ25" i="3"/>
  <c r="AU25" i="3"/>
  <c r="AY25" i="3"/>
  <c r="AW25" i="3"/>
  <c r="AT25" i="3"/>
  <c r="AR25" i="3"/>
  <c r="AS25" i="3" s="1"/>
  <c r="AQ25" i="3"/>
  <c r="AV25" i="3"/>
  <c r="AW38" i="3"/>
  <c r="AX38" i="3"/>
  <c r="AR38" i="3"/>
  <c r="AT38" i="3"/>
  <c r="AQ38" i="3"/>
  <c r="AV38" i="3"/>
  <c r="AS38" i="3"/>
  <c r="AU38" i="3"/>
  <c r="AZ38" i="3"/>
  <c r="AY38" i="3"/>
  <c r="AT170" i="8"/>
  <c r="AU170" i="8"/>
  <c r="AS170" i="8"/>
  <c r="AB16" i="8"/>
  <c r="AN16" i="8" s="1"/>
  <c r="AB23" i="8"/>
  <c r="AO23" i="8" s="1"/>
  <c r="AP23" i="8" s="1"/>
  <c r="AB31" i="8"/>
  <c r="AN31" i="8" s="1"/>
  <c r="AB39" i="8"/>
  <c r="AV39" i="8" s="1"/>
  <c r="AB47" i="8"/>
  <c r="AR47" i="8" s="1"/>
  <c r="AB55" i="8"/>
  <c r="AO55" i="8" s="1"/>
  <c r="AB63" i="8"/>
  <c r="AW63" i="8" s="1"/>
  <c r="AB71" i="8"/>
  <c r="AW71" i="8" s="1"/>
  <c r="AB79" i="8"/>
  <c r="AB87" i="8"/>
  <c r="AQ87" i="8" s="1"/>
  <c r="Q15" i="3"/>
  <c r="AE15" i="3" s="1"/>
  <c r="BD15" i="3" s="1"/>
  <c r="B10" i="3" s="1"/>
  <c r="BG15" i="3"/>
  <c r="AB95" i="8"/>
  <c r="AN95" i="8" s="1"/>
  <c r="AB103" i="8"/>
  <c r="AB111" i="8"/>
  <c r="AO111" i="8" s="1"/>
  <c r="AB119" i="8"/>
  <c r="AR119" i="8" s="1"/>
  <c r="AB127" i="8"/>
  <c r="AP127" i="8" s="1"/>
  <c r="AB135" i="8"/>
  <c r="AS135" i="8" s="1"/>
  <c r="AB143" i="8"/>
  <c r="AQ143" i="8" s="1"/>
  <c r="AB151" i="8"/>
  <c r="AS151" i="8" s="1"/>
  <c r="AB159" i="8"/>
  <c r="AN159" i="8" s="1"/>
  <c r="AB167" i="8"/>
  <c r="AT167" i="8" s="1"/>
  <c r="AB122" i="8"/>
  <c r="AQ122" i="8" s="1"/>
  <c r="AB154" i="8"/>
  <c r="AU154" i="8" s="1"/>
  <c r="AB20" i="8"/>
  <c r="AU20" i="8" s="1"/>
  <c r="AB28" i="8"/>
  <c r="AW28" i="8" s="1"/>
  <c r="AB36" i="8"/>
  <c r="AO36" i="8" s="1"/>
  <c r="AB44" i="8"/>
  <c r="AU44" i="8" s="1"/>
  <c r="AB52" i="8"/>
  <c r="AU52" i="8" s="1"/>
  <c r="AB60" i="8"/>
  <c r="AP60" i="8" s="1"/>
  <c r="AB68" i="8"/>
  <c r="AQ68" i="8" s="1"/>
  <c r="AB76" i="8"/>
  <c r="AV76" i="8" s="1"/>
  <c r="AB84" i="8"/>
  <c r="AO84" i="8" s="1"/>
  <c r="AB92" i="8"/>
  <c r="AR92" i="8" s="1"/>
  <c r="AB100" i="8"/>
  <c r="AV100" i="8" s="1"/>
  <c r="AB140" i="8"/>
  <c r="AQ140" i="8" s="1"/>
  <c r="AB156" i="8"/>
  <c r="AR156" i="8" s="1"/>
  <c r="AB34" i="8"/>
  <c r="AW34" i="8" s="1"/>
  <c r="AB58" i="8"/>
  <c r="AN58" i="8" s="1"/>
  <c r="AB82" i="8"/>
  <c r="AW82" i="8" s="1"/>
  <c r="AB94" i="8"/>
  <c r="AO94" i="8" s="1"/>
  <c r="AB102" i="8"/>
  <c r="AO102" i="8" s="1"/>
  <c r="AB126" i="8"/>
  <c r="AQ126" i="8" s="1"/>
  <c r="AB142" i="8"/>
  <c r="AS142" i="8" s="1"/>
  <c r="AB158" i="8"/>
  <c r="AN158" i="8" s="1"/>
  <c r="AB86" i="8"/>
  <c r="AB138" i="8"/>
  <c r="AT138" i="8" s="1"/>
  <c r="AB112" i="8"/>
  <c r="AB128" i="8"/>
  <c r="AB168" i="8"/>
  <c r="AB21" i="8"/>
  <c r="AB29" i="8"/>
  <c r="AB37" i="8"/>
  <c r="AB45" i="8"/>
  <c r="AB53" i="8"/>
  <c r="AB61" i="8"/>
  <c r="AB69" i="8"/>
  <c r="AB77" i="8"/>
  <c r="AB85" i="8"/>
  <c r="AB93" i="8"/>
  <c r="AB101" i="8"/>
  <c r="AB109" i="8"/>
  <c r="AB117" i="8"/>
  <c r="AB125" i="8"/>
  <c r="AB133" i="8"/>
  <c r="AB141" i="8"/>
  <c r="AB149" i="8"/>
  <c r="AB157" i="8"/>
  <c r="AB165" i="8"/>
  <c r="AB22" i="8"/>
  <c r="AB42" i="8"/>
  <c r="AB50" i="8"/>
  <c r="AB66" i="8"/>
  <c r="AB74" i="8"/>
  <c r="AB114" i="8"/>
  <c r="AB19" i="8"/>
  <c r="AB27" i="8"/>
  <c r="AB35" i="8"/>
  <c r="AB43" i="8"/>
  <c r="AB51" i="8"/>
  <c r="AB59" i="8"/>
  <c r="AB67" i="8"/>
  <c r="AB75" i="8"/>
  <c r="AB83" i="8"/>
  <c r="AB91" i="8"/>
  <c r="AB99" i="8"/>
  <c r="AB107" i="8"/>
  <c r="AB115" i="8"/>
  <c r="AB123" i="8"/>
  <c r="AB131" i="8"/>
  <c r="AB139" i="8"/>
  <c r="AB147" i="8"/>
  <c r="AB155" i="8"/>
  <c r="AB163" i="8"/>
  <c r="AB104" i="8"/>
  <c r="AB124" i="8"/>
  <c r="AB144" i="8"/>
  <c r="AB160" i="8"/>
  <c r="AB26" i="8"/>
  <c r="AB110" i="8"/>
  <c r="AB130" i="8"/>
  <c r="AB146" i="8"/>
  <c r="AB162" i="8"/>
  <c r="AB17" i="8"/>
  <c r="AB24" i="8"/>
  <c r="AB32" i="8"/>
  <c r="AB40" i="8"/>
  <c r="AB48" i="8"/>
  <c r="AB56" i="8"/>
  <c r="AB64" i="8"/>
  <c r="AB72" i="8"/>
  <c r="AB80" i="8"/>
  <c r="AB88" i="8"/>
  <c r="AB96" i="8"/>
  <c r="AB108" i="8"/>
  <c r="AB120" i="8"/>
  <c r="AB132" i="8"/>
  <c r="AB148" i="8"/>
  <c r="AB164" i="8"/>
  <c r="AB18" i="8"/>
  <c r="AB25" i="8"/>
  <c r="AB33" i="8"/>
  <c r="AB41" i="8"/>
  <c r="AB49" i="8"/>
  <c r="AB57" i="8"/>
  <c r="AB65" i="8"/>
  <c r="AB73" i="8"/>
  <c r="AB81" i="8"/>
  <c r="AB89" i="8"/>
  <c r="AB97" i="8"/>
  <c r="AB105" i="8"/>
  <c r="AB113" i="8"/>
  <c r="AB121" i="8"/>
  <c r="AB129" i="8"/>
  <c r="AB137" i="8"/>
  <c r="AB145" i="8"/>
  <c r="AB153" i="8"/>
  <c r="AB161" i="8"/>
  <c r="AB15" i="8"/>
  <c r="AB30" i="8"/>
  <c r="AB38" i="8"/>
  <c r="AB46" i="8"/>
  <c r="AB54" i="8"/>
  <c r="AB62" i="8"/>
  <c r="AB70" i="8"/>
  <c r="AB78" i="8"/>
  <c r="AB90" i="8"/>
  <c r="AB98" i="8"/>
  <c r="AB106" i="8"/>
  <c r="AB118" i="8"/>
  <c r="AB134" i="8"/>
  <c r="AB150" i="8"/>
  <c r="AB166" i="8"/>
  <c r="AQ23" i="8"/>
  <c r="AB116" i="8"/>
  <c r="AB136" i="8"/>
  <c r="AB152" i="8"/>
  <c r="AB169" i="8"/>
  <c r="AB15" i="3"/>
  <c r="AY177" i="8" l="1"/>
  <c r="BB55" i="3"/>
  <c r="BB59" i="3"/>
  <c r="AY178" i="8"/>
  <c r="AS79" i="3"/>
  <c r="BB79" i="3" s="1"/>
  <c r="AS177" i="3"/>
  <c r="BB177" i="3" s="1"/>
  <c r="AS30" i="3"/>
  <c r="BB30" i="3" s="1"/>
  <c r="AS32" i="3"/>
  <c r="BB32" i="3" s="1"/>
  <c r="AS161" i="3"/>
  <c r="BB161" i="3" s="1"/>
  <c r="AS74" i="3"/>
  <c r="BB74" i="3" s="1"/>
  <c r="AS21" i="3"/>
  <c r="BB21" i="3"/>
  <c r="AS76" i="3"/>
  <c r="BB76" i="3" s="1"/>
  <c r="AS176" i="3"/>
  <c r="BB176" i="3" s="1"/>
  <c r="AS89" i="3"/>
  <c r="BB89" i="3" s="1"/>
  <c r="AS91" i="3"/>
  <c r="BB91" i="3" s="1"/>
  <c r="AS169" i="3"/>
  <c r="BB169" i="3" s="1"/>
  <c r="AS78" i="3"/>
  <c r="BB78" i="3" s="1"/>
  <c r="AS85" i="3"/>
  <c r="BB85" i="3" s="1"/>
  <c r="AS86" i="3"/>
  <c r="BB86" i="3" s="1"/>
  <c r="AS92" i="3"/>
  <c r="BB92" i="3" s="1"/>
  <c r="BB19" i="3"/>
  <c r="AS84" i="3"/>
  <c r="BB84" i="3" s="1"/>
  <c r="AS98" i="3"/>
  <c r="BB98" i="3" s="1"/>
  <c r="AS90" i="3"/>
  <c r="BB90" i="3" s="1"/>
  <c r="AS95" i="3"/>
  <c r="BB95" i="3" s="1"/>
  <c r="AS93" i="3"/>
  <c r="BB93" i="3" s="1"/>
  <c r="BB57" i="3"/>
  <c r="AS183" i="3"/>
  <c r="BB183" i="3" s="1"/>
  <c r="AS77" i="3"/>
  <c r="BB77" i="3" s="1"/>
  <c r="AS97" i="3"/>
  <c r="BB97" i="3" s="1"/>
  <c r="AS182" i="3"/>
  <c r="BB182" i="3" s="1"/>
  <c r="AS110" i="3"/>
  <c r="BB110" i="3" s="1"/>
  <c r="BB54" i="3"/>
  <c r="BB20" i="3"/>
  <c r="BB16" i="3"/>
  <c r="BB52" i="3"/>
  <c r="AJ15" i="3"/>
  <c r="BC15" i="3"/>
  <c r="AS28" i="8"/>
  <c r="AY176" i="8"/>
  <c r="AO20" i="8"/>
  <c r="AP20" i="8" s="1"/>
  <c r="BB31" i="3"/>
  <c r="BB23" i="3"/>
  <c r="BB35" i="3"/>
  <c r="BB26" i="3"/>
  <c r="BB28" i="3"/>
  <c r="AW119" i="8"/>
  <c r="AQ171" i="8"/>
  <c r="AU171" i="8"/>
  <c r="AN171" i="8"/>
  <c r="AT171" i="8"/>
  <c r="AP171" i="8"/>
  <c r="AO171" i="8"/>
  <c r="AR171" i="8"/>
  <c r="AW171" i="8"/>
  <c r="AV171" i="8"/>
  <c r="AS171" i="8"/>
  <c r="BB56" i="3"/>
  <c r="BB44" i="3"/>
  <c r="BB34" i="3"/>
  <c r="BB33" i="3"/>
  <c r="BB17" i="3"/>
  <c r="AR174" i="8"/>
  <c r="AU174" i="8"/>
  <c r="AS174" i="8"/>
  <c r="AN174" i="8"/>
  <c r="AQ174" i="8"/>
  <c r="AT174" i="8"/>
  <c r="AO174" i="8"/>
  <c r="AP174" i="8" s="1"/>
  <c r="AW174" i="8"/>
  <c r="AV174" i="8"/>
  <c r="BB27" i="3"/>
  <c r="BB25" i="3"/>
  <c r="BB37" i="3"/>
  <c r="AS173" i="8"/>
  <c r="AT173" i="8"/>
  <c r="AU173" i="8"/>
  <c r="AO173" i="8"/>
  <c r="AP173" i="8" s="1"/>
  <c r="AW173" i="8"/>
  <c r="AR173" i="8"/>
  <c r="AV173" i="8"/>
  <c r="AN173" i="8"/>
  <c r="AQ173" i="8"/>
  <c r="AO14" i="8"/>
  <c r="AP14" i="8" s="1"/>
  <c r="AV14" i="8"/>
  <c r="AW14" i="8"/>
  <c r="AS14" i="8"/>
  <c r="AQ14" i="8"/>
  <c r="AU14" i="8"/>
  <c r="AT14" i="8"/>
  <c r="AR14" i="8"/>
  <c r="AN14" i="8"/>
  <c r="BB24" i="3"/>
  <c r="BB41" i="3"/>
  <c r="BB22" i="3"/>
  <c r="BB39" i="3"/>
  <c r="BB36" i="3"/>
  <c r="BB40" i="3"/>
  <c r="BB38" i="3"/>
  <c r="BB18" i="3"/>
  <c r="BB29" i="3"/>
  <c r="AS172" i="8"/>
  <c r="AW172" i="8"/>
  <c r="AN172" i="8"/>
  <c r="AO172" i="8"/>
  <c r="AP172" i="8" s="1"/>
  <c r="AR172" i="8"/>
  <c r="AQ172" i="8"/>
  <c r="AV172" i="8"/>
  <c r="AT172" i="8"/>
  <c r="AU172" i="8"/>
  <c r="AS79" i="8"/>
  <c r="AR154" i="8"/>
  <c r="AV119" i="8"/>
  <c r="AT151" i="8"/>
  <c r="AS119" i="8"/>
  <c r="AN151" i="8"/>
  <c r="AO79" i="8"/>
  <c r="AP79" i="8" s="1"/>
  <c r="AN60" i="8"/>
  <c r="AS23" i="8"/>
  <c r="AV47" i="8"/>
  <c r="AT47" i="8"/>
  <c r="AQ142" i="8"/>
  <c r="AP47" i="8"/>
  <c r="AQ47" i="8"/>
  <c r="AU23" i="8"/>
  <c r="AN47" i="8"/>
  <c r="AU47" i="8"/>
  <c r="AR23" i="8"/>
  <c r="AV23" i="8"/>
  <c r="AS47" i="8"/>
  <c r="AO47" i="8"/>
  <c r="AT23" i="8"/>
  <c r="AN23" i="8"/>
  <c r="AW68" i="8"/>
  <c r="AY170" i="8"/>
  <c r="AQ71" i="8"/>
  <c r="AW52" i="8"/>
  <c r="AS143" i="8"/>
  <c r="AO63" i="8"/>
  <c r="AP63" i="8" s="1"/>
  <c r="AW47" i="8"/>
  <c r="AW23" i="8"/>
  <c r="AO82" i="8"/>
  <c r="AP82" i="8" s="1"/>
  <c r="AP84" i="8"/>
  <c r="AN94" i="8"/>
  <c r="AO31" i="8"/>
  <c r="AP31" i="8" s="1"/>
  <c r="AO76" i="8"/>
  <c r="AV138" i="8"/>
  <c r="AW167" i="8"/>
  <c r="AR135" i="8"/>
  <c r="AO103" i="8"/>
  <c r="AP103" i="8" s="1"/>
  <c r="AT31" i="8"/>
  <c r="AV92" i="8"/>
  <c r="AW60" i="8"/>
  <c r="AQ138" i="8"/>
  <c r="AP167" i="8"/>
  <c r="AN135" i="8"/>
  <c r="AR103" i="8"/>
  <c r="AS63" i="8"/>
  <c r="AQ31" i="8"/>
  <c r="AQ92" i="8"/>
  <c r="AN44" i="8"/>
  <c r="AQ167" i="8"/>
  <c r="AV167" i="8"/>
  <c r="AV135" i="8"/>
  <c r="AN103" i="8"/>
  <c r="AV103" i="8"/>
  <c r="AV63" i="8"/>
  <c r="AR31" i="8"/>
  <c r="AU31" i="8"/>
  <c r="AP58" i="8"/>
  <c r="AS156" i="8"/>
  <c r="AU167" i="8"/>
  <c r="AO167" i="8"/>
  <c r="AU135" i="8"/>
  <c r="AT103" i="8"/>
  <c r="AR63" i="8"/>
  <c r="AQ55" i="8"/>
  <c r="AW31" i="8"/>
  <c r="AV31" i="8"/>
  <c r="BI15" i="3"/>
  <c r="B11" i="3" s="1"/>
  <c r="AU122" i="8"/>
  <c r="AV143" i="8"/>
  <c r="AS111" i="8"/>
  <c r="AV71" i="8"/>
  <c r="AQ39" i="8"/>
  <c r="AV142" i="8"/>
  <c r="AS82" i="8"/>
  <c r="AT156" i="8"/>
  <c r="AQ84" i="8"/>
  <c r="AP122" i="8"/>
  <c r="AQ111" i="8"/>
  <c r="AW39" i="8"/>
  <c r="AO158" i="8"/>
  <c r="AW156" i="8"/>
  <c r="AT92" i="8"/>
  <c r="AN76" i="8"/>
  <c r="AV60" i="8"/>
  <c r="AO28" i="8"/>
  <c r="AP143" i="8"/>
  <c r="AU111" i="8"/>
  <c r="AS39" i="8"/>
  <c r="AW142" i="8"/>
  <c r="AU16" i="8"/>
  <c r="AS16" i="8"/>
  <c r="AW16" i="8"/>
  <c r="AR16" i="8"/>
  <c r="AT16" i="8"/>
  <c r="AV16" i="8"/>
  <c r="AQ16" i="8"/>
  <c r="AO16" i="8"/>
  <c r="AP16" i="8" s="1"/>
  <c r="AM15" i="3"/>
  <c r="AL15" i="3"/>
  <c r="AN122" i="8"/>
  <c r="AV122" i="8"/>
  <c r="AU143" i="8"/>
  <c r="AR143" i="8"/>
  <c r="AO143" i="8"/>
  <c r="AN111" i="8"/>
  <c r="AR111" i="8"/>
  <c r="AN71" i="8"/>
  <c r="AT71" i="8"/>
  <c r="AU39" i="8"/>
  <c r="AP39" i="8"/>
  <c r="AU142" i="8"/>
  <c r="AN142" i="8"/>
  <c r="AP142" i="8"/>
  <c r="AQ82" i="8"/>
  <c r="AP156" i="8"/>
  <c r="AQ156" i="8"/>
  <c r="AV156" i="8"/>
  <c r="AR84" i="8"/>
  <c r="AS84" i="8"/>
  <c r="AN84" i="8"/>
  <c r="AR52" i="8"/>
  <c r="AO15" i="3"/>
  <c r="AP15" i="3"/>
  <c r="AR122" i="8"/>
  <c r="AS122" i="8"/>
  <c r="AT122" i="8"/>
  <c r="AN167" i="8"/>
  <c r="AR167" i="8"/>
  <c r="AW143" i="8"/>
  <c r="AT143" i="8"/>
  <c r="AP135" i="8"/>
  <c r="AW135" i="8"/>
  <c r="AO135" i="8"/>
  <c r="AP111" i="8"/>
  <c r="AW111" i="8"/>
  <c r="AQ103" i="8"/>
  <c r="AW103" i="8"/>
  <c r="AS103" i="8"/>
  <c r="AO71" i="8"/>
  <c r="AP71" i="8" s="1"/>
  <c r="AS71" i="8"/>
  <c r="AU71" i="8"/>
  <c r="AN63" i="8"/>
  <c r="AT63" i="8"/>
  <c r="AR39" i="8"/>
  <c r="AN39" i="8"/>
  <c r="AS31" i="8"/>
  <c r="AR142" i="8"/>
  <c r="AO142" i="8"/>
  <c r="AW126" i="8"/>
  <c r="AT82" i="8"/>
  <c r="AU82" i="8"/>
  <c r="AN82" i="8"/>
  <c r="AR58" i="8"/>
  <c r="AN156" i="8"/>
  <c r="AU156" i="8"/>
  <c r="AW140" i="8"/>
  <c r="AU84" i="8"/>
  <c r="AV84" i="8"/>
  <c r="AW84" i="8"/>
  <c r="AT52" i="8"/>
  <c r="AV52" i="8"/>
  <c r="AK15" i="3"/>
  <c r="AX15" i="3"/>
  <c r="AN15" i="3"/>
  <c r="BA15" i="3"/>
  <c r="AI15" i="3"/>
  <c r="AU138" i="8"/>
  <c r="AO122" i="8"/>
  <c r="AW122" i="8"/>
  <c r="AS167" i="8"/>
  <c r="AN143" i="8"/>
  <c r="AT135" i="8"/>
  <c r="AQ135" i="8"/>
  <c r="AV111" i="8"/>
  <c r="AT111" i="8"/>
  <c r="AU103" i="8"/>
  <c r="AR71" i="8"/>
  <c r="AQ63" i="8"/>
  <c r="AU63" i="8"/>
  <c r="AW55" i="8"/>
  <c r="AT39" i="8"/>
  <c r="AO39" i="8"/>
  <c r="AT142" i="8"/>
  <c r="AN126" i="8"/>
  <c r="AV82" i="8"/>
  <c r="AR82" i="8"/>
  <c r="AQ58" i="8"/>
  <c r="AO156" i="8"/>
  <c r="AR140" i="8"/>
  <c r="AT84" i="8"/>
  <c r="AU76" i="8"/>
  <c r="AS52" i="8"/>
  <c r="AO44" i="8"/>
  <c r="AT20" i="8"/>
  <c r="AO154" i="8"/>
  <c r="AP154" i="8" s="1"/>
  <c r="AV154" i="8"/>
  <c r="AR151" i="8"/>
  <c r="AQ151" i="8"/>
  <c r="AW151" i="8"/>
  <c r="AQ119" i="8"/>
  <c r="AO119" i="8"/>
  <c r="AT79" i="8"/>
  <c r="AV79" i="8"/>
  <c r="AU55" i="8"/>
  <c r="AP55" i="8"/>
  <c r="AN55" i="8"/>
  <c r="AS158" i="8"/>
  <c r="AR158" i="8"/>
  <c r="AP94" i="8"/>
  <c r="AW92" i="8"/>
  <c r="AO92" i="8"/>
  <c r="AP92" i="8" s="1"/>
  <c r="AU60" i="8"/>
  <c r="AQ60" i="8"/>
  <c r="AS60" i="8"/>
  <c r="AU36" i="8"/>
  <c r="AP28" i="8"/>
  <c r="AQ28" i="8"/>
  <c r="AT154" i="8"/>
  <c r="AV151" i="8"/>
  <c r="AU151" i="8"/>
  <c r="AP151" i="8"/>
  <c r="AP119" i="8"/>
  <c r="AU119" i="8"/>
  <c r="AR79" i="8"/>
  <c r="AQ79" i="8"/>
  <c r="AW79" i="8"/>
  <c r="AS55" i="8"/>
  <c r="AV55" i="8"/>
  <c r="AT55" i="8"/>
  <c r="AW158" i="8"/>
  <c r="AR94" i="8"/>
  <c r="AN92" i="8"/>
  <c r="AU92" i="8"/>
  <c r="AT60" i="8"/>
  <c r="AO60" i="8"/>
  <c r="AT28" i="8"/>
  <c r="AU28" i="8"/>
  <c r="AN28" i="8"/>
  <c r="AQ154" i="8"/>
  <c r="AO151" i="8"/>
  <c r="AN119" i="8"/>
  <c r="AT119" i="8"/>
  <c r="AU79" i="8"/>
  <c r="AN79" i="8"/>
  <c r="AR55" i="8"/>
  <c r="AQ158" i="8"/>
  <c r="AS94" i="8"/>
  <c r="AV94" i="8"/>
  <c r="AS92" i="8"/>
  <c r="AR60" i="8"/>
  <c r="AV28" i="8"/>
  <c r="AR28" i="8"/>
  <c r="AW154" i="8"/>
  <c r="AN154" i="8"/>
  <c r="AS154" i="8"/>
  <c r="AW20" i="8"/>
  <c r="AR87" i="8"/>
  <c r="AN34" i="8"/>
  <c r="AN52" i="8"/>
  <c r="AO52" i="8"/>
  <c r="AP52" i="8" s="1"/>
  <c r="AS20" i="8"/>
  <c r="AV159" i="8"/>
  <c r="AU102" i="8"/>
  <c r="AV86" i="8"/>
  <c r="AO95" i="8"/>
  <c r="AU86" i="8"/>
  <c r="AQ159" i="8"/>
  <c r="AT127" i="8"/>
  <c r="AS87" i="8"/>
  <c r="AN87" i="8"/>
  <c r="AO87" i="8"/>
  <c r="AP87" i="8" s="1"/>
  <c r="AW102" i="8"/>
  <c r="AU34" i="8"/>
  <c r="AQ52" i="8"/>
  <c r="AS36" i="8"/>
  <c r="AQ20" i="8"/>
  <c r="AV20" i="8"/>
  <c r="AW159" i="8"/>
  <c r="AQ127" i="8"/>
  <c r="AR95" i="8"/>
  <c r="AV87" i="8"/>
  <c r="AT87" i="8"/>
  <c r="AU87" i="8"/>
  <c r="AV34" i="8"/>
  <c r="AW100" i="8"/>
  <c r="AW86" i="8"/>
  <c r="AU127" i="8"/>
  <c r="AT95" i="8"/>
  <c r="AW87" i="8"/>
  <c r="AN102" i="8"/>
  <c r="AO100" i="8"/>
  <c r="AP100" i="8" s="1"/>
  <c r="AV68" i="8"/>
  <c r="AQ36" i="8"/>
  <c r="AR20" i="8"/>
  <c r="AS86" i="8"/>
  <c r="AO86" i="8"/>
  <c r="AP86" i="8" s="1"/>
  <c r="AR86" i="8"/>
  <c r="AO159" i="8"/>
  <c r="AS159" i="8"/>
  <c r="AP159" i="8"/>
  <c r="AV127" i="8"/>
  <c r="AN127" i="8"/>
  <c r="AR127" i="8"/>
  <c r="AS95" i="8"/>
  <c r="AQ95" i="8"/>
  <c r="AU95" i="8"/>
  <c r="AP102" i="8"/>
  <c r="AR102" i="8"/>
  <c r="AS102" i="8"/>
  <c r="AP34" i="8"/>
  <c r="AR34" i="8"/>
  <c r="AO34" i="8"/>
  <c r="AQ100" i="8"/>
  <c r="AT100" i="8"/>
  <c r="AO68" i="8"/>
  <c r="AR68" i="8"/>
  <c r="AN36" i="8"/>
  <c r="AR36" i="8"/>
  <c r="AN86" i="8"/>
  <c r="AT86" i="8"/>
  <c r="AR159" i="8"/>
  <c r="AU159" i="8"/>
  <c r="AO127" i="8"/>
  <c r="AW127" i="8"/>
  <c r="AW95" i="8"/>
  <c r="AV95" i="8"/>
  <c r="AQ102" i="8"/>
  <c r="AV102" i="8"/>
  <c r="AQ34" i="8"/>
  <c r="AS34" i="8"/>
  <c r="AU100" i="8"/>
  <c r="AN100" i="8"/>
  <c r="AS100" i="8"/>
  <c r="AP68" i="8"/>
  <c r="AT68" i="8"/>
  <c r="AS68" i="8"/>
  <c r="AR44" i="8"/>
  <c r="AW36" i="8"/>
  <c r="AV36" i="8"/>
  <c r="AQ86" i="8"/>
  <c r="AT159" i="8"/>
  <c r="AS127" i="8"/>
  <c r="AP95" i="8"/>
  <c r="AT102" i="8"/>
  <c r="AT34" i="8"/>
  <c r="AR100" i="8"/>
  <c r="AN68" i="8"/>
  <c r="AU68" i="8"/>
  <c r="AT36" i="8"/>
  <c r="AP36" i="8"/>
  <c r="AR138" i="8"/>
  <c r="AW138" i="8"/>
  <c r="AP158" i="8"/>
  <c r="AT158" i="8"/>
  <c r="AU158" i="8"/>
  <c r="AV126" i="8"/>
  <c r="AP126" i="8"/>
  <c r="AO126" i="8"/>
  <c r="AW94" i="8"/>
  <c r="AT94" i="8"/>
  <c r="AW58" i="8"/>
  <c r="AO58" i="8"/>
  <c r="AS58" i="8"/>
  <c r="AV140" i="8"/>
  <c r="AP140" i="8"/>
  <c r="AO140" i="8"/>
  <c r="AR76" i="8"/>
  <c r="AW76" i="8"/>
  <c r="AS44" i="8"/>
  <c r="AT44" i="8"/>
  <c r="AN20" i="8"/>
  <c r="AN138" i="8"/>
  <c r="AP138" i="8"/>
  <c r="AS126" i="8"/>
  <c r="AT126" i="8"/>
  <c r="AU126" i="8"/>
  <c r="AV58" i="8"/>
  <c r="AU58" i="8"/>
  <c r="AN140" i="8"/>
  <c r="AT140" i="8"/>
  <c r="AU140" i="8"/>
  <c r="AP76" i="8"/>
  <c r="AQ76" i="8"/>
  <c r="AV44" i="8"/>
  <c r="AP44" i="8"/>
  <c r="AO138" i="8"/>
  <c r="AS138" i="8"/>
  <c r="AV158" i="8"/>
  <c r="AR126" i="8"/>
  <c r="AQ94" i="8"/>
  <c r="AU94" i="8"/>
  <c r="AT58" i="8"/>
  <c r="AS140" i="8"/>
  <c r="AS76" i="8"/>
  <c r="AT76" i="8"/>
  <c r="AQ44" i="8"/>
  <c r="AW44" i="8"/>
  <c r="AP116" i="8"/>
  <c r="AW116" i="8"/>
  <c r="AV116" i="8"/>
  <c r="AS116" i="8"/>
  <c r="AN116" i="8"/>
  <c r="AU116" i="8"/>
  <c r="AO116" i="8"/>
  <c r="AR116" i="8"/>
  <c r="AQ116" i="8"/>
  <c r="AT116" i="8"/>
  <c r="AR150" i="8"/>
  <c r="AU150" i="8"/>
  <c r="AN150" i="8"/>
  <c r="AQ150" i="8"/>
  <c r="AT150" i="8"/>
  <c r="AS150" i="8"/>
  <c r="AP150" i="8"/>
  <c r="AW150" i="8"/>
  <c r="AO150" i="8"/>
  <c r="AV150" i="8"/>
  <c r="AR98" i="8"/>
  <c r="AW98" i="8"/>
  <c r="AN98" i="8"/>
  <c r="AU98" i="8"/>
  <c r="AQ98" i="8"/>
  <c r="AV98" i="8"/>
  <c r="AO98" i="8"/>
  <c r="AP98" i="8" s="1"/>
  <c r="AT98" i="8"/>
  <c r="AS98" i="8"/>
  <c r="AW62" i="8"/>
  <c r="AV62" i="8"/>
  <c r="AS62" i="8"/>
  <c r="AT62" i="8"/>
  <c r="AR62" i="8"/>
  <c r="AN62" i="8"/>
  <c r="AQ62" i="8"/>
  <c r="AO62" i="8"/>
  <c r="AP62" i="8" s="1"/>
  <c r="AU62" i="8"/>
  <c r="AO30" i="8"/>
  <c r="AV30" i="8"/>
  <c r="AT30" i="8"/>
  <c r="AW30" i="8"/>
  <c r="AP30" i="8"/>
  <c r="AN30" i="8"/>
  <c r="AQ30" i="8"/>
  <c r="AS30" i="8"/>
  <c r="AR30" i="8"/>
  <c r="AU30" i="8"/>
  <c r="AT145" i="8"/>
  <c r="AR145" i="8"/>
  <c r="AP145" i="8"/>
  <c r="AW145" i="8"/>
  <c r="AN145" i="8"/>
  <c r="AU145" i="8"/>
  <c r="AO145" i="8"/>
  <c r="AV145" i="8"/>
  <c r="AS145" i="8"/>
  <c r="AQ145" i="8"/>
  <c r="AO113" i="8"/>
  <c r="AV113" i="8"/>
  <c r="AR113" i="8"/>
  <c r="AU113" i="8"/>
  <c r="AP113" i="8"/>
  <c r="AT113" i="8"/>
  <c r="AS113" i="8"/>
  <c r="AW113" i="8"/>
  <c r="AN113" i="8"/>
  <c r="AQ113" i="8"/>
  <c r="AS81" i="8"/>
  <c r="AV81" i="8"/>
  <c r="AU81" i="8"/>
  <c r="AR81" i="8"/>
  <c r="AQ81" i="8"/>
  <c r="AT81" i="8"/>
  <c r="AN81" i="8"/>
  <c r="AW81" i="8"/>
  <c r="AO81" i="8"/>
  <c r="AP81" i="8" s="1"/>
  <c r="AP49" i="8"/>
  <c r="AW49" i="8"/>
  <c r="AS49" i="8"/>
  <c r="AV49" i="8"/>
  <c r="AN49" i="8"/>
  <c r="AU49" i="8"/>
  <c r="AQ49" i="8"/>
  <c r="AT49" i="8"/>
  <c r="AO49" i="8"/>
  <c r="AR49" i="8"/>
  <c r="AS18" i="8"/>
  <c r="AO18" i="8"/>
  <c r="AV18" i="8"/>
  <c r="AW18" i="8"/>
  <c r="AR18" i="8"/>
  <c r="AU18" i="8"/>
  <c r="AT18" i="8"/>
  <c r="AN18" i="8"/>
  <c r="AQ18" i="8"/>
  <c r="AP18" i="8"/>
  <c r="AQ120" i="8"/>
  <c r="AT120" i="8"/>
  <c r="AR120" i="8"/>
  <c r="AP120" i="8"/>
  <c r="AW120" i="8"/>
  <c r="AN120" i="8"/>
  <c r="AS120" i="8"/>
  <c r="AV120" i="8"/>
  <c r="AU120" i="8"/>
  <c r="AO120" i="8"/>
  <c r="AS80" i="8"/>
  <c r="AT80" i="8"/>
  <c r="AO80" i="8"/>
  <c r="AP80" i="8" s="1"/>
  <c r="AV80" i="8"/>
  <c r="AR80" i="8"/>
  <c r="AU80" i="8"/>
  <c r="AQ80" i="8"/>
  <c r="AW80" i="8"/>
  <c r="AN80" i="8"/>
  <c r="AO48" i="8"/>
  <c r="AR48" i="8"/>
  <c r="AU48" i="8"/>
  <c r="AP48" i="8"/>
  <c r="AN48" i="8"/>
  <c r="AQ48" i="8"/>
  <c r="AT48" i="8"/>
  <c r="AV48" i="8"/>
  <c r="AW48" i="8"/>
  <c r="AS48" i="8"/>
  <c r="AU17" i="8"/>
  <c r="AO17" i="8"/>
  <c r="AP17" i="8" s="1"/>
  <c r="AR17" i="8"/>
  <c r="AS17" i="8"/>
  <c r="AQ17" i="8"/>
  <c r="AT17" i="8"/>
  <c r="AN17" i="8"/>
  <c r="AW17" i="8"/>
  <c r="AV17" i="8"/>
  <c r="AR162" i="8"/>
  <c r="AU162" i="8"/>
  <c r="AW162" i="8"/>
  <c r="AN162" i="8"/>
  <c r="AQ162" i="8"/>
  <c r="AT162" i="8"/>
  <c r="AO162" i="8"/>
  <c r="AP162" i="8" s="1"/>
  <c r="AV162" i="8"/>
  <c r="AS162" i="8"/>
  <c r="AR26" i="8"/>
  <c r="AU26" i="8"/>
  <c r="AT26" i="8"/>
  <c r="AS26" i="8"/>
  <c r="AO26" i="8"/>
  <c r="AV26" i="8"/>
  <c r="AQ26" i="8"/>
  <c r="AW26" i="8"/>
  <c r="AN26" i="8"/>
  <c r="AP26" i="8"/>
  <c r="AW104" i="8"/>
  <c r="AN104" i="8"/>
  <c r="AQ104" i="8"/>
  <c r="AS104" i="8"/>
  <c r="AR104" i="8"/>
  <c r="AT104" i="8"/>
  <c r="AO104" i="8"/>
  <c r="AV104" i="8"/>
  <c r="AU104" i="8"/>
  <c r="AP104" i="8"/>
  <c r="AW139" i="8"/>
  <c r="AN139" i="8"/>
  <c r="AQ139" i="8"/>
  <c r="AP139" i="8"/>
  <c r="AS139" i="8"/>
  <c r="AR139" i="8"/>
  <c r="AT139" i="8"/>
  <c r="AU139" i="8"/>
  <c r="AO139" i="8"/>
  <c r="AV139" i="8"/>
  <c r="AS107" i="8"/>
  <c r="AU107" i="8"/>
  <c r="AO107" i="8"/>
  <c r="AP107" i="8" s="1"/>
  <c r="AR107" i="8"/>
  <c r="AQ107" i="8"/>
  <c r="AT107" i="8"/>
  <c r="AN107" i="8"/>
  <c r="AW107" i="8"/>
  <c r="AV107" i="8"/>
  <c r="AV75" i="8"/>
  <c r="AS75" i="8"/>
  <c r="AU75" i="8"/>
  <c r="AW75" i="8"/>
  <c r="AN75" i="8"/>
  <c r="AO75" i="8"/>
  <c r="AP75" i="8"/>
  <c r="AR75" i="8"/>
  <c r="AQ75" i="8"/>
  <c r="AT75" i="8"/>
  <c r="AP43" i="8"/>
  <c r="AW43" i="8"/>
  <c r="AR43" i="8"/>
  <c r="AU43" i="8"/>
  <c r="AN43" i="8"/>
  <c r="AQ43" i="8"/>
  <c r="AT43" i="8"/>
  <c r="AS43" i="8"/>
  <c r="AV43" i="8"/>
  <c r="AO43" i="8"/>
  <c r="AS165" i="8"/>
  <c r="AU165" i="8"/>
  <c r="AQ165" i="8"/>
  <c r="AO165" i="8"/>
  <c r="AV165" i="8"/>
  <c r="AP165" i="8"/>
  <c r="AR165" i="8"/>
  <c r="AN165" i="8"/>
  <c r="AT165" i="8"/>
  <c r="AW165" i="8"/>
  <c r="AR133" i="8"/>
  <c r="AU133" i="8"/>
  <c r="AT133" i="8"/>
  <c r="AW133" i="8"/>
  <c r="AN133" i="8"/>
  <c r="AQ133" i="8"/>
  <c r="AP133" i="8"/>
  <c r="AO133" i="8"/>
  <c r="AV133" i="8"/>
  <c r="AS133" i="8"/>
  <c r="AP101" i="8"/>
  <c r="AW101" i="8"/>
  <c r="AV101" i="8"/>
  <c r="AR101" i="8"/>
  <c r="AS101" i="8"/>
  <c r="AU101" i="8"/>
  <c r="AO101" i="8"/>
  <c r="AQ101" i="8"/>
  <c r="AT101" i="8"/>
  <c r="AN101" i="8"/>
  <c r="AU69" i="8"/>
  <c r="AR69" i="8"/>
  <c r="AV69" i="8"/>
  <c r="AS69" i="8"/>
  <c r="AN69" i="8"/>
  <c r="AW69" i="8"/>
  <c r="AQ69" i="8"/>
  <c r="AO69" i="8"/>
  <c r="AP69" i="8" s="1"/>
  <c r="AT69" i="8"/>
  <c r="AS37" i="8"/>
  <c r="AV37" i="8"/>
  <c r="AU37" i="8"/>
  <c r="AO37" i="8"/>
  <c r="AN37" i="8"/>
  <c r="AQ37" i="8"/>
  <c r="AT37" i="8"/>
  <c r="AP37" i="8"/>
  <c r="AW37" i="8"/>
  <c r="AR37" i="8"/>
  <c r="AQ128" i="8"/>
  <c r="AT128" i="8"/>
  <c r="AR128" i="8"/>
  <c r="AP128" i="8"/>
  <c r="AW128" i="8"/>
  <c r="AN128" i="8"/>
  <c r="AS128" i="8"/>
  <c r="AV128" i="8"/>
  <c r="AU128" i="8"/>
  <c r="AO128" i="8"/>
  <c r="AW169" i="8"/>
  <c r="AN169" i="8"/>
  <c r="AQ169" i="8"/>
  <c r="AS169" i="8"/>
  <c r="AR169" i="8"/>
  <c r="AT169" i="8"/>
  <c r="AO169" i="8"/>
  <c r="AP169" i="8" s="1"/>
  <c r="AV169" i="8"/>
  <c r="AU169" i="8"/>
  <c r="AP134" i="8"/>
  <c r="AW134" i="8"/>
  <c r="AV134" i="8"/>
  <c r="AS134" i="8"/>
  <c r="AN134" i="8"/>
  <c r="AR134" i="8"/>
  <c r="AU134" i="8"/>
  <c r="AQ134" i="8"/>
  <c r="AT134" i="8"/>
  <c r="AO134" i="8"/>
  <c r="AO90" i="8"/>
  <c r="AP90" i="8" s="1"/>
  <c r="AV90" i="8"/>
  <c r="AR90" i="8"/>
  <c r="AU90" i="8"/>
  <c r="AT90" i="8"/>
  <c r="AW90" i="8"/>
  <c r="AQ90" i="8"/>
  <c r="AS90" i="8"/>
  <c r="AN90" i="8"/>
  <c r="AO54" i="8"/>
  <c r="AP54" i="8" s="1"/>
  <c r="AR54" i="8"/>
  <c r="AN54" i="8"/>
  <c r="AU54" i="8"/>
  <c r="AT54" i="8"/>
  <c r="AS54" i="8"/>
  <c r="AV54" i="8"/>
  <c r="AW54" i="8"/>
  <c r="AQ54" i="8"/>
  <c r="AO15" i="8"/>
  <c r="AP15" i="8" s="1"/>
  <c r="AN15" i="8"/>
  <c r="AU15" i="8"/>
  <c r="AQ15" i="8"/>
  <c r="AT15" i="8"/>
  <c r="AW15" i="8"/>
  <c r="AS15" i="8"/>
  <c r="AV15" i="8"/>
  <c r="AR15" i="8"/>
  <c r="AO137" i="8"/>
  <c r="AV137" i="8"/>
  <c r="AR137" i="8"/>
  <c r="AU137" i="8"/>
  <c r="AT137" i="8"/>
  <c r="AS137" i="8"/>
  <c r="AW137" i="8"/>
  <c r="AN137" i="8"/>
  <c r="AP137" i="8"/>
  <c r="AQ137" i="8"/>
  <c r="AQ105" i="8"/>
  <c r="AT105" i="8"/>
  <c r="AR105" i="8"/>
  <c r="AP105" i="8"/>
  <c r="AW105" i="8"/>
  <c r="AS105" i="8"/>
  <c r="AU105" i="8"/>
  <c r="AN105" i="8"/>
  <c r="AV105" i="8"/>
  <c r="AO105" i="8"/>
  <c r="AQ73" i="8"/>
  <c r="AT73" i="8"/>
  <c r="AO73" i="8"/>
  <c r="AV73" i="8"/>
  <c r="AP73" i="8"/>
  <c r="AR73" i="8"/>
  <c r="AN73" i="8"/>
  <c r="AU73" i="8"/>
  <c r="AW73" i="8"/>
  <c r="AS73" i="8"/>
  <c r="AP41" i="8"/>
  <c r="AW41" i="8"/>
  <c r="AR41" i="8"/>
  <c r="AS41" i="8"/>
  <c r="AN41" i="8"/>
  <c r="AU41" i="8"/>
  <c r="AV41" i="8"/>
  <c r="AQ41" i="8"/>
  <c r="AT41" i="8"/>
  <c r="AO41" i="8"/>
  <c r="AN164" i="8"/>
  <c r="AQ164" i="8"/>
  <c r="AT164" i="8"/>
  <c r="AS164" i="8"/>
  <c r="AP164" i="8"/>
  <c r="AO164" i="8"/>
  <c r="AV164" i="8"/>
  <c r="AU164" i="8"/>
  <c r="AW164" i="8"/>
  <c r="AR164" i="8"/>
  <c r="AS108" i="8"/>
  <c r="AN108" i="8"/>
  <c r="AQ108" i="8"/>
  <c r="AW108" i="8"/>
  <c r="AV108" i="8"/>
  <c r="AO108" i="8"/>
  <c r="AP108" i="8" s="1"/>
  <c r="AU108" i="8"/>
  <c r="AR108" i="8"/>
  <c r="AT108" i="8"/>
  <c r="AR72" i="8"/>
  <c r="AT72" i="8"/>
  <c r="AQ72" i="8"/>
  <c r="AS72" i="8"/>
  <c r="AU72" i="8"/>
  <c r="AW72" i="8"/>
  <c r="AN72" i="8"/>
  <c r="AP72" i="8"/>
  <c r="AO72" i="8"/>
  <c r="AV72" i="8"/>
  <c r="AW40" i="8"/>
  <c r="AN40" i="8"/>
  <c r="AQ40" i="8"/>
  <c r="AO40" i="8"/>
  <c r="AP40" i="8" s="1"/>
  <c r="AV40" i="8"/>
  <c r="AU40" i="8"/>
  <c r="AR40" i="8"/>
  <c r="AT40" i="8"/>
  <c r="AS40" i="8"/>
  <c r="AN146" i="8"/>
  <c r="AQ146" i="8"/>
  <c r="AT146" i="8"/>
  <c r="AS146" i="8"/>
  <c r="AW146" i="8"/>
  <c r="AP146" i="8"/>
  <c r="AO146" i="8"/>
  <c r="AV146" i="8"/>
  <c r="AU146" i="8"/>
  <c r="AR146" i="8"/>
  <c r="AP160" i="8"/>
  <c r="AO160" i="8"/>
  <c r="AV160" i="8"/>
  <c r="AW160" i="8"/>
  <c r="AN160" i="8"/>
  <c r="AT160" i="8"/>
  <c r="AR160" i="8"/>
  <c r="AU160" i="8"/>
  <c r="AS160" i="8"/>
  <c r="AQ160" i="8"/>
  <c r="AT163" i="8"/>
  <c r="AR163" i="8"/>
  <c r="AQ163" i="8"/>
  <c r="AP163" i="8"/>
  <c r="AW163" i="8"/>
  <c r="AN163" i="8"/>
  <c r="AS163" i="8"/>
  <c r="AO163" i="8"/>
  <c r="AV163" i="8"/>
  <c r="AU163" i="8"/>
  <c r="AO131" i="8"/>
  <c r="AV131" i="8"/>
  <c r="AR131" i="8"/>
  <c r="AU131" i="8"/>
  <c r="AT131" i="8"/>
  <c r="AP131" i="8"/>
  <c r="AS131" i="8"/>
  <c r="AW131" i="8"/>
  <c r="AQ131" i="8"/>
  <c r="AN131" i="8"/>
  <c r="AU99" i="8"/>
  <c r="AO99" i="8"/>
  <c r="AP99" i="8" s="1"/>
  <c r="AR99" i="8"/>
  <c r="AQ99" i="8"/>
  <c r="AT99" i="8"/>
  <c r="AS99" i="8"/>
  <c r="AN99" i="8"/>
  <c r="AV99" i="8"/>
  <c r="AW99" i="8"/>
  <c r="AT67" i="8"/>
  <c r="AW67" i="8"/>
  <c r="AV67" i="8"/>
  <c r="AS67" i="8"/>
  <c r="AR67" i="8"/>
  <c r="AU67" i="8"/>
  <c r="AN67" i="8"/>
  <c r="AO67" i="8"/>
  <c r="AP67" i="8" s="1"/>
  <c r="AQ67" i="8"/>
  <c r="AU35" i="8"/>
  <c r="AO35" i="8"/>
  <c r="AP35" i="8" s="1"/>
  <c r="AN35" i="8"/>
  <c r="AQ35" i="8"/>
  <c r="AT35" i="8"/>
  <c r="AR35" i="8"/>
  <c r="AW35" i="8"/>
  <c r="AV35" i="8"/>
  <c r="AS35" i="8"/>
  <c r="AT157" i="8"/>
  <c r="AR157" i="8"/>
  <c r="AP157" i="8"/>
  <c r="AW157" i="8"/>
  <c r="AN157" i="8"/>
  <c r="AS157" i="8"/>
  <c r="AU157" i="8"/>
  <c r="AQ157" i="8"/>
  <c r="AO157" i="8"/>
  <c r="AV157" i="8"/>
  <c r="AS125" i="8"/>
  <c r="AT125" i="8"/>
  <c r="AO125" i="8"/>
  <c r="AV125" i="8"/>
  <c r="AP125" i="8"/>
  <c r="AW125" i="8"/>
  <c r="AN125" i="8"/>
  <c r="AQ125" i="8"/>
  <c r="AU125" i="8"/>
  <c r="AR125" i="8"/>
  <c r="AS93" i="8"/>
  <c r="AN93" i="8"/>
  <c r="AT93" i="8"/>
  <c r="AU93" i="8"/>
  <c r="AO93" i="8"/>
  <c r="AR93" i="8"/>
  <c r="AQ93" i="8"/>
  <c r="AV93" i="8"/>
  <c r="AP93" i="8"/>
  <c r="AW93" i="8"/>
  <c r="AQ61" i="8"/>
  <c r="AT61" i="8"/>
  <c r="AW61" i="8"/>
  <c r="AN61" i="8"/>
  <c r="AP61" i="8"/>
  <c r="AR61" i="8"/>
  <c r="AS61" i="8"/>
  <c r="AV61" i="8"/>
  <c r="AU61" i="8"/>
  <c r="AO61" i="8"/>
  <c r="AU29" i="8"/>
  <c r="AO29" i="8"/>
  <c r="AP29" i="8" s="1"/>
  <c r="AV29" i="8"/>
  <c r="AQ29" i="8"/>
  <c r="AT29" i="8"/>
  <c r="AN29" i="8"/>
  <c r="AW29" i="8"/>
  <c r="AR29" i="8"/>
  <c r="AS29" i="8"/>
  <c r="AQ112" i="8"/>
  <c r="AT112" i="8"/>
  <c r="AR112" i="8"/>
  <c r="AS112" i="8"/>
  <c r="AV112" i="8"/>
  <c r="AO112" i="8"/>
  <c r="AU112" i="8"/>
  <c r="AP112" i="8"/>
  <c r="AW112" i="8"/>
  <c r="AN112" i="8"/>
  <c r="AR152" i="8"/>
  <c r="AU152" i="8"/>
  <c r="AO152" i="8"/>
  <c r="AN152" i="8"/>
  <c r="AP152" i="8"/>
  <c r="AS152" i="8"/>
  <c r="AV152" i="8"/>
  <c r="AW152" i="8"/>
  <c r="AQ152" i="8"/>
  <c r="AT152" i="8"/>
  <c r="AP118" i="8"/>
  <c r="AW118" i="8"/>
  <c r="AS118" i="8"/>
  <c r="AR118" i="8"/>
  <c r="AV118" i="8"/>
  <c r="AU118" i="8"/>
  <c r="AN118" i="8"/>
  <c r="AQ118" i="8"/>
  <c r="AT118" i="8"/>
  <c r="AO118" i="8"/>
  <c r="AW78" i="8"/>
  <c r="AN78" i="8"/>
  <c r="AQ78" i="8"/>
  <c r="AS78" i="8"/>
  <c r="AO78" i="8"/>
  <c r="AP78" i="8" s="1"/>
  <c r="AV78" i="8"/>
  <c r="AU78" i="8"/>
  <c r="AR78" i="8"/>
  <c r="AT78" i="8"/>
  <c r="AS46" i="8"/>
  <c r="AW46" i="8"/>
  <c r="AO46" i="8"/>
  <c r="AV46" i="8"/>
  <c r="AN46" i="8"/>
  <c r="AQ46" i="8"/>
  <c r="AT46" i="8"/>
  <c r="AR46" i="8"/>
  <c r="AU46" i="8"/>
  <c r="AP46" i="8"/>
  <c r="AO161" i="8"/>
  <c r="AP161" i="8" s="1"/>
  <c r="AV161" i="8"/>
  <c r="AU161" i="8"/>
  <c r="AT161" i="8"/>
  <c r="AR161" i="8"/>
  <c r="AS161" i="8"/>
  <c r="AN161" i="8"/>
  <c r="AW161" i="8"/>
  <c r="AQ161" i="8"/>
  <c r="AW129" i="8"/>
  <c r="AN129" i="8"/>
  <c r="AQ129" i="8"/>
  <c r="AS129" i="8"/>
  <c r="AR129" i="8"/>
  <c r="AU129" i="8"/>
  <c r="AP129" i="8"/>
  <c r="AT129" i="8"/>
  <c r="AO129" i="8"/>
  <c r="AV129" i="8"/>
  <c r="AP97" i="8"/>
  <c r="AW97" i="8"/>
  <c r="AS97" i="8"/>
  <c r="AV97" i="8"/>
  <c r="AN97" i="8"/>
  <c r="AU97" i="8"/>
  <c r="AO97" i="8"/>
  <c r="AQ97" i="8"/>
  <c r="AT97" i="8"/>
  <c r="AR97" i="8"/>
  <c r="AQ65" i="8"/>
  <c r="AO65" i="8"/>
  <c r="AT65" i="8"/>
  <c r="AW65" i="8"/>
  <c r="AN65" i="8"/>
  <c r="AU65" i="8"/>
  <c r="AR65" i="8"/>
  <c r="AS65" i="8"/>
  <c r="AP65" i="8"/>
  <c r="AV65" i="8"/>
  <c r="AU33" i="8"/>
  <c r="AO33" i="8"/>
  <c r="AP33" i="8" s="1"/>
  <c r="AN33" i="8"/>
  <c r="AQ33" i="8"/>
  <c r="AT33" i="8"/>
  <c r="AV33" i="8"/>
  <c r="AW33" i="8"/>
  <c r="AS33" i="8"/>
  <c r="AR33" i="8"/>
  <c r="AN148" i="8"/>
  <c r="AQ148" i="8"/>
  <c r="AT148" i="8"/>
  <c r="AO148" i="8"/>
  <c r="AP148" i="8"/>
  <c r="AS148" i="8"/>
  <c r="AR148" i="8"/>
  <c r="AU148" i="8"/>
  <c r="AW148" i="8"/>
  <c r="AV148" i="8"/>
  <c r="AR96" i="8"/>
  <c r="AO96" i="8"/>
  <c r="AP96" i="8" s="1"/>
  <c r="AV96" i="8"/>
  <c r="AT96" i="8"/>
  <c r="AW96" i="8"/>
  <c r="AS96" i="8"/>
  <c r="AQ96" i="8"/>
  <c r="AU96" i="8"/>
  <c r="AN96" i="8"/>
  <c r="AW64" i="8"/>
  <c r="AR64" i="8"/>
  <c r="AT64" i="8"/>
  <c r="AN64" i="8"/>
  <c r="AQ64" i="8"/>
  <c r="AS64" i="8"/>
  <c r="AV64" i="8"/>
  <c r="AO64" i="8"/>
  <c r="AP64" i="8" s="1"/>
  <c r="AU64" i="8"/>
  <c r="AV32" i="8"/>
  <c r="AU32" i="8"/>
  <c r="AW32" i="8"/>
  <c r="AT32" i="8"/>
  <c r="AS32" i="8"/>
  <c r="AQ32" i="8"/>
  <c r="AO32" i="8"/>
  <c r="AP32" i="8" s="1"/>
  <c r="AR32" i="8"/>
  <c r="AN32" i="8"/>
  <c r="AS130" i="8"/>
  <c r="AR130" i="8"/>
  <c r="AU130" i="8"/>
  <c r="AO130" i="8"/>
  <c r="AN130" i="8"/>
  <c r="AQ130" i="8"/>
  <c r="AT130" i="8"/>
  <c r="AV130" i="8"/>
  <c r="AP130" i="8"/>
  <c r="AW130" i="8"/>
  <c r="AN144" i="8"/>
  <c r="AQ144" i="8"/>
  <c r="AT144" i="8"/>
  <c r="AW144" i="8"/>
  <c r="AP144" i="8"/>
  <c r="AS144" i="8"/>
  <c r="AV144" i="8"/>
  <c r="AU144" i="8"/>
  <c r="AO144" i="8"/>
  <c r="AR144" i="8"/>
  <c r="AU155" i="8"/>
  <c r="AW155" i="8"/>
  <c r="AS155" i="8"/>
  <c r="AP155" i="8"/>
  <c r="AN155" i="8"/>
  <c r="AO155" i="8"/>
  <c r="AQ155" i="8"/>
  <c r="AT155" i="8"/>
  <c r="AR155" i="8"/>
  <c r="AV155" i="8"/>
  <c r="AW123" i="8"/>
  <c r="AN123" i="8"/>
  <c r="AQ123" i="8"/>
  <c r="AP123" i="8"/>
  <c r="AO123" i="8"/>
  <c r="AS123" i="8"/>
  <c r="AV123" i="8"/>
  <c r="AR123" i="8"/>
  <c r="AT123" i="8"/>
  <c r="AU123" i="8"/>
  <c r="AQ91" i="8"/>
  <c r="AT91" i="8"/>
  <c r="AW91" i="8"/>
  <c r="AR91" i="8"/>
  <c r="AU91" i="8"/>
  <c r="AO91" i="8"/>
  <c r="AP91" i="8" s="1"/>
  <c r="AV91" i="8"/>
  <c r="AS91" i="8"/>
  <c r="AN91" i="8"/>
  <c r="AQ59" i="8"/>
  <c r="AS59" i="8"/>
  <c r="AT59" i="8"/>
  <c r="AN59" i="8"/>
  <c r="AP59" i="8"/>
  <c r="AU59" i="8"/>
  <c r="AW59" i="8"/>
  <c r="AO59" i="8"/>
  <c r="AV59" i="8"/>
  <c r="AR59" i="8"/>
  <c r="AS27" i="8"/>
  <c r="AN27" i="8"/>
  <c r="AV27" i="8"/>
  <c r="AU27" i="8"/>
  <c r="AO27" i="8"/>
  <c r="AQ27" i="8"/>
  <c r="AT27" i="8"/>
  <c r="AP27" i="8"/>
  <c r="AW27" i="8"/>
  <c r="AR27" i="8"/>
  <c r="AS74" i="8"/>
  <c r="AQ74" i="8"/>
  <c r="AP74" i="8"/>
  <c r="AO74" i="8"/>
  <c r="AV74" i="8"/>
  <c r="AU74" i="8"/>
  <c r="AW74" i="8"/>
  <c r="AR74" i="8"/>
  <c r="AT74" i="8"/>
  <c r="AN74" i="8"/>
  <c r="AS50" i="8"/>
  <c r="AO50" i="8"/>
  <c r="AP50" i="8" s="1"/>
  <c r="AV50" i="8"/>
  <c r="AR50" i="8"/>
  <c r="AU50" i="8"/>
  <c r="AW50" i="8"/>
  <c r="AN50" i="8"/>
  <c r="AQ50" i="8"/>
  <c r="AT50" i="8"/>
  <c r="AW22" i="8"/>
  <c r="AR22" i="8"/>
  <c r="AN22" i="8"/>
  <c r="AU22" i="8"/>
  <c r="AV22" i="8"/>
  <c r="AT22" i="8"/>
  <c r="AO22" i="8"/>
  <c r="AP22" i="8" s="1"/>
  <c r="AS22" i="8"/>
  <c r="AQ22" i="8"/>
  <c r="AO149" i="8"/>
  <c r="AV149" i="8"/>
  <c r="AU149" i="8"/>
  <c r="AT149" i="8"/>
  <c r="AR149" i="8"/>
  <c r="AQ149" i="8"/>
  <c r="AS149" i="8"/>
  <c r="AP149" i="8"/>
  <c r="AW149" i="8"/>
  <c r="AN149" i="8"/>
  <c r="AS117" i="8"/>
  <c r="AT117" i="8"/>
  <c r="AN117" i="8"/>
  <c r="AQ117" i="8"/>
  <c r="AW117" i="8"/>
  <c r="AP117" i="8"/>
  <c r="AO117" i="8"/>
  <c r="AV117" i="8"/>
  <c r="AR117" i="8"/>
  <c r="AU117" i="8"/>
  <c r="AU85" i="8"/>
  <c r="AO85" i="8"/>
  <c r="AR85" i="8"/>
  <c r="AQ85" i="8"/>
  <c r="AT85" i="8"/>
  <c r="AP85" i="8"/>
  <c r="AW85" i="8"/>
  <c r="AS85" i="8"/>
  <c r="AN85" i="8"/>
  <c r="AV85" i="8"/>
  <c r="AQ53" i="8"/>
  <c r="AO53" i="8"/>
  <c r="AP53" i="8" s="1"/>
  <c r="AT53" i="8"/>
  <c r="AW53" i="8"/>
  <c r="AR53" i="8"/>
  <c r="AN53" i="8"/>
  <c r="AV53" i="8"/>
  <c r="AS53" i="8"/>
  <c r="AU53" i="8"/>
  <c r="AU21" i="8"/>
  <c r="AO21" i="8"/>
  <c r="AR21" i="8"/>
  <c r="AQ21" i="8"/>
  <c r="AT21" i="8"/>
  <c r="AP21" i="8"/>
  <c r="AW21" i="8"/>
  <c r="AN21" i="8"/>
  <c r="AS21" i="8"/>
  <c r="AV21" i="8"/>
  <c r="AS136" i="8"/>
  <c r="AN136" i="8"/>
  <c r="AQ136" i="8"/>
  <c r="AT136" i="8"/>
  <c r="AP136" i="8"/>
  <c r="AW136" i="8"/>
  <c r="AR136" i="8"/>
  <c r="AO136" i="8"/>
  <c r="AU136" i="8"/>
  <c r="AV136" i="8"/>
  <c r="AV166" i="8"/>
  <c r="AS166" i="8"/>
  <c r="AR166" i="8"/>
  <c r="AU166" i="8"/>
  <c r="AO166" i="8"/>
  <c r="AQ166" i="8"/>
  <c r="AT166" i="8"/>
  <c r="AW166" i="8"/>
  <c r="AN166" i="8"/>
  <c r="AP166" i="8"/>
  <c r="AS106" i="8"/>
  <c r="AO106" i="8"/>
  <c r="AV106" i="8"/>
  <c r="AP106" i="8"/>
  <c r="AW106" i="8"/>
  <c r="AR106" i="8"/>
  <c r="AU106" i="8"/>
  <c r="AT106" i="8"/>
  <c r="AN106" i="8"/>
  <c r="AQ106" i="8"/>
  <c r="AS70" i="8"/>
  <c r="AT70" i="8"/>
  <c r="AN70" i="8"/>
  <c r="AU70" i="8"/>
  <c r="AO70" i="8"/>
  <c r="AP70" i="8" s="1"/>
  <c r="AQ70" i="8"/>
  <c r="AW70" i="8"/>
  <c r="AR70" i="8"/>
  <c r="AV70" i="8"/>
  <c r="AS38" i="8"/>
  <c r="AO38" i="8"/>
  <c r="AP38" i="8" s="1"/>
  <c r="AV38" i="8"/>
  <c r="AW38" i="8"/>
  <c r="AR38" i="8"/>
  <c r="AU38" i="8"/>
  <c r="AT38" i="8"/>
  <c r="AN38" i="8"/>
  <c r="AQ38" i="8"/>
  <c r="AS153" i="8"/>
  <c r="AQ153" i="8"/>
  <c r="AO153" i="8"/>
  <c r="AV153" i="8"/>
  <c r="AP153" i="8"/>
  <c r="AW153" i="8"/>
  <c r="AN153" i="8"/>
  <c r="AU153" i="8"/>
  <c r="AT153" i="8"/>
  <c r="AR153" i="8"/>
  <c r="AO121" i="8"/>
  <c r="AV121" i="8"/>
  <c r="AR121" i="8"/>
  <c r="AU121" i="8"/>
  <c r="AP121" i="8"/>
  <c r="AT121" i="8"/>
  <c r="AW121" i="8"/>
  <c r="AQ121" i="8"/>
  <c r="AS121" i="8"/>
  <c r="AN121" i="8"/>
  <c r="AU89" i="8"/>
  <c r="AO89" i="8"/>
  <c r="AP89" i="8" s="1"/>
  <c r="AV89" i="8"/>
  <c r="AW89" i="8"/>
  <c r="AQ89" i="8"/>
  <c r="AT89" i="8"/>
  <c r="AN89" i="8"/>
  <c r="AR89" i="8"/>
  <c r="AS89" i="8"/>
  <c r="AN57" i="8"/>
  <c r="AU57" i="8"/>
  <c r="AW57" i="8"/>
  <c r="AQ57" i="8"/>
  <c r="AS57" i="8"/>
  <c r="AT57" i="8"/>
  <c r="AR57" i="8"/>
  <c r="AO57" i="8"/>
  <c r="AP57" i="8" s="1"/>
  <c r="AV57" i="8"/>
  <c r="AQ25" i="8"/>
  <c r="AT25" i="8"/>
  <c r="AP25" i="8"/>
  <c r="AW25" i="8"/>
  <c r="AV25" i="8"/>
  <c r="AS25" i="8"/>
  <c r="AN25" i="8"/>
  <c r="AR25" i="8"/>
  <c r="AU25" i="8"/>
  <c r="AO25" i="8"/>
  <c r="AU132" i="8"/>
  <c r="AO132" i="8"/>
  <c r="AR132" i="8"/>
  <c r="AQ132" i="8"/>
  <c r="AT132" i="8"/>
  <c r="AS132" i="8"/>
  <c r="AN132" i="8"/>
  <c r="AV132" i="8"/>
  <c r="AP132" i="8"/>
  <c r="AW132" i="8"/>
  <c r="AS88" i="8"/>
  <c r="AO88" i="8"/>
  <c r="AP88" i="8" s="1"/>
  <c r="AN88" i="8"/>
  <c r="AU88" i="8"/>
  <c r="AT88" i="8"/>
  <c r="AQ88" i="8"/>
  <c r="AR88" i="8"/>
  <c r="AV88" i="8"/>
  <c r="AW88" i="8"/>
  <c r="AS56" i="8"/>
  <c r="AV56" i="8"/>
  <c r="AO56" i="8"/>
  <c r="AT56" i="8"/>
  <c r="AR56" i="8"/>
  <c r="AP56" i="8"/>
  <c r="AW56" i="8"/>
  <c r="AN56" i="8"/>
  <c r="AU56" i="8"/>
  <c r="AQ56" i="8"/>
  <c r="AS24" i="8"/>
  <c r="AT24" i="8"/>
  <c r="AV24" i="8"/>
  <c r="AW24" i="8"/>
  <c r="AU24" i="8"/>
  <c r="AN24" i="8"/>
  <c r="AR24" i="8"/>
  <c r="AO24" i="8"/>
  <c r="AP24" i="8" s="1"/>
  <c r="AQ24" i="8"/>
  <c r="AR110" i="8"/>
  <c r="AU110" i="8"/>
  <c r="AT110" i="8"/>
  <c r="AW110" i="8"/>
  <c r="AN110" i="8"/>
  <c r="AQ110" i="8"/>
  <c r="AP110" i="8"/>
  <c r="AS110" i="8"/>
  <c r="AO110" i="8"/>
  <c r="AV110" i="8"/>
  <c r="AU124" i="8"/>
  <c r="AO124" i="8"/>
  <c r="AR124" i="8"/>
  <c r="AQ124" i="8"/>
  <c r="AT124" i="8"/>
  <c r="AV124" i="8"/>
  <c r="AP124" i="8"/>
  <c r="AW124" i="8"/>
  <c r="AN124" i="8"/>
  <c r="AS124" i="8"/>
  <c r="AS147" i="8"/>
  <c r="AO147" i="8"/>
  <c r="AV147" i="8"/>
  <c r="AP147" i="8"/>
  <c r="AW147" i="8"/>
  <c r="AR147" i="8"/>
  <c r="AU147" i="8"/>
  <c r="AT147" i="8"/>
  <c r="AN147" i="8"/>
  <c r="AQ147" i="8"/>
  <c r="AO115" i="8"/>
  <c r="AV115" i="8"/>
  <c r="AW115" i="8"/>
  <c r="AN115" i="8"/>
  <c r="AQ115" i="8"/>
  <c r="AR115" i="8"/>
  <c r="AU115" i="8"/>
  <c r="AT115" i="8"/>
  <c r="AP115" i="8"/>
  <c r="AS115" i="8"/>
  <c r="AQ83" i="8"/>
  <c r="AT83" i="8"/>
  <c r="AN83" i="8"/>
  <c r="AW83" i="8"/>
  <c r="AV83" i="8"/>
  <c r="AU83" i="8"/>
  <c r="AO83" i="8"/>
  <c r="AP83" i="8" s="1"/>
  <c r="AS83" i="8"/>
  <c r="AR83" i="8"/>
  <c r="AU51" i="8"/>
  <c r="AO51" i="8"/>
  <c r="AP51" i="8" s="1"/>
  <c r="AQ51" i="8"/>
  <c r="AT51" i="8"/>
  <c r="AN51" i="8"/>
  <c r="AW51" i="8"/>
  <c r="AV51" i="8"/>
  <c r="AS51" i="8"/>
  <c r="AR51" i="8"/>
  <c r="AQ19" i="8"/>
  <c r="AT19" i="8"/>
  <c r="AS19" i="8"/>
  <c r="AN19" i="8"/>
  <c r="AV19" i="8"/>
  <c r="AO19" i="8"/>
  <c r="AP19" i="8" s="1"/>
  <c r="AU19" i="8"/>
  <c r="AW19" i="8"/>
  <c r="AR19" i="8"/>
  <c r="AS114" i="8"/>
  <c r="AR114" i="8"/>
  <c r="AU114" i="8"/>
  <c r="AO114" i="8"/>
  <c r="AN114" i="8"/>
  <c r="AQ114" i="8"/>
  <c r="AT114" i="8"/>
  <c r="AV114" i="8"/>
  <c r="AP114" i="8"/>
  <c r="AW114" i="8"/>
  <c r="AO66" i="8"/>
  <c r="AQ66" i="8"/>
  <c r="AT66" i="8"/>
  <c r="AV66" i="8"/>
  <c r="AW66" i="8"/>
  <c r="AR66" i="8"/>
  <c r="AP66" i="8"/>
  <c r="AS66" i="8"/>
  <c r="AN66" i="8"/>
  <c r="AU66" i="8"/>
  <c r="AR42" i="8"/>
  <c r="AU42" i="8"/>
  <c r="AP42" i="8"/>
  <c r="AW42" i="8"/>
  <c r="AN42" i="8"/>
  <c r="AQ42" i="8"/>
  <c r="AO42" i="8"/>
  <c r="AV42" i="8"/>
  <c r="AT42" i="8"/>
  <c r="AS42" i="8"/>
  <c r="AS141" i="8"/>
  <c r="AO141" i="8"/>
  <c r="AV141" i="8"/>
  <c r="AW141" i="8"/>
  <c r="AN141" i="8"/>
  <c r="AQ141" i="8"/>
  <c r="AP141" i="8"/>
  <c r="AT141" i="8"/>
  <c r="AU141" i="8"/>
  <c r="AR141" i="8"/>
  <c r="AU109" i="8"/>
  <c r="AO109" i="8"/>
  <c r="AV109" i="8"/>
  <c r="AQ109" i="8"/>
  <c r="AT109" i="8"/>
  <c r="AS109" i="8"/>
  <c r="AN109" i="8"/>
  <c r="AR109" i="8"/>
  <c r="AP109" i="8"/>
  <c r="AW109" i="8"/>
  <c r="AU77" i="8"/>
  <c r="AO77" i="8"/>
  <c r="AP77" i="8" s="1"/>
  <c r="AR77" i="8"/>
  <c r="AQ77" i="8"/>
  <c r="AT77" i="8"/>
  <c r="AS77" i="8"/>
  <c r="AW77" i="8"/>
  <c r="AN77" i="8"/>
  <c r="AV77" i="8"/>
  <c r="AS45" i="8"/>
  <c r="AV45" i="8"/>
  <c r="AU45" i="8"/>
  <c r="AO45" i="8"/>
  <c r="AN45" i="8"/>
  <c r="AQ45" i="8"/>
  <c r="AT45" i="8"/>
  <c r="AP45" i="8"/>
  <c r="AW45" i="8"/>
  <c r="AR45" i="8"/>
  <c r="AR168" i="8"/>
  <c r="AU168" i="8"/>
  <c r="AS168" i="8"/>
  <c r="AW168" i="8"/>
  <c r="AN168" i="8"/>
  <c r="AQ168" i="8"/>
  <c r="AT168" i="8"/>
  <c r="AO168" i="8"/>
  <c r="AP168" i="8" s="1"/>
  <c r="AV168" i="8"/>
  <c r="AU15" i="3"/>
  <c r="AT15" i="3"/>
  <c r="AW15" i="3"/>
  <c r="AY15" i="3"/>
  <c r="AV15" i="3"/>
  <c r="AZ15" i="3"/>
  <c r="AQ15" i="3"/>
  <c r="AR15" i="3"/>
  <c r="AS15" i="3" s="1"/>
  <c r="AY52" i="8" l="1"/>
  <c r="AY16" i="8"/>
  <c r="AY14" i="8"/>
  <c r="AY174" i="8"/>
  <c r="AY171" i="8"/>
  <c r="AY172" i="8"/>
  <c r="AY173" i="8"/>
  <c r="AY47" i="8"/>
  <c r="AY23" i="8"/>
  <c r="AY167" i="8"/>
  <c r="AY71" i="8"/>
  <c r="AY156" i="8"/>
  <c r="AY103" i="8"/>
  <c r="AY122" i="8"/>
  <c r="AY135" i="8"/>
  <c r="AY82" i="8"/>
  <c r="AY39" i="8"/>
  <c r="AY28" i="8"/>
  <c r="AY31" i="8"/>
  <c r="AY143" i="8"/>
  <c r="AY63" i="8"/>
  <c r="AY84" i="8"/>
  <c r="AY142" i="8"/>
  <c r="AY111" i="8"/>
  <c r="AY79" i="8"/>
  <c r="AY151" i="8"/>
  <c r="AY60" i="8"/>
  <c r="AY119" i="8"/>
  <c r="AY92" i="8"/>
  <c r="AY55" i="8"/>
  <c r="AY154" i="8"/>
  <c r="AY20" i="8"/>
  <c r="AY68" i="8"/>
  <c r="AY95" i="8"/>
  <c r="AY127" i="8"/>
  <c r="AY87" i="8"/>
  <c r="AY102" i="8"/>
  <c r="AY86" i="8"/>
  <c r="AY36" i="8"/>
  <c r="AY100" i="8"/>
  <c r="AY34" i="8"/>
  <c r="AY159" i="8"/>
  <c r="AY91" i="8"/>
  <c r="AY161" i="8"/>
  <c r="AY46" i="8"/>
  <c r="AY107" i="8"/>
  <c r="AY26" i="8"/>
  <c r="AY145" i="8"/>
  <c r="AY76" i="8"/>
  <c r="AY94" i="8"/>
  <c r="AY138" i="8"/>
  <c r="AY44" i="8"/>
  <c r="AY140" i="8"/>
  <c r="AY58" i="8"/>
  <c r="AY126" i="8"/>
  <c r="AY158" i="8"/>
  <c r="AY93" i="8"/>
  <c r="AY131" i="8"/>
  <c r="AY108" i="8"/>
  <c r="AY137" i="8"/>
  <c r="AY101" i="8"/>
  <c r="AY124" i="8"/>
  <c r="AY132" i="8"/>
  <c r="AY166" i="8"/>
  <c r="AY59" i="8"/>
  <c r="AY33" i="8"/>
  <c r="AY65" i="8"/>
  <c r="AY61" i="8"/>
  <c r="AY168" i="8"/>
  <c r="AY77" i="8"/>
  <c r="AY109" i="8"/>
  <c r="AY141" i="8"/>
  <c r="AY169" i="8"/>
  <c r="AY75" i="8"/>
  <c r="AY83" i="8"/>
  <c r="AY148" i="8"/>
  <c r="AY66" i="8"/>
  <c r="AY115" i="8"/>
  <c r="AY57" i="8"/>
  <c r="AY89" i="8"/>
  <c r="AY121" i="8"/>
  <c r="AY149" i="8"/>
  <c r="AY155" i="8"/>
  <c r="AY130" i="8"/>
  <c r="AY64" i="8"/>
  <c r="AY96" i="8"/>
  <c r="AY78" i="8"/>
  <c r="AY125" i="8"/>
  <c r="AY157" i="8"/>
  <c r="AY35" i="8"/>
  <c r="AY99" i="8"/>
  <c r="AY160" i="8"/>
  <c r="AY72" i="8"/>
  <c r="AY41" i="8"/>
  <c r="AY73" i="8"/>
  <c r="AY37" i="8"/>
  <c r="AY104" i="8"/>
  <c r="AY120" i="8"/>
  <c r="AY18" i="8"/>
  <c r="AY30" i="8"/>
  <c r="AY51" i="8"/>
  <c r="AY29" i="8"/>
  <c r="AY45" i="8"/>
  <c r="AY42" i="8"/>
  <c r="AY147" i="8"/>
  <c r="AY110" i="8"/>
  <c r="AY88" i="8"/>
  <c r="AY25" i="8"/>
  <c r="AY153" i="8"/>
  <c r="AY38" i="8"/>
  <c r="AY70" i="8"/>
  <c r="AY106" i="8"/>
  <c r="AY136" i="8"/>
  <c r="AY85" i="8"/>
  <c r="AY117" i="8"/>
  <c r="AY22" i="8"/>
  <c r="AY74" i="8"/>
  <c r="AY123" i="8"/>
  <c r="AY32" i="8"/>
  <c r="AY97" i="8"/>
  <c r="AY118" i="8"/>
  <c r="AY152" i="8"/>
  <c r="AY112" i="8"/>
  <c r="AY67" i="8"/>
  <c r="AY163" i="8"/>
  <c r="AY105" i="8"/>
  <c r="AY134" i="8"/>
  <c r="AY128" i="8"/>
  <c r="AY69" i="8"/>
  <c r="AY165" i="8"/>
  <c r="AY43" i="8"/>
  <c r="AY17" i="8"/>
  <c r="AY48" i="8"/>
  <c r="AY49" i="8"/>
  <c r="AY81" i="8"/>
  <c r="AY113" i="8"/>
  <c r="AY62" i="8"/>
  <c r="AY150" i="8"/>
  <c r="AY27" i="8"/>
  <c r="AY40" i="8"/>
  <c r="AY114" i="8"/>
  <c r="AY19" i="8"/>
  <c r="AY24" i="8"/>
  <c r="AY56" i="8"/>
  <c r="AY21" i="8"/>
  <c r="AY53" i="8"/>
  <c r="AY50" i="8"/>
  <c r="AY144" i="8"/>
  <c r="AY129" i="8"/>
  <c r="AY146" i="8"/>
  <c r="AY164" i="8"/>
  <c r="AY15" i="8"/>
  <c r="AY54" i="8"/>
  <c r="AY90" i="8"/>
  <c r="AY133" i="8"/>
  <c r="AY139" i="8"/>
  <c r="AY162" i="8"/>
  <c r="AY80" i="8"/>
  <c r="AY98" i="8"/>
  <c r="AY116" i="8"/>
  <c r="BB15" i="3"/>
  <c r="B6" i="3" s="1"/>
  <c r="B5" i="8" l="1"/>
</calcChain>
</file>

<file path=xl/sharedStrings.xml><?xml version="1.0" encoding="utf-8"?>
<sst xmlns="http://schemas.openxmlformats.org/spreadsheetml/2006/main" count="2302" uniqueCount="801">
  <si>
    <t>Schemas for the broker</t>
  </si>
  <si>
    <t>The following  browser elements need a schema</t>
  </si>
  <si>
    <t>inbound UGMS data</t>
  </si>
  <si>
    <t>inbound S&amp;C data</t>
  </si>
  <si>
    <t>inbound work done data</t>
  </si>
  <si>
    <t>inbound location / network model data</t>
  </si>
  <si>
    <t>outbound S&amp;C data</t>
  </si>
  <si>
    <t>outbound data for storage / retrieval</t>
  </si>
  <si>
    <t>inbound location-referenced data</t>
  </si>
  <si>
    <t>outbound request for location referencing</t>
  </si>
  <si>
    <t>inbound request for S&amp;C data</t>
  </si>
  <si>
    <t>internal Avro schemas for</t>
  </si>
  <si>
    <t>UGMS data</t>
  </si>
  <si>
    <t>S&amp;C data</t>
  </si>
  <si>
    <t>track history data</t>
  </si>
  <si>
    <t>location referencing data</t>
  </si>
  <si>
    <t>internal API schemas for data augmentations / processing steps</t>
  </si>
  <si>
    <t>Schema types and what they can handle</t>
  </si>
  <si>
    <t>Table Schema</t>
  </si>
  <si>
    <t>JSON Schema</t>
  </si>
  <si>
    <t>XML schema</t>
  </si>
  <si>
    <t>Swagger 2</t>
  </si>
  <si>
    <t>Item name</t>
  </si>
  <si>
    <t>Item description</t>
  </si>
  <si>
    <t>REQ</t>
  </si>
  <si>
    <t>opt</t>
  </si>
  <si>
    <t>Item type</t>
  </si>
  <si>
    <t>string</t>
  </si>
  <si>
    <t>default</t>
  </si>
  <si>
    <t>email</t>
  </si>
  <si>
    <t>uri</t>
  </si>
  <si>
    <t>binary</t>
  </si>
  <si>
    <t>uuid</t>
  </si>
  <si>
    <t>number</t>
  </si>
  <si>
    <t>per XML Schema</t>
  </si>
  <si>
    <t>NaN</t>
  </si>
  <si>
    <t>INF</t>
  </si>
  <si>
    <t>-INF</t>
  </si>
  <si>
    <t>integer</t>
  </si>
  <si>
    <t>object</t>
  </si>
  <si>
    <t>array</t>
  </si>
  <si>
    <t>date</t>
  </si>
  <si>
    <t>any</t>
  </si>
  <si>
    <t>\&lt;PATTERN&gt;</t>
  </si>
  <si>
    <t>time</t>
  </si>
  <si>
    <t>ISO8601</t>
  </si>
  <si>
    <t>datetime</t>
  </si>
  <si>
    <t>default UTC</t>
  </si>
  <si>
    <t>year</t>
  </si>
  <si>
    <t>yearmonth</t>
  </si>
  <si>
    <t>duration</t>
  </si>
  <si>
    <t>geopoint</t>
  </si>
  <si>
    <t>geojson</t>
  </si>
  <si>
    <t>rdftype</t>
  </si>
  <si>
    <t>URI of RDF class</t>
  </si>
  <si>
    <t>note</t>
  </si>
  <si>
    <t>required</t>
  </si>
  <si>
    <t>unique</t>
  </si>
  <si>
    <t>minLength</t>
  </si>
  <si>
    <t>maxLength</t>
  </si>
  <si>
    <t>minimum</t>
  </si>
  <si>
    <t>maximum</t>
  </si>
  <si>
    <t>pattern</t>
  </si>
  <si>
    <t>XML Schema regex</t>
  </si>
  <si>
    <t>enum</t>
  </si>
  <si>
    <t>Item Constraints</t>
  </si>
  <si>
    <t>Table Properties</t>
  </si>
  <si>
    <t>y</t>
  </si>
  <si>
    <t>missingValues</t>
  </si>
  <si>
    <t>array  of strings</t>
  </si>
  <si>
    <t>primaryKey</t>
  </si>
  <si>
    <t>array of colnames</t>
  </si>
  <si>
    <t>foreignKeys</t>
  </si>
  <si>
    <t>foreignKey</t>
  </si>
  <si>
    <t>Nesting of schemas</t>
  </si>
  <si>
    <t>n</t>
  </si>
  <si>
    <t>Comments</t>
  </si>
  <si>
    <t>null</t>
  </si>
  <si>
    <t>Y</t>
  </si>
  <si>
    <t>boolean</t>
  </si>
  <si>
    <t>y (ECMA 262)</t>
  </si>
  <si>
    <t>y (RFC3339)</t>
  </si>
  <si>
    <t>hostname</t>
  </si>
  <si>
    <t>IP address</t>
  </si>
  <si>
    <t>Examples</t>
  </si>
  <si>
    <t>multipleOf</t>
  </si>
  <si>
    <t>exclusiveMaximum</t>
  </si>
  <si>
    <t>exclusiveMinimum</t>
  </si>
  <si>
    <t>items</t>
  </si>
  <si>
    <t>additionalItems</t>
  </si>
  <si>
    <t>propertyNames</t>
  </si>
  <si>
    <t>loads of more precise definitions</t>
  </si>
  <si>
    <t>all sorts</t>
  </si>
  <si>
    <t>[can define]</t>
  </si>
  <si>
    <t>month</t>
  </si>
  <si>
    <t>monthday</t>
  </si>
  <si>
    <t>key</t>
  </si>
  <si>
    <t>y (Perl)</t>
  </si>
  <si>
    <t>rich text</t>
  </si>
  <si>
    <t>based on JSON Schema Draft 4</t>
  </si>
  <si>
    <t>various sorts</t>
  </si>
  <si>
    <t>long</t>
  </si>
  <si>
    <t>password</t>
  </si>
  <si>
    <t>External documentation</t>
  </si>
  <si>
    <t>XML object</t>
  </si>
  <si>
    <t>details of mapping to XML</t>
  </si>
  <si>
    <t>Pattern fields</t>
  </si>
  <si>
    <t>Names match regex pattern</t>
  </si>
  <si>
    <t>can be defined but not validated</t>
  </si>
  <si>
    <t>can be GFM</t>
  </si>
  <si>
    <t>Schema for input of UGMS data</t>
  </si>
  <si>
    <t>UGMS data comprises elements to identify</t>
  </si>
  <si>
    <t>UGMS equipment</t>
  </si>
  <si>
    <t>Train</t>
  </si>
  <si>
    <t>Date</t>
  </si>
  <si>
    <t>Travel information</t>
  </si>
  <si>
    <t>Geometry information</t>
  </si>
  <si>
    <t>Status information</t>
  </si>
  <si>
    <t>Metadata</t>
  </si>
  <si>
    <t>Each data row must be tagged with</t>
  </si>
  <si>
    <t>Source equipment identifier</t>
  </si>
  <si>
    <t>Source equipment UUID</t>
  </si>
  <si>
    <t>adapter column name</t>
  </si>
  <si>
    <t>x_timestamp_ticks</t>
  </si>
  <si>
    <t>x_master_sync_inc</t>
  </si>
  <si>
    <t>x_master_sync_state</t>
  </si>
  <si>
    <t>tacho_count</t>
  </si>
  <si>
    <t>as recorded - uncalibrated / not mapped to geo location</t>
  </si>
  <si>
    <t>accel_z_wb_ms_2</t>
  </si>
  <si>
    <t>accel_x_wc_ms_2</t>
  </si>
  <si>
    <t>accel_x_wd_ms_2</t>
  </si>
  <si>
    <t>accel_y_wd_ms_2</t>
  </si>
  <si>
    <t>accel_y_wp_ms_2</t>
  </si>
  <si>
    <t>right_dip_joint_mrad</t>
  </si>
  <si>
    <t>left_dip_joint_mrad</t>
  </si>
  <si>
    <t>left_top_35m_mm</t>
  </si>
  <si>
    <t>right_top_35m_mm</t>
  </si>
  <si>
    <t>mean_top_70m_mm</t>
  </si>
  <si>
    <t>pseudo_align_35m_mm</t>
  </si>
  <si>
    <t>pseudo_align_70m_mm</t>
  </si>
  <si>
    <t>crosslevel_mm</t>
  </si>
  <si>
    <t>twist_3m_mm</t>
  </si>
  <si>
    <t>x_curvature_mm</t>
  </si>
  <si>
    <t>left_top_35m_SD_mm</t>
  </si>
  <si>
    <t>right_top_35m_SD_mm</t>
  </si>
  <si>
    <t>pseudo_align_35m_SD_mm</t>
  </si>
  <si>
    <t>pseudo_align_70m_SD_mm</t>
  </si>
  <si>
    <t>twist_3m_SD_mm</t>
  </si>
  <si>
    <t>gps_fix_quality</t>
  </si>
  <si>
    <t>in format of NMEA http://aprs.gids.nl/nmea/ fix quality in $GPGGA</t>
  </si>
  <si>
    <t>gps_position_iso</t>
  </si>
  <si>
    <t>https://en.wikipedia.org/wiki/ISO_6709</t>
  </si>
  <si>
    <t>rail_unit_id</t>
  </si>
  <si>
    <t>data provider from file name</t>
  </si>
  <si>
    <t>rail_unit_uid</t>
  </si>
  <si>
    <t>supplied by data provider</t>
  </si>
  <si>
    <t>file_timestamp_utc</t>
  </si>
  <si>
    <t>file_name</t>
  </si>
  <si>
    <t>file_uid</t>
  </si>
  <si>
    <t>timestamp_recorded_utc</t>
  </si>
  <si>
    <t>ugms_unit_id</t>
  </si>
  <si>
    <t>ugms_unit_uid</t>
  </si>
  <si>
    <t>timestamp_received_utc</t>
  </si>
  <si>
    <t>speed_as_recorded</t>
  </si>
  <si>
    <t>directly from input data</t>
  </si>
  <si>
    <t>speed_as_recorded_unit</t>
  </si>
  <si>
    <t>speed_m_s</t>
  </si>
  <si>
    <t>converted from mph 3dps</t>
  </si>
  <si>
    <t>curvature_m_1</t>
  </si>
  <si>
    <t>elapsed_distance_as_recorded_m</t>
  </si>
  <si>
    <t>convert from elapsed_distance_km</t>
  </si>
  <si>
    <t>gps_timestamp</t>
  </si>
  <si>
    <t>convert to iso8601 from GPS date and time</t>
  </si>
  <si>
    <t>gps_acquisition_mode</t>
  </si>
  <si>
    <t>gps_hdop_m</t>
  </si>
  <si>
    <t>gps_pdop_m</t>
  </si>
  <si>
    <t>gps_seconds_since_last_dgps</t>
  </si>
  <si>
    <t>gps_status</t>
  </si>
  <si>
    <t>gps_vdop</t>
  </si>
  <si>
    <t>right_top_70m_mm</t>
  </si>
  <si>
    <t>mean_alignment_35m_mm</t>
  </si>
  <si>
    <t>mean_alignment_70m_mm</t>
  </si>
  <si>
    <t>gauge_mm</t>
  </si>
  <si>
    <t>gradient_deg</t>
  </si>
  <si>
    <t>aws_signal_strength_V</t>
  </si>
  <si>
    <t>x_sample_sequence</t>
  </si>
  <si>
    <t>train_id</t>
  </si>
  <si>
    <t>is this a unique train id?</t>
  </si>
  <si>
    <t>current_operating_diagram</t>
  </si>
  <si>
    <t>how to uniquify diagram?</t>
  </si>
  <si>
    <t>alignment_left_35m_mm</t>
  </si>
  <si>
    <t>alignment_right_35m_mm</t>
  </si>
  <si>
    <t>alignment_left_70m_mm</t>
  </si>
  <si>
    <t>alignment_right_70m_mm</t>
  </si>
  <si>
    <t>x_cant_deficiency_comp_1</t>
  </si>
  <si>
    <t>x_cant_deficiency_comp_2</t>
  </si>
  <si>
    <t>x_cant_deficiency_comp_1_hp</t>
  </si>
  <si>
    <t>x_cant_deficiency_comp_2_hp</t>
  </si>
  <si>
    <t>x_cant_deficiency_comp_1_lp</t>
  </si>
  <si>
    <t>x_cant_deficiency_comp_2_lp</t>
  </si>
  <si>
    <t>cyclic_right_top_4.5m_mm</t>
  </si>
  <si>
    <t>cyclic_left_top_4.5m_mm</t>
  </si>
  <si>
    <t>cyclic_right_top_6m_mm</t>
  </si>
  <si>
    <t>cyclic_left_top_6m_mm</t>
  </si>
  <si>
    <t>cyclic_right_top_9m_mm</t>
  </si>
  <si>
    <t>cyclic_left_top_9m_mm</t>
  </si>
  <si>
    <t>cyclic_right_top_13m_mm</t>
  </si>
  <si>
    <t>cyclic_left_top_13m_mm</t>
  </si>
  <si>
    <t>cyclic_right_top_18m_mm</t>
  </si>
  <si>
    <t>cyclic_left_top_18m_mm</t>
  </si>
  <si>
    <t>cyclic_left_top_4.5m_accu_mm</t>
  </si>
  <si>
    <t>cyclic_left_top_4.5m_peak_count</t>
  </si>
  <si>
    <t>cyclic_right_top_4.5m_accu_mm</t>
  </si>
  <si>
    <t>cyclic_right_top_4.5m_peak_count</t>
  </si>
  <si>
    <t>cyclic_left_top_6m_accu_mm</t>
  </si>
  <si>
    <t>cyclic_left_top_6m_peak_count</t>
  </si>
  <si>
    <t>cyclic_right_top_6m_accu_mm</t>
  </si>
  <si>
    <t>cyclic_right_top_6m_peak_count</t>
  </si>
  <si>
    <t>cyclic_left_top_9m_accu_mm</t>
  </si>
  <si>
    <t>cyclic_left_top_9m_peak_count</t>
  </si>
  <si>
    <t>cyclic_right_top_9m_accu_mm</t>
  </si>
  <si>
    <t>cyclic_right_top_9m_peak_count</t>
  </si>
  <si>
    <t>cyclic_left_top_13m_accu_mm</t>
  </si>
  <si>
    <t>cyclic_left_top_13m_peak_count</t>
  </si>
  <si>
    <t>cyclic_right_top_13m_accu_mm</t>
  </si>
  <si>
    <t>cyclic_right_top_13m_peak_count</t>
  </si>
  <si>
    <t>cyclic_left_top_18m_accu_mm</t>
  </si>
  <si>
    <t>cyclic_left_top_18m_peak_count</t>
  </si>
  <si>
    <t>cyclic_right_top_18m_accu_mm</t>
  </si>
  <si>
    <t>cyclic_right_top_18m_peak_count</t>
  </si>
  <si>
    <t>calculated from master / slave. Accels in metres per second squared; rotations in radians / s</t>
  </si>
  <si>
    <t>train_id_uid</t>
  </si>
  <si>
    <t>issued by broker?</t>
  </si>
  <si>
    <t>diagram_uid</t>
  </si>
  <si>
    <t>train_run_uid</t>
  </si>
  <si>
    <t>trainid/date</t>
  </si>
  <si>
    <t>data_row_uid</t>
  </si>
  <si>
    <t>issued by broker</t>
  </si>
  <si>
    <t>Train information</t>
  </si>
  <si>
    <t>[Optional data items]</t>
  </si>
  <si>
    <t>Train ID</t>
  </si>
  <si>
    <t>Train Run Date</t>
  </si>
  <si>
    <t>Train Run UID</t>
  </si>
  <si>
    <t>Date / Time information</t>
  </si>
  <si>
    <t>Timestamp of capture</t>
  </si>
  <si>
    <t>Timestamp of acceptance to broker</t>
  </si>
  <si>
    <t>[optional specific timing information]</t>
  </si>
  <si>
    <t>Location information</t>
  </si>
  <si>
    <t>GPS location</t>
  </si>
  <si>
    <t>Track location</t>
  </si>
  <si>
    <t>Speed</t>
  </si>
  <si>
    <t>Data item status indicators 1 per data item</t>
  </si>
  <si>
    <t>UID key to status indicator map</t>
  </si>
  <si>
    <t>UID key for data row</t>
  </si>
  <si>
    <t>Metadata and provenance information</t>
  </si>
  <si>
    <t>geometry columns</t>
  </si>
  <si>
    <t>[optional additional columns]</t>
  </si>
  <si>
    <t>Data owner</t>
  </si>
  <si>
    <t>Reusable for other data sources</t>
  </si>
  <si>
    <t>Source type</t>
  </si>
  <si>
    <t>group</t>
  </si>
  <si>
    <t>Equip</t>
  </si>
  <si>
    <t>Time</t>
  </si>
  <si>
    <t>Tacho count</t>
  </si>
  <si>
    <t>Elapsed distance</t>
  </si>
  <si>
    <t>Travel</t>
  </si>
  <si>
    <t>Geom</t>
  </si>
  <si>
    <t>Ride</t>
  </si>
  <si>
    <t>Equipment information</t>
  </si>
  <si>
    <t>core</t>
  </si>
  <si>
    <t>File / source identifier</t>
  </si>
  <si>
    <t>Meta</t>
  </si>
  <si>
    <t>mandatory</t>
  </si>
  <si>
    <t>Broker</t>
  </si>
  <si>
    <t>CCS</t>
  </si>
  <si>
    <t>format</t>
  </si>
  <si>
    <t>vend</t>
  </si>
  <si>
    <t>eng unit</t>
  </si>
  <si>
    <t>type</t>
  </si>
  <si>
    <t>seq</t>
  </si>
  <si>
    <t>cov</t>
  </si>
  <si>
    <t>rail rolling stock</t>
  </si>
  <si>
    <t>x_distance</t>
  </si>
  <si>
    <t>eng_line_reference_rec</t>
  </si>
  <si>
    <t>track_id_geogis_rec</t>
  </si>
  <si>
    <t>track_id_sect_appx_rec</t>
  </si>
  <si>
    <t>distance_miles_decimal_rec</t>
  </si>
  <si>
    <t>track_dist_miles_chains_rec</t>
  </si>
  <si>
    <t>track_dist_miles_yards_rec</t>
  </si>
  <si>
    <t>track_dist_m_rec</t>
  </si>
  <si>
    <t>as precise as can be made so consecutive data rows have different values</t>
  </si>
  <si>
    <t>description</t>
  </si>
  <si>
    <t>https://frictionlessdata.io/specs/table-schema/</t>
  </si>
  <si>
    <t>x_data_status_flags</t>
  </si>
  <si>
    <t>Timestamp of creation of file or datagram</t>
  </si>
  <si>
    <t>timestamp</t>
  </si>
  <si>
    <t>data row grain</t>
  </si>
  <si>
    <t>json but not validated</t>
  </si>
  <si>
    <t>vendor name for the UGMS unit</t>
  </si>
  <si>
    <t>bigint</t>
  </si>
  <si>
    <t>numeric</t>
  </si>
  <si>
    <t>valid train IDs</t>
  </si>
  <si>
    <t>valid diagrams</t>
  </si>
  <si>
    <t>use lat / long or position - no need for both</t>
  </si>
  <si>
    <t>valid ELRs</t>
  </si>
  <si>
    <t>miles.decimal miles</t>
  </si>
  <si>
    <t>actual unit as recorded - may be mph / kph / m_s</t>
  </si>
  <si>
    <t>valid speed units</t>
  </si>
  <si>
    <t>see T1010-01</t>
  </si>
  <si>
    <t>miles.yards</t>
  </si>
  <si>
    <t>x_direction_of_travel</t>
  </si>
  <si>
    <t>miles.yards, yards zero-padded left to 4 digits</t>
  </si>
  <si>
    <t>miles.chains, chains zero-padded left to 2 digits</t>
  </si>
  <si>
    <t>metres</t>
  </si>
  <si>
    <t>miles.chains</t>
  </si>
  <si>
    <t>mm</t>
  </si>
  <si>
    <t>mrad</t>
  </si>
  <si>
    <t>Avro</t>
  </si>
  <si>
    <t>deg</t>
  </si>
  <si>
    <t>ms^-2</t>
  </si>
  <si>
    <t>rads^-1</t>
  </si>
  <si>
    <t>V</t>
  </si>
  <si>
    <t>data_row_validity_flags</t>
  </si>
  <si>
    <t xml:space="preserve">number of chars = no of columns. </t>
  </si>
  <si>
    <t>YNX</t>
  </si>
  <si>
    <t>data row grain. Yes / No / Unknown</t>
  </si>
  <si>
    <t>per relevant NMEA frame</t>
  </si>
  <si>
    <t>ms^-1</t>
  </si>
  <si>
    <t>miles</t>
  </si>
  <si>
    <t>m</t>
  </si>
  <si>
    <t>kmh^-1</t>
  </si>
  <si>
    <t>s</t>
  </si>
  <si>
    <t>1/radius of curvature in m?</t>
  </si>
  <si>
    <t>?? Other ways to represent gradient?</t>
  </si>
  <si>
    <t>Name of file or datagram</t>
  </si>
  <si>
    <t>UUID of file, supplied by data provider</t>
  </si>
  <si>
    <t>JSON object containing ownership metadata</t>
  </si>
  <si>
    <t>UUID of data row</t>
  </si>
  <si>
    <t>HEADER</t>
  </si>
  <si>
    <t>DETAIL</t>
  </si>
  <si>
    <t>String of characters representing the current validity status of each data item</t>
  </si>
  <si>
    <t>Timestamp of when data row recorded</t>
  </si>
  <si>
    <t>GPS date / time as a timestamp</t>
  </si>
  <si>
    <t>Identifier of rail vehicle, locomotive or multiple unit on which sensor equipment is mounted</t>
  </si>
  <si>
    <t>UUID of rail vehicle</t>
  </si>
  <si>
    <t>may be supplied by data provider</t>
  </si>
  <si>
    <t>Identifier of UGMS unit</t>
  </si>
  <si>
    <t>UUID of UGMS unit</t>
  </si>
  <si>
    <t>UUID of diagram being operated</t>
  </si>
  <si>
    <t>UUID of train run being operated</t>
  </si>
  <si>
    <t>UUID of timetabled train being operated</t>
  </si>
  <si>
    <t>Diagram ID</t>
  </si>
  <si>
    <t>GPS fix quality</t>
  </si>
  <si>
    <t>GPS position as an ISO-6709 value pair lat, long</t>
  </si>
  <si>
    <t>GPS longitued, decimal degress. +ve = East, -ve = West</t>
  </si>
  <si>
    <t>GPS latitude, decimal degress. +ve = North, -ve = South</t>
  </si>
  <si>
    <t>Speed, metres per second</t>
  </si>
  <si>
    <t>GPS ground speed, metres per second</t>
  </si>
  <si>
    <t>Engineer's Line Reference (ELR)</t>
  </si>
  <si>
    <t>Track ID in Sectional Appendix format</t>
  </si>
  <si>
    <t>Track ID in GEOGIS format</t>
  </si>
  <si>
    <t>Elapsed distance in decimal miles</t>
  </si>
  <si>
    <t>Speed, as recorded</t>
  </si>
  <si>
    <t>Speed units, as recorded</t>
  </si>
  <si>
    <t>Elapsed distance as recorded, metres</t>
  </si>
  <si>
    <t>GPS acquistion mode</t>
  </si>
  <si>
    <t>GPS satellite detail</t>
  </si>
  <si>
    <t>GPS differential GPS station identifier</t>
  </si>
  <si>
    <t>GPS ground speed, kilometres per hour</t>
  </si>
  <si>
    <t>GPS altitude</t>
  </si>
  <si>
    <t>GPS horizontal dilution of precision</t>
  </si>
  <si>
    <t>GPS magnetic track made good</t>
  </si>
  <si>
    <t>GPS number of satellites in view</t>
  </si>
  <si>
    <t>GPS position dilution of precision</t>
  </si>
  <si>
    <t>GPS position mode</t>
  </si>
  <si>
    <t>GPS number of satellites used</t>
  </si>
  <si>
    <t>GPS seconds since last use of differential GPS</t>
  </si>
  <si>
    <t>GPS status</t>
  </si>
  <si>
    <t>GPS true track made good</t>
  </si>
  <si>
    <t>GPS vertical dilution of precision, metres</t>
  </si>
  <si>
    <t>Track distance in mm.cc miles and chains, Chains 0 to 79</t>
  </si>
  <si>
    <t>Track distance in mm.yyyy miles and yards.</t>
  </si>
  <si>
    <t>Track distance in metres</t>
  </si>
  <si>
    <t>Cross-level, mm</t>
  </si>
  <si>
    <t>Twist on 3m baseline, mm</t>
  </si>
  <si>
    <t>Standard deviation of left top 35m, mm</t>
  </si>
  <si>
    <t>Standard deviation of right top 35m, mm</t>
  </si>
  <si>
    <t>Standard deviation of 3m twist, mm</t>
  </si>
  <si>
    <t>Left rail top, 35m filter, mm</t>
  </si>
  <si>
    <t>Right rail top, 35m filter, mm</t>
  </si>
  <si>
    <t>Left rail dipped joint angle, millirad</t>
  </si>
  <si>
    <t>Right rail dipped joint angle, millirad</t>
  </si>
  <si>
    <t>Pseudo-alignment on 35m baseline, mm</t>
  </si>
  <si>
    <t>Pseudo-alignment on 70m baseline, mm</t>
  </si>
  <si>
    <t>don't know units or how calculated</t>
  </si>
  <si>
    <t>Standard deviation of pseudo alignment on 35m baseline, mm</t>
  </si>
  <si>
    <t>Standard deviation of pseudo alignment on 70m baseline, mm</t>
  </si>
  <si>
    <t>Curvature, 1/radius in metres</t>
  </si>
  <si>
    <t>Track gauge, difference from standard, mm</t>
  </si>
  <si>
    <t>Longitudinal accelaration, m/s squared</t>
  </si>
  <si>
    <t>Lateral acceleration, m/s squared</t>
  </si>
  <si>
    <t>Vertical acceleration, m/s squared</t>
  </si>
  <si>
    <t>Rotation rate, long axis (roll), rad/second</t>
  </si>
  <si>
    <t>Rotation rate, transverse axis (pitch), rad/second</t>
  </si>
  <si>
    <t>Rotation rate, vertical axis (yaw), rad/second</t>
  </si>
  <si>
    <t>Vertical acceleration, Wb filter, m/s squared</t>
  </si>
  <si>
    <t>Longitudinal acceleration, Wc filter, m/s squared</t>
  </si>
  <si>
    <t>Longitudinal acceleration, Wd filter, m/s squared</t>
  </si>
  <si>
    <t>Transverse acceleration, Wd filter, m/s squared</t>
  </si>
  <si>
    <t>Transverse acceleration, Wp filter, m/s squared</t>
  </si>
  <si>
    <t>AWS signal strength, Volts</t>
  </si>
  <si>
    <t>Timestamp of reception in broker</t>
  </si>
  <si>
    <t>Mean alignment, 35m baseline, mm</t>
  </si>
  <si>
    <t>Mean alignment, 70m baseline, mm</t>
  </si>
  <si>
    <t>Twist on 5m baseline, mm</t>
  </si>
  <si>
    <t>Gradient, degrees</t>
  </si>
  <si>
    <t>Left rail alignment, 35m baseline, mm</t>
  </si>
  <si>
    <t>Right rail alignment, 35m baseline, mm</t>
  </si>
  <si>
    <t>Right rail top, 70m baseline, mm</t>
  </si>
  <si>
    <t>Mean top, 70m baseline, mm</t>
  </si>
  <si>
    <t>Left rail top, 70m baseline, mm</t>
  </si>
  <si>
    <t>Standard deviation of mean top 35m, mm</t>
  </si>
  <si>
    <t>Left rail alignment, 70m baseline, mm</t>
  </si>
  <si>
    <t>Right rail alignment, 70m baseline, mm</t>
  </si>
  <si>
    <t>Cyclic left top, 4.5m wavelength, mm</t>
  </si>
  <si>
    <t>Cyclic right top, 4.5m wavelength, mm</t>
  </si>
  <si>
    <t>Cyclic left top, 4.5m wavelength, accumulated mm</t>
  </si>
  <si>
    <t>Cyclic left top, 4.5m wavelength, peak count</t>
  </si>
  <si>
    <t>Cyclic right top, 4.5m wavelength, accumulated mm</t>
  </si>
  <si>
    <t>Cyclic right top, 4.5m wavelength, peak count</t>
  </si>
  <si>
    <t>Cyclic left top, 6m wavelength, mm</t>
  </si>
  <si>
    <t>Cyclic left top, 6m wavelength, accumulated mm</t>
  </si>
  <si>
    <t>Cyclic left top, 6m wavelength, peak count</t>
  </si>
  <si>
    <t>Cyclic right top, 6m wavelength, mm</t>
  </si>
  <si>
    <t>Cyclic right top, 6m wavelength, accumulated mm</t>
  </si>
  <si>
    <t>Cyclic right top, 6m wavelength, peak count</t>
  </si>
  <si>
    <t>Cyclic left top, 9m wavelength, mm</t>
  </si>
  <si>
    <t>Cyclic left top, 9m wavelength, accumulated mm</t>
  </si>
  <si>
    <t>Cyclic left top, 9m wavelength, peak count</t>
  </si>
  <si>
    <t>Cyclic right top, 9m wavelength, mm</t>
  </si>
  <si>
    <t>Cyclic right top, 9m wavelength, accumulated mm</t>
  </si>
  <si>
    <t>Cyclic right top, 9m wavelength, peak count</t>
  </si>
  <si>
    <t>Cyclic left top, 13m wavelength, mm</t>
  </si>
  <si>
    <t>Cyclic left top, 13m wavelength, accumulated mm</t>
  </si>
  <si>
    <t>Cyclic left top, 13m wavelength, peak count</t>
  </si>
  <si>
    <t>Cyclic right top, 13m wavelength, mm</t>
  </si>
  <si>
    <t>Cyclic right top, 13m wavelength, accumulated mm</t>
  </si>
  <si>
    <t>Cyclic right top, 13m wavelength, peak count</t>
  </si>
  <si>
    <t>Cyclic left top, 18m wavelength, mm</t>
  </si>
  <si>
    <t>Cyclic left top, 18m wavelength, accumulated mm</t>
  </si>
  <si>
    <t>Cyclic left top, 18m wavelength, peak count</t>
  </si>
  <si>
    <t>Cyclic right top, 18m wavelength, mm</t>
  </si>
  <si>
    <t>Cyclic right top, 18m wavelength, accumulated mm</t>
  </si>
  <si>
    <t>Cyclic right top, 18m wavelength, peak count</t>
  </si>
  <si>
    <t>metadata as json object using Dublin Core principles</t>
  </si>
  <si>
    <t>Tachometer / odometer pulses, as recorded</t>
  </si>
  <si>
    <t>m_1</t>
  </si>
  <si>
    <t>y using null identifiers</t>
  </si>
  <si>
    <t>Item aliases</t>
  </si>
  <si>
    <t>Item default value</t>
  </si>
  <si>
    <t>decimal</t>
  </si>
  <si>
    <t>unix</t>
  </si>
  <si>
    <t>unix-milli</t>
  </si>
  <si>
    <t>unix-micro</t>
  </si>
  <si>
    <t>Table Schema for UGMS inbound</t>
  </si>
  <si>
    <t>CSV is a flat structure so header information repeats for each row</t>
  </si>
  <si>
    <t>Structure</t>
  </si>
  <si>
    <t>Data type mappings</t>
  </si>
  <si>
    <t>Master</t>
  </si>
  <si>
    <t>Constraints</t>
  </si>
  <si>
    <t>domain / fkey</t>
  </si>
  <si>
    <t>convert to iso 6709 from lat / long /[altitude] Note that Table Schema uses a different standard: a geopoint or json object with lon:xxx, lat:xxxx</t>
  </si>
  <si>
    <t>list of column names</t>
  </si>
  <si>
    <t>decimal degrees, -ve = South of equator. 6dps</t>
  </si>
  <si>
    <t>decimal degrees, -ve = West of Greenwich 6dps</t>
  </si>
  <si>
    <t>Format Type mappings</t>
  </si>
  <si>
    <t>"name"</t>
  </si>
  <si>
    <t>"title"</t>
  </si>
  <si>
    <t>"type"</t>
  </si>
  <si>
    <t>"format"</t>
  </si>
  <si>
    <t>"constraints"</t>
  </si>
  <si>
    <t>"description"</t>
  </si>
  <si>
    <t>From master</t>
  </si>
  <si>
    <t>column</t>
  </si>
  <si>
    <t>has</t>
  </si>
  <si>
    <t>title</t>
  </si>
  <si>
    <t>constraints</t>
  </si>
  <si>
    <t>include</t>
  </si>
  <si>
    <t>schema type</t>
  </si>
  <si>
    <t>Application-specific extended data items</t>
  </si>
  <si>
    <t>Application-specific data items, formatted as a JSON object</t>
  </si>
  <si>
    <t>] }</t>
  </si>
  <si>
    <t>extended_items_metadata</t>
  </si>
  <si>
    <t>extended_items_time</t>
  </si>
  <si>
    <t>extended_items_equipment</t>
  </si>
  <si>
    <t>extended_items_geography</t>
  </si>
  <si>
    <t>extended_items_geometry</t>
  </si>
  <si>
    <t>Master schema</t>
  </si>
  <si>
    <t>Schema name</t>
  </si>
  <si>
    <t>Schema version</t>
  </si>
  <si>
    <t>Schema copyright</t>
  </si>
  <si>
    <t>XIRCM_ugms_provider_csv</t>
  </si>
  <si>
    <t>RSSB 2019</t>
  </si>
  <si>
    <t>Schema version date</t>
  </si>
  <si>
    <t>, "fields" : [</t>
  </si>
  <si>
    <t>camelCaseName</t>
  </si>
  <si>
    <t>In input data</t>
  </si>
  <si>
    <t>In stored data</t>
  </si>
  <si>
    <t>Inbound validation</t>
  </si>
  <si>
    <t>data type</t>
  </si>
  <si>
    <t>receiving_broker_version</t>
  </si>
  <si>
    <t>creating_adapter_version</t>
  </si>
  <si>
    <t>receiving_adapter_instance</t>
  </si>
  <si>
    <t>receiving_adapter_version</t>
  </si>
  <si>
    <t>rank</t>
  </si>
  <si>
    <t>broker</t>
  </si>
  <si>
    <t>Table Schema definition</t>
  </si>
  <si>
    <t>"group"</t>
  </si>
  <si>
    <t>"rank"</t>
  </si>
  <si>
    <t>^^^ snip this cell and copy / paste into json prettifier for output</t>
  </si>
  <si>
    <t>Construct the schema JSON items</t>
  </si>
  <si>
    <t>Schema JSON element</t>
  </si>
  <si>
    <t>Version of user adapter creating the file</t>
  </si>
  <si>
    <t>Instance UUID of broker accepting the file</t>
  </si>
  <si>
    <t>Version of broker adapter receiving the file</t>
  </si>
  <si>
    <t>Version of broker saving the file</t>
  </si>
  <si>
    <t>YYYY-MM-DDTHH:MM:SS.dddddZ</t>
  </si>
  <si>
    <t>grain</t>
  </si>
  <si>
    <t>file</t>
  </si>
  <si>
    <t>row</t>
  </si>
  <si>
    <t>note (not in user output)</t>
  </si>
  <si>
    <t>Schema flavours (full is everything)</t>
  </si>
  <si>
    <t>minimal</t>
  </si>
  <si>
    <t>SWT</t>
  </si>
  <si>
    <t>Hitachi</t>
  </si>
  <si>
    <t>Class345</t>
  </si>
  <si>
    <t>in flavour</t>
  </si>
  <si>
    <t>Version history</t>
  </si>
  <si>
    <t>Change</t>
  </si>
  <si>
    <t>Reference</t>
  </si>
  <si>
    <t>By</t>
  </si>
  <si>
    <t>Details</t>
  </si>
  <si>
    <t>PJ</t>
  </si>
  <si>
    <t>Added notion of "flavour" so schema only contains required columns</t>
  </si>
  <si>
    <t>Master, cols AA:AD, inbound cols AD:AE</t>
  </si>
  <si>
    <t>gps_latitude_deg</t>
  </si>
  <si>
    <t>gps_longitude_deg</t>
  </si>
  <si>
    <t>full</t>
  </si>
  <si>
    <t>mean_top_70m_SD_mm</t>
  </si>
  <si>
    <t>column headers</t>
  </si>
  <si>
    <t>csv header:</t>
  </si>
  <si>
    <t>inbound</t>
  </si>
  <si>
    <t>added headers to make it easy to get the right header for your csv</t>
  </si>
  <si>
    <t>Master, SWT flavour</t>
  </si>
  <si>
    <t>added flags for SWT flavour of schema</t>
  </si>
  <si>
    <t>file timestamp</t>
  </si>
  <si>
    <t>removed colons from pattern - not valid in filename</t>
  </si>
  <si>
    <t>Flavour:</t>
  </si>
  <si>
    <t>%Y-%m-%dT%H:%M:%S.%fZ</t>
  </si>
  <si>
    <t>timestamps</t>
  </si>
  <si>
    <t>added format strings in strftime format</t>
  </si>
  <si>
    <t>python header:</t>
  </si>
  <si>
    <t>csv</t>
  </si>
  <si>
    <t>python</t>
  </si>
  <si>
    <t>added python header</t>
  </si>
  <si>
    <t>schema:</t>
  </si>
  <si>
    <t>Avro schema for stored UGMS data</t>
  </si>
  <si>
    <t>Nested structure file / data</t>
  </si>
  <si>
    <t>has validity flag</t>
  </si>
  <si>
    <t>validity flag</t>
  </si>
  <si>
    <t>int</t>
  </si>
  <si>
    <t>float</t>
  </si>
  <si>
    <t>header</t>
  </si>
  <si>
    <t>geometry</t>
  </si>
  <si>
    <t>uk.co.rsssb.imprcm.ugms.core</t>
  </si>
  <si>
    <t>uk.co.rsssb.imprcm.ugms.extension</t>
  </si>
  <si>
    <t>uk.co.rsssb.imprcm.ugms.3rdparty</t>
  </si>
  <si>
    <t>Avro namespaces</t>
  </si>
  <si>
    <t>core ugms data</t>
  </si>
  <si>
    <t>vender extensions to ugms data</t>
  </si>
  <si>
    <t>with vendor</t>
  </si>
  <si>
    <t>third party extensions</t>
  </si>
  <si>
    <t>data augmentations</t>
  </si>
  <si>
    <t>avro record</t>
  </si>
  <si>
    <t>ride</t>
  </si>
  <si>
    <t>ccs</t>
  </si>
  <si>
    <t>geog</t>
  </si>
  <si>
    <t>track_geom</t>
  </si>
  <si>
    <t>ugms_equip</t>
  </si>
  <si>
    <t>metadata</t>
  </si>
  <si>
    <t>internal</t>
  </si>
  <si>
    <t>operations</t>
  </si>
  <si>
    <t>rollingstock</t>
  </si>
  <si>
    <t>uk.co.rsssb.imprcm.base</t>
  </si>
  <si>
    <t>uk.co.rsssb.imprcm.ops.core</t>
  </si>
  <si>
    <t>operational: train, diagram, timetable</t>
  </si>
  <si>
    <t>uk.co.rsssb.imprcm.infra.core</t>
  </si>
  <si>
    <t>infrastructure</t>
  </si>
  <si>
    <t>time, geography, network</t>
  </si>
  <si>
    <t>name</t>
  </si>
  <si>
    <t>namespace</t>
  </si>
  <si>
    <t>doc</t>
  </si>
  <si>
    <t>aliases</t>
  </si>
  <si>
    <t>"doc"</t>
  </si>
  <si>
    <t>"default"</t>
  </si>
  <si>
    <t>"order"</t>
  </si>
  <si>
    <t>"aliases"</t>
  </si>
  <si>
    <t>Database data model</t>
  </si>
  <si>
    <t>PostgreSQL</t>
  </si>
  <si>
    <t>real</t>
  </si>
  <si>
    <t xml:space="preserve">postgres </t>
  </si>
  <si>
    <t>length</t>
  </si>
  <si>
    <t>master</t>
  </si>
  <si>
    <t>changed uuids to be uuid type not format, added tablespace mapping to string, added length of strings for postgres</t>
  </si>
  <si>
    <t>reference</t>
  </si>
  <si>
    <t>added postgres data items</t>
  </si>
  <si>
    <t>col spec</t>
  </si>
  <si>
    <t>postgresql col spec:</t>
  </si>
  <si>
    <t>x_master_imu_temp_c</t>
  </si>
  <si>
    <t>x_master_camera_temp_c</t>
  </si>
  <si>
    <t>x_master_imu_accel_long_ms_2</t>
  </si>
  <si>
    <t>x_master_imu_accel_lat_ms_2</t>
  </si>
  <si>
    <t>x_master_imu_acc_vert_ms_2</t>
  </si>
  <si>
    <t>x_master_imu_rot_long_s_1</t>
  </si>
  <si>
    <t>x_master_imu_rot_lat_s_1</t>
  </si>
  <si>
    <t>x_master_imu_rot_vert_s_1</t>
  </si>
  <si>
    <t>x_slave_imu_temp_c</t>
  </si>
  <si>
    <t>x_slave_camera_temp_c</t>
  </si>
  <si>
    <t>x_slave_imu_accel_long_ms_2</t>
  </si>
  <si>
    <t>x_slave_imu_accel_lat_ms_2</t>
  </si>
  <si>
    <t>x_slave_imu_acc_vert_ms_2</t>
  </si>
  <si>
    <t>x_slave_imu_rot_long_s_1</t>
  </si>
  <si>
    <t>x_slave_imu_rot_lat_s_1</t>
  </si>
  <si>
    <t>x_slave_imu_rot_vert_s_1</t>
  </si>
  <si>
    <t>gps_ground_speed_m_s</t>
  </si>
  <si>
    <t>gps_detail_of_satellites</t>
  </si>
  <si>
    <t>gps_dgps_station_id</t>
  </si>
  <si>
    <t>gps_ground_speed_km_h</t>
  </si>
  <si>
    <t>gps_height_of_geoid_m</t>
  </si>
  <si>
    <t>gps_magnetic_track_made_good</t>
  </si>
  <si>
    <t>gps_number_of_satellites</t>
  </si>
  <si>
    <t>gps_position_mode</t>
  </si>
  <si>
    <t>gps_satellites_used</t>
  </si>
  <si>
    <t>gps_true_track_made_good</t>
  </si>
  <si>
    <t>left_top_70m_mm</t>
  </si>
  <si>
    <t>twist_5m_mm</t>
  </si>
  <si>
    <t>imu_accel_long_ms_2</t>
  </si>
  <si>
    <t>imu_accel_lat_ms_2</t>
  </si>
  <si>
    <t>imu_acc_vert_ms_2</t>
  </si>
  <si>
    <t>imu_rot_long_s_1</t>
  </si>
  <si>
    <t>imu_rot_lat_s_1</t>
  </si>
  <si>
    <t>imu_rot_vert_s_1</t>
  </si>
  <si>
    <t>data_validity_status_map</t>
  </si>
  <si>
    <t>data_owner</t>
  </si>
  <si>
    <t>text</t>
  </si>
  <si>
    <t>varchar</t>
  </si>
  <si>
    <t xml:space="preserve">PJ </t>
  </si>
  <si>
    <t>adjusted some SWT flavour items; removed spaces in column names</t>
  </si>
  <si>
    <t>Main ELR</t>
  </si>
  <si>
    <t>Main TID</t>
  </si>
  <si>
    <t>From</t>
  </si>
  <si>
    <t>To</t>
  </si>
  <si>
    <t>Length</t>
  </si>
  <si>
    <t>Unit Type</t>
  </si>
  <si>
    <t>Description</t>
  </si>
  <si>
    <t>2nd ELR</t>
  </si>
  <si>
    <t>2nd TID</t>
  </si>
  <si>
    <t>Welded or Jointed</t>
  </si>
  <si>
    <t>BH/FB</t>
  </si>
  <si>
    <t>Rail Weight</t>
  </si>
  <si>
    <t>Vertical or Inclined</t>
  </si>
  <si>
    <t>Unit Year</t>
  </si>
  <si>
    <t>Sleeper / Baseplate</t>
  </si>
  <si>
    <t>New or Serv</t>
  </si>
  <si>
    <t>Fastening</t>
  </si>
  <si>
    <t>Fixing</t>
  </si>
  <si>
    <t>Electrification</t>
  </si>
  <si>
    <t>Closure Rail Year</t>
  </si>
  <si>
    <t>Closure Rail Alloy</t>
  </si>
  <si>
    <t>Closure Rail New or Serv</t>
  </si>
  <si>
    <t>Conductor Rail Weight</t>
  </si>
  <si>
    <t>Check Rail</t>
  </si>
  <si>
    <t>Ballast Method</t>
  </si>
  <si>
    <t>Year Ballasted</t>
  </si>
  <si>
    <t>Tamping</t>
  </si>
  <si>
    <t>Points System Units</t>
  </si>
  <si>
    <t>Unique ID</t>
  </si>
  <si>
    <t>No.</t>
  </si>
  <si>
    <t>Letter</t>
  </si>
  <si>
    <t>Alloy Left</t>
  </si>
  <si>
    <t>Alloy Right</t>
  </si>
  <si>
    <t>Switch Blade</t>
  </si>
  <si>
    <t>Left Year</t>
  </si>
  <si>
    <t>Left New or Serv</t>
  </si>
  <si>
    <t>Right Year</t>
  </si>
  <si>
    <t>Right New or Serv</t>
  </si>
  <si>
    <t>Direction</t>
  </si>
  <si>
    <t>S&amp;T No.</t>
  </si>
  <si>
    <t>Type</t>
  </si>
  <si>
    <t>Angle</t>
  </si>
  <si>
    <t>Hand</t>
  </si>
  <si>
    <t>Alloy</t>
  </si>
  <si>
    <t>Year</t>
  </si>
  <si>
    <t>Edgar Code</t>
  </si>
  <si>
    <t>PSR</t>
  </si>
  <si>
    <t>or</t>
  </si>
  <si>
    <t>/</t>
  </si>
  <si>
    <t>&amp;</t>
  </si>
  <si>
    <t>_and_</t>
  </si>
  <si>
    <t>no.</t>
  </si>
  <si>
    <t>2nd</t>
  </si>
  <si>
    <t>second</t>
  </si>
  <si>
    <t>main_track_id</t>
  </si>
  <si>
    <t>to_miles_pt_yards</t>
  </si>
  <si>
    <t>from_miles_pt_yards</t>
  </si>
  <si>
    <t>from_miles_pt_yards_2</t>
  </si>
  <si>
    <t>to_miles_pt_yards_2</t>
  </si>
  <si>
    <t>length_yards_2</t>
  </si>
  <si>
    <t>bullhead_or_flat</t>
  </si>
  <si>
    <t>perm_speed_restriction_mph</t>
  </si>
  <si>
    <t>switch_type</t>
  </si>
  <si>
    <t>switch_angle</t>
  </si>
  <si>
    <t>switch_hand</t>
  </si>
  <si>
    <t>switch_alloy</t>
  </si>
  <si>
    <t>switch_year</t>
  </si>
  <si>
    <t>switch_new_or_serv</t>
  </si>
  <si>
    <t>switch_s_and_c_number</t>
  </si>
  <si>
    <t>Column</t>
  </si>
  <si>
    <t>GEOGIS column</t>
  </si>
  <si>
    <t>Size</t>
  </si>
  <si>
    <t>postgres_type</t>
  </si>
  <si>
    <t>main_from_m</t>
  </si>
  <si>
    <t>main_to_m</t>
  </si>
  <si>
    <t>second_from_m</t>
  </si>
  <si>
    <t>second_to_m</t>
  </si>
  <si>
    <t>column - raw data</t>
  </si>
  <si>
    <t>column - reference</t>
  </si>
  <si>
    <t>s_and_c_uuid</t>
  </si>
  <si>
    <t>postgres raw col spec:</t>
  </si>
  <si>
    <t>reference col spec</t>
  </si>
  <si>
    <t>length_miles_pt_yards</t>
  </si>
  <si>
    <t>raw select list</t>
  </si>
  <si>
    <t>item_number</t>
  </si>
  <si>
    <t>main_forward_offset_start_m</t>
  </si>
  <si>
    <t>main_forward_offset_end_m</t>
  </si>
  <si>
    <t>second_forward_offset_start_m</t>
  </si>
  <si>
    <t>second_forward_offset_end_m</t>
  </si>
  <si>
    <t>main_reverse_offset_start_m</t>
  </si>
  <si>
    <t>main_reverse_offset_end_m</t>
  </si>
  <si>
    <t>second_reverse_offset_start_m</t>
  </si>
  <si>
    <t>second_reverse_offset_end_m</t>
  </si>
  <si>
    <t>main_forward_offset_mid_m</t>
  </si>
  <si>
    <t>main_forward_offset_switch_m</t>
  </si>
  <si>
    <t>main_reverse_offset_mid_m</t>
  </si>
  <si>
    <t>main_reverse_offset_switch_m</t>
  </si>
  <si>
    <t>second_forward_offset_mid_m</t>
  </si>
  <si>
    <t>second_forward_offset_switch_m</t>
  </si>
  <si>
    <t>second_reverse_offset_mid_m</t>
  </si>
  <si>
    <t>second_reverse_offset_switch_m</t>
  </si>
  <si>
    <t>Unit</t>
  </si>
  <si>
    <t>TrainID</t>
  </si>
  <si>
    <t>DepTime</t>
  </si>
  <si>
    <t>Diagram</t>
  </si>
  <si>
    <t>0.02</t>
  </si>
  <si>
    <t>x_driver_id</t>
  </si>
  <si>
    <t>x_start_station_id</t>
  </si>
  <si>
    <t>x_current_station_id</t>
  </si>
  <si>
    <t>x_next_station_id</t>
  </si>
  <si>
    <t>x_terminal_station_id</t>
  </si>
  <si>
    <t>extended_items_travel</t>
  </si>
  <si>
    <t>Vendor-specific travel data items</t>
  </si>
  <si>
    <t>added items from Class 800 hitachi file samples</t>
  </si>
  <si>
    <t>JSON object containing list of data items in validity status</t>
  </si>
  <si>
    <t>Column order for input csv of flavour</t>
  </si>
  <si>
    <t>corrected format of timestamps</t>
  </si>
  <si>
    <t>YYYY-MM-DDTHH:MM:SSZ</t>
  </si>
  <si>
    <t>%Y-%m-%dT%H:%M:%SZ</t>
  </si>
  <si>
    <t>GPS height of geoid</t>
  </si>
  <si>
    <t>gps_altitude_m</t>
  </si>
  <si>
    <t>additional_input_items</t>
  </si>
  <si>
    <t>Input_Only</t>
  </si>
  <si>
    <t>x_gps_longitude_direction</t>
  </si>
  <si>
    <t>x_gps_latitude_direction</t>
  </si>
  <si>
    <t>x_gps_date</t>
  </si>
  <si>
    <t>x_gps_time</t>
  </si>
  <si>
    <t>x_elapsed_distance_km</t>
  </si>
  <si>
    <t>include in schema</t>
  </si>
  <si>
    <t>include in input csv</t>
  </si>
  <si>
    <t>input seq</t>
  </si>
  <si>
    <t>inbound csv</t>
  </si>
  <si>
    <t>added ability to sort in order of inbound file columns</t>
  </si>
  <si>
    <t>]}</t>
  </si>
  <si>
    <t xml:space="preserve"> output csv</t>
  </si>
  <si>
    <t>python / input csv</t>
  </si>
  <si>
    <t>GPS time HHMMSS</t>
  </si>
  <si>
    <t>%H%M%S</t>
  </si>
  <si>
    <t>x_gps_utc_time</t>
  </si>
  <si>
    <t>UTC time from GPS</t>
  </si>
  <si>
    <t>python / output items</t>
  </si>
  <si>
    <t>python adapter output csv header:</t>
  </si>
  <si>
    <t>python header for input csv (sort by input col sort order first):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</si>
</sst>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0" fontId="0" fillId="6" borderId="2" xfId="0" applyFill="1" applyBorder="1" applyAlignment="1">
      <alignment horizontal="left"/>
    </xf>
    <xf numFmtId="0" fontId="0" fillId="6" borderId="3" xfId="0" applyFill="1" applyBorder="1"/>
    <xf numFmtId="0" fontId="0" fillId="6" borderId="4" xfId="0" applyFill="1" applyBorder="1" applyAlignment="1">
      <alignment horizontal="center"/>
    </xf>
    <xf numFmtId="0" fontId="0" fillId="6" borderId="2" xfId="0" applyFill="1" applyBorder="1"/>
    <xf numFmtId="14" fontId="0" fillId="6" borderId="1" xfId="0" applyNumberFormat="1" applyFill="1" applyBorder="1"/>
    <xf numFmtId="0" fontId="0" fillId="7" borderId="0" xfId="0" applyFill="1"/>
    <xf numFmtId="49" fontId="0" fillId="6" borderId="5" xfId="0" quotePrefix="1" applyNumberFormat="1" applyFill="1" applyBorder="1"/>
    <xf numFmtId="0" fontId="0" fillId="0" borderId="0" xfId="0" applyAlignment="1">
      <alignment horizontal="left" vertical="center" inden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Continuous"/>
    </xf>
    <xf numFmtId="0" fontId="2" fillId="0" borderId="0" xfId="1"/>
    <xf numFmtId="0" fontId="2" fillId="2" borderId="0" xfId="1" applyFill="1"/>
    <xf numFmtId="0" fontId="0" fillId="0" borderId="0" xfId="0" quotePrefix="1" applyAlignment="1">
      <alignment vertical="center" wrapText="1"/>
    </xf>
    <xf numFmtId="0" fontId="0" fillId="8" borderId="6" xfId="0" applyFill="1" applyBorder="1"/>
    <xf numFmtId="0" fontId="0" fillId="0" borderId="6" xfId="0" applyBorder="1" applyAlignment="1">
      <alignment vertical="top" wrapText="1"/>
    </xf>
    <xf numFmtId="14" fontId="0" fillId="0" borderId="6" xfId="0" applyNumberFormat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4" borderId="6" xfId="0" applyFill="1" applyBorder="1"/>
    <xf numFmtId="0" fontId="0" fillId="0" borderId="0" xfId="0" applyAlignment="1">
      <alignment horizontal="right"/>
    </xf>
    <xf numFmtId="0" fontId="0" fillId="0" borderId="0" xfId="0" quotePrefix="1" applyAlignment="1">
      <alignment vertical="center"/>
    </xf>
    <xf numFmtId="20" fontId="0" fillId="0" borderId="0" xfId="0" applyNumberFormat="1" applyAlignment="1">
      <alignment horizontal="right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6" borderId="0" xfId="0" applyFill="1"/>
    <xf numFmtId="0" fontId="0" fillId="9" borderId="0" xfId="0" applyFill="1"/>
    <xf numFmtId="0" fontId="0" fillId="0" borderId="0" xfId="0" applyAlignment="1">
      <alignment horizontal="right" wrapText="1"/>
    </xf>
    <xf numFmtId="20" fontId="0" fillId="0" borderId="0" xfId="0" applyNumberFormat="1" applyAlignment="1">
      <alignment horizontal="right" wrapText="1"/>
    </xf>
    <xf numFmtId="0" fontId="4" fillId="4" borderId="6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/>
    <xf numFmtId="0" fontId="2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ISO_670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jsonformatter.org/" TargetMode="External"/><Relationship Id="rId1" Type="http://schemas.openxmlformats.org/officeDocument/2006/relationships/hyperlink" Target="https://frictionlessdata.io/specs/table-schem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jsonformatter.org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frictionlessdata.io/specs/table-schem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40F9-0311-4C55-8685-A654F3AA2404}">
  <dimension ref="B4:F53"/>
  <sheetViews>
    <sheetView workbookViewId="0">
      <selection activeCell="I8" sqref="I8"/>
    </sheetView>
  </sheetViews>
  <sheetFormatPr defaultRowHeight="15" x14ac:dyDescent="0.25"/>
  <cols>
    <col min="3" max="3" width="14.85546875" customWidth="1"/>
    <col min="4" max="4" width="20.28515625" customWidth="1"/>
    <col min="5" max="5" width="9.140625" style="3"/>
    <col min="6" max="6" width="52" customWidth="1"/>
  </cols>
  <sheetData>
    <row r="4" spans="2:6" x14ac:dyDescent="0.25">
      <c r="B4" s="4" t="s">
        <v>537</v>
      </c>
    </row>
    <row r="6" spans="2:6" x14ac:dyDescent="0.25">
      <c r="B6" s="4" t="s">
        <v>538</v>
      </c>
      <c r="C6" s="4" t="s">
        <v>114</v>
      </c>
      <c r="D6" s="4" t="s">
        <v>539</v>
      </c>
      <c r="E6" s="7" t="s">
        <v>540</v>
      </c>
      <c r="F6" s="4" t="s">
        <v>541</v>
      </c>
    </row>
    <row r="7" spans="2:6" ht="30" x14ac:dyDescent="0.25">
      <c r="B7" s="31">
        <v>1</v>
      </c>
      <c r="C7" s="32">
        <v>43518</v>
      </c>
      <c r="D7" s="31" t="s">
        <v>544</v>
      </c>
      <c r="E7" s="34" t="s">
        <v>542</v>
      </c>
      <c r="F7" s="31" t="s">
        <v>543</v>
      </c>
    </row>
    <row r="8" spans="2:6" ht="30" x14ac:dyDescent="0.25">
      <c r="B8" s="31">
        <v>2</v>
      </c>
      <c r="C8" s="32">
        <v>43518</v>
      </c>
      <c r="D8" s="31" t="s">
        <v>551</v>
      </c>
      <c r="E8" s="34" t="s">
        <v>542</v>
      </c>
      <c r="F8" s="31" t="s">
        <v>552</v>
      </c>
    </row>
    <row r="9" spans="2:6" x14ac:dyDescent="0.25">
      <c r="B9" s="31"/>
      <c r="C9" s="31"/>
      <c r="D9" s="31" t="s">
        <v>553</v>
      </c>
      <c r="E9" s="34" t="s">
        <v>542</v>
      </c>
      <c r="F9" s="31" t="s">
        <v>554</v>
      </c>
    </row>
    <row r="10" spans="2:6" x14ac:dyDescent="0.25">
      <c r="B10" s="31"/>
      <c r="C10" s="31"/>
      <c r="D10" s="31" t="s">
        <v>555</v>
      </c>
      <c r="E10" s="34" t="s">
        <v>542</v>
      </c>
      <c r="F10" s="31" t="s">
        <v>556</v>
      </c>
    </row>
    <row r="11" spans="2:6" x14ac:dyDescent="0.25">
      <c r="B11" s="31">
        <v>3</v>
      </c>
      <c r="C11" s="31"/>
      <c r="D11" s="31" t="s">
        <v>559</v>
      </c>
      <c r="E11" s="34" t="s">
        <v>542</v>
      </c>
      <c r="F11" s="31" t="s">
        <v>560</v>
      </c>
    </row>
    <row r="12" spans="2:6" x14ac:dyDescent="0.25">
      <c r="B12" s="31">
        <v>4</v>
      </c>
      <c r="C12" s="31"/>
      <c r="D12" s="31" t="s">
        <v>551</v>
      </c>
      <c r="E12" s="34" t="s">
        <v>542</v>
      </c>
      <c r="F12" s="31" t="s">
        <v>564</v>
      </c>
    </row>
    <row r="13" spans="2:6" ht="45" x14ac:dyDescent="0.25">
      <c r="B13" s="31"/>
      <c r="C13" s="31"/>
      <c r="D13" s="31" t="s">
        <v>612</v>
      </c>
      <c r="E13" s="34" t="s">
        <v>542</v>
      </c>
      <c r="F13" s="31" t="s">
        <v>613</v>
      </c>
    </row>
    <row r="14" spans="2:6" x14ac:dyDescent="0.25">
      <c r="B14" s="31"/>
      <c r="C14" s="31"/>
      <c r="D14" s="31" t="s">
        <v>614</v>
      </c>
      <c r="E14" s="34" t="s">
        <v>542</v>
      </c>
      <c r="F14" s="31" t="s">
        <v>615</v>
      </c>
    </row>
    <row r="15" spans="2:6" ht="30" x14ac:dyDescent="0.25">
      <c r="B15" s="31"/>
      <c r="C15" s="31"/>
      <c r="D15" s="31" t="s">
        <v>612</v>
      </c>
      <c r="E15" s="34" t="s">
        <v>656</v>
      </c>
      <c r="F15" s="31" t="s">
        <v>657</v>
      </c>
    </row>
    <row r="16" spans="2:6" x14ac:dyDescent="0.25">
      <c r="B16" s="31">
        <v>5</v>
      </c>
      <c r="C16" s="32">
        <v>43556</v>
      </c>
      <c r="D16" s="31" t="s">
        <v>612</v>
      </c>
      <c r="E16" s="34" t="s">
        <v>542</v>
      </c>
      <c r="F16" s="31" t="s">
        <v>771</v>
      </c>
    </row>
    <row r="17" spans="2:6" x14ac:dyDescent="0.25">
      <c r="B17" s="31"/>
      <c r="C17" s="31"/>
      <c r="D17" s="31"/>
      <c r="E17" s="34"/>
      <c r="F17" s="31" t="s">
        <v>774</v>
      </c>
    </row>
    <row r="18" spans="2:6" x14ac:dyDescent="0.25">
      <c r="B18" s="31"/>
      <c r="C18" s="31"/>
      <c r="D18" s="31" t="s">
        <v>789</v>
      </c>
      <c r="E18" s="34" t="s">
        <v>542</v>
      </c>
      <c r="F18" s="31" t="s">
        <v>790</v>
      </c>
    </row>
    <row r="19" spans="2:6" x14ac:dyDescent="0.25">
      <c r="B19" s="31"/>
      <c r="C19" s="31"/>
      <c r="D19" s="31"/>
      <c r="E19" s="34"/>
      <c r="F19" s="31"/>
    </row>
    <row r="20" spans="2:6" x14ac:dyDescent="0.25">
      <c r="B20" s="31"/>
      <c r="C20" s="31"/>
      <c r="D20" s="31"/>
      <c r="E20" s="34"/>
      <c r="F20" s="31"/>
    </row>
    <row r="21" spans="2:6" x14ac:dyDescent="0.25">
      <c r="B21" s="31"/>
      <c r="C21" s="31"/>
      <c r="D21" s="31"/>
      <c r="E21" s="34"/>
      <c r="F21" s="31"/>
    </row>
    <row r="22" spans="2:6" x14ac:dyDescent="0.25">
      <c r="B22" s="31"/>
      <c r="C22" s="31"/>
      <c r="D22" s="31"/>
      <c r="E22" s="34"/>
      <c r="F22" s="31"/>
    </row>
    <row r="23" spans="2:6" x14ac:dyDescent="0.25">
      <c r="B23" s="31"/>
      <c r="C23" s="31"/>
      <c r="D23" s="31"/>
      <c r="E23" s="34"/>
      <c r="F23" s="31"/>
    </row>
    <row r="24" spans="2:6" x14ac:dyDescent="0.25">
      <c r="B24" s="31"/>
      <c r="C24" s="31"/>
      <c r="D24" s="31"/>
      <c r="E24" s="34"/>
      <c r="F24" s="31"/>
    </row>
    <row r="25" spans="2:6" x14ac:dyDescent="0.25">
      <c r="B25" s="31"/>
      <c r="C25" s="31"/>
      <c r="D25" s="31"/>
      <c r="E25" s="34"/>
      <c r="F25" s="31"/>
    </row>
    <row r="26" spans="2:6" x14ac:dyDescent="0.25">
      <c r="B26" s="31"/>
      <c r="C26" s="31"/>
      <c r="D26" s="31"/>
      <c r="E26" s="34"/>
      <c r="F26" s="31"/>
    </row>
    <row r="27" spans="2:6" x14ac:dyDescent="0.25">
      <c r="B27" s="31"/>
      <c r="C27" s="31"/>
      <c r="D27" s="31"/>
      <c r="E27" s="34"/>
      <c r="F27" s="31"/>
    </row>
    <row r="28" spans="2:6" x14ac:dyDescent="0.25">
      <c r="B28" s="31"/>
      <c r="C28" s="31"/>
      <c r="D28" s="31"/>
      <c r="E28" s="34"/>
      <c r="F28" s="31"/>
    </row>
    <row r="29" spans="2:6" x14ac:dyDescent="0.25">
      <c r="B29" s="31"/>
      <c r="C29" s="31"/>
      <c r="D29" s="31"/>
      <c r="E29" s="34"/>
      <c r="F29" s="31"/>
    </row>
    <row r="30" spans="2:6" x14ac:dyDescent="0.25">
      <c r="B30" s="31"/>
      <c r="C30" s="31"/>
      <c r="D30" s="31"/>
      <c r="E30" s="34"/>
      <c r="F30" s="31"/>
    </row>
    <row r="31" spans="2:6" x14ac:dyDescent="0.25">
      <c r="B31" s="31"/>
      <c r="C31" s="31"/>
      <c r="D31" s="31"/>
      <c r="E31" s="34"/>
      <c r="F31" s="31"/>
    </row>
    <row r="32" spans="2:6" x14ac:dyDescent="0.25">
      <c r="B32" s="31"/>
      <c r="C32" s="31"/>
      <c r="D32" s="31"/>
      <c r="E32" s="34"/>
      <c r="F32" s="31"/>
    </row>
    <row r="33" spans="2:6" x14ac:dyDescent="0.25">
      <c r="B33" s="31"/>
      <c r="C33" s="31"/>
      <c r="D33" s="31"/>
      <c r="E33" s="34"/>
      <c r="F33" s="31"/>
    </row>
    <row r="34" spans="2:6" x14ac:dyDescent="0.25">
      <c r="B34" s="31"/>
      <c r="C34" s="31"/>
      <c r="D34" s="31"/>
      <c r="E34" s="34"/>
      <c r="F34" s="31"/>
    </row>
    <row r="35" spans="2:6" x14ac:dyDescent="0.25">
      <c r="B35" s="31"/>
      <c r="C35" s="31"/>
      <c r="D35" s="31"/>
      <c r="E35" s="34"/>
      <c r="F35" s="31"/>
    </row>
    <row r="36" spans="2:6" x14ac:dyDescent="0.25">
      <c r="B36" s="31"/>
      <c r="C36" s="31"/>
      <c r="D36" s="31"/>
      <c r="E36" s="34"/>
      <c r="F36" s="31"/>
    </row>
    <row r="37" spans="2:6" x14ac:dyDescent="0.25">
      <c r="B37" s="31"/>
      <c r="C37" s="31"/>
      <c r="D37" s="31"/>
      <c r="E37" s="34"/>
      <c r="F37" s="31"/>
    </row>
    <row r="38" spans="2:6" x14ac:dyDescent="0.25">
      <c r="B38" s="31"/>
      <c r="C38" s="31"/>
      <c r="D38" s="31"/>
      <c r="E38" s="34"/>
      <c r="F38" s="31"/>
    </row>
    <row r="39" spans="2:6" x14ac:dyDescent="0.25">
      <c r="B39" s="31"/>
      <c r="C39" s="31"/>
      <c r="D39" s="31"/>
      <c r="E39" s="34"/>
      <c r="F39" s="31"/>
    </row>
    <row r="40" spans="2:6" x14ac:dyDescent="0.25">
      <c r="B40" s="31"/>
      <c r="C40" s="31"/>
      <c r="D40" s="31"/>
      <c r="E40" s="34"/>
      <c r="F40" s="31"/>
    </row>
    <row r="41" spans="2:6" x14ac:dyDescent="0.25">
      <c r="B41" s="31"/>
      <c r="C41" s="31"/>
      <c r="D41" s="31"/>
      <c r="E41" s="34"/>
      <c r="F41" s="31"/>
    </row>
    <row r="42" spans="2:6" x14ac:dyDescent="0.25">
      <c r="B42" s="31"/>
      <c r="C42" s="31"/>
      <c r="D42" s="31"/>
      <c r="E42" s="34"/>
      <c r="F42" s="31"/>
    </row>
    <row r="43" spans="2:6" x14ac:dyDescent="0.25">
      <c r="B43" s="31"/>
      <c r="C43" s="31"/>
      <c r="D43" s="31"/>
      <c r="E43" s="34"/>
      <c r="F43" s="31"/>
    </row>
    <row r="44" spans="2:6" x14ac:dyDescent="0.25">
      <c r="B44" s="31"/>
      <c r="C44" s="31"/>
      <c r="D44" s="31"/>
      <c r="E44" s="34"/>
      <c r="F44" s="31"/>
    </row>
    <row r="45" spans="2:6" x14ac:dyDescent="0.25">
      <c r="B45" s="31"/>
      <c r="C45" s="31"/>
      <c r="D45" s="31"/>
      <c r="E45" s="34"/>
      <c r="F45" s="31"/>
    </row>
    <row r="46" spans="2:6" x14ac:dyDescent="0.25">
      <c r="B46" s="31"/>
      <c r="C46" s="31"/>
      <c r="D46" s="31"/>
      <c r="E46" s="34"/>
      <c r="F46" s="31"/>
    </row>
    <row r="47" spans="2:6" x14ac:dyDescent="0.25">
      <c r="B47" s="31"/>
      <c r="C47" s="31"/>
      <c r="D47" s="31"/>
      <c r="E47" s="34"/>
      <c r="F47" s="31"/>
    </row>
    <row r="48" spans="2:6" x14ac:dyDescent="0.25">
      <c r="B48" s="33"/>
      <c r="C48" s="33"/>
      <c r="D48" s="33"/>
      <c r="E48" s="35"/>
      <c r="F48" s="33"/>
    </row>
    <row r="49" spans="2:6" x14ac:dyDescent="0.25">
      <c r="B49" s="33"/>
      <c r="C49" s="33"/>
      <c r="D49" s="33"/>
      <c r="E49" s="35"/>
      <c r="F49" s="33"/>
    </row>
    <row r="50" spans="2:6" x14ac:dyDescent="0.25">
      <c r="B50" s="33"/>
      <c r="C50" s="33"/>
      <c r="D50" s="33"/>
      <c r="E50" s="35"/>
      <c r="F50" s="33"/>
    </row>
    <row r="51" spans="2:6" x14ac:dyDescent="0.25">
      <c r="B51" s="33"/>
      <c r="C51" s="33"/>
      <c r="D51" s="33"/>
      <c r="E51" s="35"/>
      <c r="F51" s="33"/>
    </row>
    <row r="52" spans="2:6" x14ac:dyDescent="0.25">
      <c r="B52" s="33"/>
      <c r="C52" s="33"/>
      <c r="D52" s="33"/>
      <c r="E52" s="35"/>
      <c r="F52" s="33"/>
    </row>
    <row r="53" spans="2:6" x14ac:dyDescent="0.25">
      <c r="B53" s="33"/>
      <c r="C53" s="33"/>
      <c r="D53" s="33"/>
      <c r="E53" s="35"/>
      <c r="F53" s="3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ADF3-F073-452F-AA19-5035882CCDAE}">
  <sheetPr filterMode="1">
    <tabColor rgb="FFFFC000"/>
  </sheetPr>
  <dimension ref="A1:AK182"/>
  <sheetViews>
    <sheetView tabSelected="1" zoomScale="120" zoomScaleNormal="120" workbookViewId="0">
      <pane xSplit="3" ySplit="9" topLeftCell="D10" activePane="bottomRight" state="frozen"/>
      <selection pane="topRight" activeCell="D1" sqref="D1"/>
      <selection pane="bottomLeft" activeCell="A9" sqref="A9"/>
      <selection pane="bottomRight" activeCell="G15" sqref="G15"/>
    </sheetView>
  </sheetViews>
  <sheetFormatPr defaultRowHeight="15" x14ac:dyDescent="0.25"/>
  <cols>
    <col min="1" max="1" width="4.140625" customWidth="1"/>
    <col min="2" max="2" width="5.85546875" customWidth="1"/>
    <col min="3" max="3" width="32.140625" bestFit="1" customWidth="1"/>
    <col min="4" max="4" width="12.5703125" customWidth="1"/>
    <col min="5" max="5" width="7.140625" bestFit="1" customWidth="1"/>
    <col min="6" max="10" width="11.28515625" style="3" customWidth="1"/>
    <col min="11" max="11" width="48.7109375" customWidth="1"/>
    <col min="13" max="13" width="10.5703125" customWidth="1"/>
    <col min="14" max="14" width="30.28515625" customWidth="1"/>
    <col min="15" max="15" width="42" customWidth="1"/>
    <col min="16" max="16" width="26.85546875" customWidth="1"/>
    <col min="17" max="17" width="7.7109375" bestFit="1" customWidth="1"/>
    <col min="23" max="23" width="31.5703125" customWidth="1"/>
    <col min="24" max="24" width="12.5703125" customWidth="1"/>
  </cols>
  <sheetData>
    <row r="1" spans="1:37" x14ac:dyDescent="0.25">
      <c r="A1" s="4" t="s">
        <v>497</v>
      </c>
    </row>
    <row r="3" spans="1:37" x14ac:dyDescent="0.25">
      <c r="C3" t="s">
        <v>498</v>
      </c>
      <c r="D3" s="17" t="s">
        <v>501</v>
      </c>
      <c r="E3" s="18"/>
      <c r="F3" s="19"/>
    </row>
    <row r="4" spans="1:37" x14ac:dyDescent="0.25">
      <c r="C4" t="s">
        <v>499</v>
      </c>
      <c r="D4" s="23" t="s">
        <v>763</v>
      </c>
    </row>
    <row r="5" spans="1:37" x14ac:dyDescent="0.25">
      <c r="C5" t="s">
        <v>503</v>
      </c>
      <c r="D5" s="21">
        <f ca="1">NOW()</f>
        <v>44116.363589699075</v>
      </c>
    </row>
    <row r="6" spans="1:37" x14ac:dyDescent="0.25">
      <c r="C6" t="s">
        <v>500</v>
      </c>
      <c r="D6" s="20" t="s">
        <v>502</v>
      </c>
      <c r="E6" s="18"/>
      <c r="F6" s="19"/>
      <c r="R6" t="s">
        <v>508</v>
      </c>
    </row>
    <row r="7" spans="1:37" x14ac:dyDescent="0.25">
      <c r="F7"/>
      <c r="G7"/>
      <c r="H7"/>
      <c r="I7"/>
      <c r="J7"/>
    </row>
    <row r="8" spans="1:37" x14ac:dyDescent="0.25">
      <c r="F8" s="26" t="s">
        <v>506</v>
      </c>
      <c r="G8" s="26"/>
      <c r="H8" s="26"/>
      <c r="I8" s="26" t="s">
        <v>507</v>
      </c>
      <c r="J8" s="26"/>
      <c r="Y8" t="s">
        <v>469</v>
      </c>
      <c r="AB8" s="4" t="s">
        <v>531</v>
      </c>
      <c r="AG8" s="4" t="s">
        <v>773</v>
      </c>
    </row>
    <row r="9" spans="1:37" x14ac:dyDescent="0.25">
      <c r="B9" s="4" t="s">
        <v>279</v>
      </c>
      <c r="C9" s="4" t="s">
        <v>122</v>
      </c>
      <c r="D9" s="4" t="s">
        <v>260</v>
      </c>
      <c r="E9" s="4" t="s">
        <v>514</v>
      </c>
      <c r="F9" s="7" t="s">
        <v>272</v>
      </c>
      <c r="G9" s="7" t="s">
        <v>57</v>
      </c>
      <c r="H9" s="7" t="s">
        <v>568</v>
      </c>
      <c r="I9" s="7" t="s">
        <v>272</v>
      </c>
      <c r="J9" s="7" t="s">
        <v>57</v>
      </c>
      <c r="K9" s="11" t="s">
        <v>485</v>
      </c>
      <c r="L9" s="4" t="s">
        <v>277</v>
      </c>
      <c r="M9" s="4" t="s">
        <v>509</v>
      </c>
      <c r="N9" s="4" t="s">
        <v>275</v>
      </c>
      <c r="O9" s="4" t="s">
        <v>291</v>
      </c>
      <c r="P9" s="4" t="s">
        <v>530</v>
      </c>
      <c r="Q9" s="4" t="s">
        <v>527</v>
      </c>
      <c r="R9" s="4" t="s">
        <v>470</v>
      </c>
      <c r="S9" s="4" t="s">
        <v>58</v>
      </c>
      <c r="T9" s="4" t="s">
        <v>59</v>
      </c>
      <c r="U9" s="4" t="s">
        <v>60</v>
      </c>
      <c r="V9" s="4" t="s">
        <v>61</v>
      </c>
      <c r="W9" s="4" t="s">
        <v>62</v>
      </c>
      <c r="X9" s="4" t="s">
        <v>64</v>
      </c>
      <c r="Y9" s="4" t="s">
        <v>56</v>
      </c>
      <c r="Z9" s="4" t="s">
        <v>57</v>
      </c>
      <c r="AA9" s="4" t="s">
        <v>466</v>
      </c>
      <c r="AB9" s="4" t="s">
        <v>547</v>
      </c>
      <c r="AC9" s="4" t="s">
        <v>532</v>
      </c>
      <c r="AD9" s="4" t="s">
        <v>533</v>
      </c>
      <c r="AE9" s="4" t="s">
        <v>534</v>
      </c>
      <c r="AF9" s="4" t="s">
        <v>535</v>
      </c>
      <c r="AG9" s="4" t="s">
        <v>547</v>
      </c>
      <c r="AH9" s="4" t="s">
        <v>532</v>
      </c>
      <c r="AI9" s="4" t="s">
        <v>533</v>
      </c>
      <c r="AJ9" s="4" t="s">
        <v>534</v>
      </c>
      <c r="AK9" s="4" t="s">
        <v>535</v>
      </c>
    </row>
    <row r="10" spans="1:37" hidden="1" x14ac:dyDescent="0.25">
      <c r="B10" s="5">
        <v>1</v>
      </c>
      <c r="C10" s="5" t="s">
        <v>156</v>
      </c>
      <c r="D10" s="5" t="s">
        <v>271</v>
      </c>
      <c r="E10" s="5" t="s">
        <v>269</v>
      </c>
      <c r="F10" s="8" t="s">
        <v>67</v>
      </c>
      <c r="G10" s="8" t="s">
        <v>67</v>
      </c>
      <c r="H10" s="8"/>
      <c r="I10" s="8"/>
      <c r="J10" s="8"/>
      <c r="K10" s="6" t="s">
        <v>294</v>
      </c>
      <c r="L10" s="5"/>
      <c r="M10" s="5" t="s">
        <v>295</v>
      </c>
      <c r="N10" s="5" t="s">
        <v>776</v>
      </c>
      <c r="O10" s="6" t="s">
        <v>153</v>
      </c>
      <c r="P10" s="6"/>
      <c r="Q10" s="6" t="s">
        <v>528</v>
      </c>
      <c r="R10" s="6"/>
      <c r="S10" s="6"/>
      <c r="T10" s="6"/>
      <c r="U10" s="6"/>
      <c r="V10" s="6"/>
      <c r="W10" s="29" t="s">
        <v>775</v>
      </c>
      <c r="X10" s="29"/>
      <c r="Y10" s="6" t="b">
        <f t="shared" ref="Y10:Y41" si="0">(F10="y")</f>
        <v>1</v>
      </c>
      <c r="Z10" s="6" t="b">
        <f t="shared" ref="Z10:Z41" si="1">(LEFT(G10,1)="y")</f>
        <v>1</v>
      </c>
      <c r="AA10" t="s">
        <v>338</v>
      </c>
      <c r="AC10" t="s">
        <v>67</v>
      </c>
      <c r="AD10" t="s">
        <v>67</v>
      </c>
      <c r="AE10" t="s">
        <v>67</v>
      </c>
      <c r="AF10" t="s">
        <v>67</v>
      </c>
    </row>
    <row r="11" spans="1:37" hidden="1" x14ac:dyDescent="0.25">
      <c r="B11" s="5">
        <v>2</v>
      </c>
      <c r="C11" s="5" t="s">
        <v>157</v>
      </c>
      <c r="D11" s="5" t="s">
        <v>271</v>
      </c>
      <c r="E11" s="5" t="s">
        <v>269</v>
      </c>
      <c r="F11" s="8" t="s">
        <v>67</v>
      </c>
      <c r="G11" s="8"/>
      <c r="H11" s="8"/>
      <c r="I11" s="8"/>
      <c r="J11" s="8"/>
      <c r="K11" s="6" t="s">
        <v>334</v>
      </c>
      <c r="L11" s="5"/>
      <c r="M11" s="5" t="s">
        <v>27</v>
      </c>
      <c r="N11" s="5"/>
      <c r="O11" s="6" t="s">
        <v>153</v>
      </c>
      <c r="P11" s="6"/>
      <c r="Q11" s="6" t="s">
        <v>528</v>
      </c>
      <c r="R11" s="6"/>
      <c r="S11" s="6"/>
      <c r="T11" s="6">
        <v>255</v>
      </c>
      <c r="U11" s="6"/>
      <c r="V11" s="6"/>
      <c r="X11" s="6"/>
      <c r="Y11" s="6" t="b">
        <f t="shared" si="0"/>
        <v>1</v>
      </c>
      <c r="Z11" s="6" t="b">
        <f t="shared" si="1"/>
        <v>0</v>
      </c>
      <c r="AC11" t="s">
        <v>67</v>
      </c>
      <c r="AD11" t="s">
        <v>67</v>
      </c>
      <c r="AE11" t="s">
        <v>67</v>
      </c>
      <c r="AF11" t="s">
        <v>67</v>
      </c>
    </row>
    <row r="12" spans="1:37" hidden="1" x14ac:dyDescent="0.25">
      <c r="B12" s="5">
        <v>3</v>
      </c>
      <c r="C12" s="5" t="s">
        <v>158</v>
      </c>
      <c r="D12" s="5" t="s">
        <v>271</v>
      </c>
      <c r="E12" s="5" t="s">
        <v>269</v>
      </c>
      <c r="F12" s="8" t="s">
        <v>67</v>
      </c>
      <c r="G12" s="8" t="s">
        <v>67</v>
      </c>
      <c r="H12" s="8"/>
      <c r="I12" s="8" t="s">
        <v>67</v>
      </c>
      <c r="J12" s="8" t="s">
        <v>67</v>
      </c>
      <c r="K12" s="6" t="s">
        <v>335</v>
      </c>
      <c r="L12" s="5"/>
      <c r="M12" s="5" t="s">
        <v>32</v>
      </c>
      <c r="N12" s="5" t="s">
        <v>32</v>
      </c>
      <c r="O12" s="6" t="s">
        <v>155</v>
      </c>
      <c r="P12" s="6"/>
      <c r="Q12" s="6" t="s">
        <v>528</v>
      </c>
      <c r="R12" s="6"/>
      <c r="S12" s="6"/>
      <c r="T12" s="6"/>
      <c r="U12" s="6"/>
      <c r="V12" s="6"/>
      <c r="W12" s="6"/>
      <c r="X12" s="6"/>
      <c r="Y12" s="6" t="b">
        <f t="shared" si="0"/>
        <v>1</v>
      </c>
      <c r="Z12" s="6" t="b">
        <f t="shared" si="1"/>
        <v>1</v>
      </c>
      <c r="AD12" t="s">
        <v>67</v>
      </c>
      <c r="AE12" t="s">
        <v>67</v>
      </c>
    </row>
    <row r="13" spans="1:37" ht="30" hidden="1" x14ac:dyDescent="0.25">
      <c r="B13" s="5">
        <v>4</v>
      </c>
      <c r="C13" s="5" t="s">
        <v>653</v>
      </c>
      <c r="D13" s="5" t="s">
        <v>271</v>
      </c>
      <c r="E13" s="5" t="s">
        <v>269</v>
      </c>
      <c r="F13" s="8"/>
      <c r="G13" s="8"/>
      <c r="H13" s="8"/>
      <c r="I13" s="8" t="s">
        <v>67</v>
      </c>
      <c r="J13" s="8"/>
      <c r="K13" s="6" t="s">
        <v>336</v>
      </c>
      <c r="L13" s="5"/>
      <c r="M13" s="5" t="s">
        <v>39</v>
      </c>
      <c r="N13" s="5"/>
      <c r="O13" s="6" t="s">
        <v>454</v>
      </c>
      <c r="P13" s="6"/>
      <c r="Q13" s="6" t="s">
        <v>528</v>
      </c>
      <c r="R13" s="6"/>
      <c r="S13" s="6"/>
      <c r="T13" s="6">
        <v>1000</v>
      </c>
      <c r="U13" s="6"/>
      <c r="V13" s="6"/>
      <c r="W13" s="6"/>
      <c r="X13" s="6"/>
      <c r="Y13" s="6" t="b">
        <f t="shared" si="0"/>
        <v>0</v>
      </c>
      <c r="Z13" s="6" t="b">
        <f t="shared" si="1"/>
        <v>0</v>
      </c>
    </row>
    <row r="14" spans="1:37" ht="30" hidden="1" x14ac:dyDescent="0.25">
      <c r="B14" s="5">
        <v>5</v>
      </c>
      <c r="C14" s="5" t="s">
        <v>652</v>
      </c>
      <c r="D14" s="5" t="s">
        <v>271</v>
      </c>
      <c r="E14" s="5" t="s">
        <v>269</v>
      </c>
      <c r="F14" s="8"/>
      <c r="G14" s="8"/>
      <c r="H14" s="8"/>
      <c r="I14" s="8"/>
      <c r="J14" s="8"/>
      <c r="K14" s="6" t="s">
        <v>772</v>
      </c>
      <c r="L14" s="5"/>
      <c r="M14" s="5" t="s">
        <v>39</v>
      </c>
      <c r="N14" s="5"/>
      <c r="O14" s="6" t="s">
        <v>472</v>
      </c>
      <c r="P14" s="6"/>
      <c r="Q14" s="6" t="s">
        <v>528</v>
      </c>
      <c r="R14" s="6"/>
      <c r="S14" s="6"/>
      <c r="T14" s="6">
        <v>1000</v>
      </c>
      <c r="U14" s="6"/>
      <c r="V14" s="6"/>
      <c r="W14" s="6"/>
      <c r="X14" s="6"/>
      <c r="Y14" s="6" t="b">
        <f t="shared" si="0"/>
        <v>0</v>
      </c>
      <c r="Z14" s="6" t="b">
        <f t="shared" si="1"/>
        <v>0</v>
      </c>
    </row>
    <row r="15" spans="1:37" ht="30" hidden="1" x14ac:dyDescent="0.25">
      <c r="B15" s="5">
        <v>7</v>
      </c>
      <c r="C15" s="5" t="s">
        <v>322</v>
      </c>
      <c r="D15" s="5" t="s">
        <v>271</v>
      </c>
      <c r="E15" s="5" t="s">
        <v>269</v>
      </c>
      <c r="F15" s="8"/>
      <c r="G15" s="8"/>
      <c r="H15" s="8"/>
      <c r="I15" s="8"/>
      <c r="J15" s="8"/>
      <c r="K15" s="6" t="s">
        <v>340</v>
      </c>
      <c r="L15" s="5"/>
      <c r="M15" s="5" t="s">
        <v>27</v>
      </c>
      <c r="N15" s="5"/>
      <c r="O15" s="6" t="s">
        <v>323</v>
      </c>
      <c r="P15" s="6" t="s">
        <v>325</v>
      </c>
      <c r="Q15" s="6" t="s">
        <v>529</v>
      </c>
      <c r="R15" s="6" t="s">
        <v>324</v>
      </c>
      <c r="S15" s="6"/>
      <c r="T15" s="6">
        <v>511</v>
      </c>
      <c r="U15" s="6"/>
      <c r="V15" s="6"/>
      <c r="W15" s="6"/>
      <c r="X15" s="6"/>
      <c r="Y15" s="6" t="b">
        <f t="shared" si="0"/>
        <v>0</v>
      </c>
      <c r="Z15" s="6" t="b">
        <f t="shared" si="1"/>
        <v>0</v>
      </c>
      <c r="AE15" t="s">
        <v>67</v>
      </c>
    </row>
    <row r="16" spans="1:37" ht="30" hidden="1" x14ac:dyDescent="0.25">
      <c r="B16" s="5">
        <v>8</v>
      </c>
      <c r="C16" s="5" t="s">
        <v>492</v>
      </c>
      <c r="D16" s="5" t="s">
        <v>271</v>
      </c>
      <c r="E16" s="5" t="s">
        <v>276</v>
      </c>
      <c r="F16" s="8"/>
      <c r="G16" s="8"/>
      <c r="H16" s="8"/>
      <c r="I16" s="8"/>
      <c r="J16" s="8"/>
      <c r="K16" s="6" t="s">
        <v>489</v>
      </c>
      <c r="L16" s="5"/>
      <c r="M16" s="5" t="s">
        <v>39</v>
      </c>
      <c r="N16" s="5"/>
      <c r="O16" s="6" t="s">
        <v>490</v>
      </c>
      <c r="P16" s="6" t="s">
        <v>297</v>
      </c>
      <c r="Q16" s="6" t="s">
        <v>529</v>
      </c>
      <c r="R16" s="6"/>
      <c r="S16" s="6"/>
      <c r="T16" s="6">
        <v>32767</v>
      </c>
      <c r="U16" s="6"/>
      <c r="V16" s="6"/>
      <c r="W16" s="6"/>
      <c r="X16" s="6"/>
      <c r="Y16" s="6" t="b">
        <f t="shared" si="0"/>
        <v>0</v>
      </c>
      <c r="Z16" s="6" t="b">
        <f t="shared" si="1"/>
        <v>0</v>
      </c>
      <c r="AD16" t="s">
        <v>67</v>
      </c>
      <c r="AE16" t="s">
        <v>67</v>
      </c>
    </row>
    <row r="17" spans="2:36" hidden="1" x14ac:dyDescent="0.25">
      <c r="B17" s="5">
        <v>9</v>
      </c>
      <c r="C17" s="24" t="s">
        <v>293</v>
      </c>
      <c r="D17" s="5" t="s">
        <v>271</v>
      </c>
      <c r="E17" s="5" t="s">
        <v>276</v>
      </c>
      <c r="F17" s="8"/>
      <c r="G17" s="8"/>
      <c r="H17" s="8"/>
      <c r="I17" s="8"/>
      <c r="J17" s="8"/>
      <c r="K17" s="6"/>
      <c r="L17" s="5"/>
      <c r="M17" s="5"/>
      <c r="N17" s="5"/>
      <c r="O17" s="6"/>
      <c r="P17" s="6"/>
      <c r="Q17" s="6" t="s">
        <v>529</v>
      </c>
      <c r="R17" s="6"/>
      <c r="S17" s="6"/>
      <c r="T17" s="6"/>
      <c r="U17" s="6"/>
      <c r="V17" s="6"/>
      <c r="W17" s="6"/>
      <c r="X17" s="6"/>
      <c r="Y17" s="6" t="b">
        <f t="shared" si="0"/>
        <v>0</v>
      </c>
      <c r="Z17" s="6" t="b">
        <f t="shared" si="1"/>
        <v>0</v>
      </c>
      <c r="AE17" t="s">
        <v>67</v>
      </c>
      <c r="AJ17">
        <v>5</v>
      </c>
    </row>
    <row r="18" spans="2:36" ht="30" hidden="1" x14ac:dyDescent="0.25">
      <c r="B18" s="5">
        <v>10</v>
      </c>
      <c r="C18" s="5" t="s">
        <v>159</v>
      </c>
      <c r="D18" s="5" t="s">
        <v>262</v>
      </c>
      <c r="E18" s="5" t="s">
        <v>269</v>
      </c>
      <c r="F18" s="8" t="s">
        <v>67</v>
      </c>
      <c r="G18" s="8" t="s">
        <v>67</v>
      </c>
      <c r="H18" s="8"/>
      <c r="I18" s="8"/>
      <c r="J18" s="8"/>
      <c r="K18" s="6" t="s">
        <v>341</v>
      </c>
      <c r="L18" s="5"/>
      <c r="M18" s="5" t="s">
        <v>295</v>
      </c>
      <c r="N18" s="38" t="s">
        <v>558</v>
      </c>
      <c r="O18" s="6" t="s">
        <v>290</v>
      </c>
      <c r="Q18" s="6" t="s">
        <v>529</v>
      </c>
      <c r="R18" s="6"/>
      <c r="S18" s="6"/>
      <c r="T18" s="6"/>
      <c r="U18" s="6"/>
      <c r="V18" s="6"/>
      <c r="W18" s="29" t="s">
        <v>526</v>
      </c>
      <c r="X18" s="6"/>
      <c r="Y18" s="6" t="b">
        <f t="shared" si="0"/>
        <v>1</v>
      </c>
      <c r="Z18" s="6" t="b">
        <f t="shared" si="1"/>
        <v>1</v>
      </c>
      <c r="AC18" t="s">
        <v>67</v>
      </c>
      <c r="AD18" t="s">
        <v>67</v>
      </c>
      <c r="AE18" t="s">
        <v>67</v>
      </c>
      <c r="AF18" t="s">
        <v>67</v>
      </c>
    </row>
    <row r="19" spans="2:36" hidden="1" x14ac:dyDescent="0.25">
      <c r="B19" s="5">
        <v>11</v>
      </c>
      <c r="C19" s="5" t="s">
        <v>171</v>
      </c>
      <c r="D19" s="5" t="s">
        <v>262</v>
      </c>
      <c r="E19" s="5" t="s">
        <v>269</v>
      </c>
      <c r="F19" s="8"/>
      <c r="G19" s="8"/>
      <c r="H19" s="8" t="s">
        <v>67</v>
      </c>
      <c r="I19" s="8"/>
      <c r="J19" s="8"/>
      <c r="K19" s="6" t="s">
        <v>342</v>
      </c>
      <c r="L19" s="5"/>
      <c r="M19" s="5" t="s">
        <v>295</v>
      </c>
      <c r="N19" s="38" t="s">
        <v>558</v>
      </c>
      <c r="O19" s="5" t="s">
        <v>172</v>
      </c>
      <c r="P19" s="6"/>
      <c r="Q19" s="6" t="s">
        <v>529</v>
      </c>
      <c r="R19" s="6"/>
      <c r="S19" s="6"/>
      <c r="T19" s="6"/>
      <c r="U19" s="6"/>
      <c r="V19" s="6"/>
      <c r="W19" s="29" t="s">
        <v>526</v>
      </c>
      <c r="X19" s="6"/>
      <c r="Y19" s="6" t="b">
        <f t="shared" si="0"/>
        <v>0</v>
      </c>
      <c r="Z19" s="6" t="b">
        <f t="shared" si="1"/>
        <v>0</v>
      </c>
      <c r="AE19" t="s">
        <v>67</v>
      </c>
    </row>
    <row r="20" spans="2:36" ht="30" hidden="1" x14ac:dyDescent="0.25">
      <c r="B20" s="5">
        <v>12</v>
      </c>
      <c r="C20" s="5" t="s">
        <v>493</v>
      </c>
      <c r="D20" s="5" t="s">
        <v>262</v>
      </c>
      <c r="E20" s="5" t="s">
        <v>276</v>
      </c>
      <c r="F20" s="8"/>
      <c r="G20" s="8"/>
      <c r="H20" s="8"/>
      <c r="I20" s="8"/>
      <c r="J20" s="8"/>
      <c r="K20" s="6" t="s">
        <v>489</v>
      </c>
      <c r="L20" s="5"/>
      <c r="M20" s="5" t="s">
        <v>39</v>
      </c>
      <c r="N20" s="5"/>
      <c r="O20" s="6" t="s">
        <v>490</v>
      </c>
      <c r="P20" s="6" t="s">
        <v>297</v>
      </c>
      <c r="Q20" s="6" t="s">
        <v>529</v>
      </c>
      <c r="R20" s="6"/>
      <c r="S20" s="6"/>
      <c r="T20" s="6">
        <v>32767</v>
      </c>
      <c r="U20" s="6"/>
      <c r="V20" s="6"/>
      <c r="W20" s="6"/>
      <c r="X20" s="6"/>
      <c r="Y20" s="6" t="b">
        <f t="shared" si="0"/>
        <v>0</v>
      </c>
      <c r="Z20" s="6" t="b">
        <f t="shared" si="1"/>
        <v>0</v>
      </c>
      <c r="AD20" t="s">
        <v>67</v>
      </c>
      <c r="AE20" t="s">
        <v>67</v>
      </c>
    </row>
    <row r="21" spans="2:36" hidden="1" x14ac:dyDescent="0.25">
      <c r="B21" s="5">
        <v>13</v>
      </c>
      <c r="C21" s="24" t="s">
        <v>123</v>
      </c>
      <c r="D21" s="5" t="s">
        <v>262</v>
      </c>
      <c r="E21" s="5" t="s">
        <v>276</v>
      </c>
      <c r="F21" s="8"/>
      <c r="G21" s="8"/>
      <c r="H21" s="8"/>
      <c r="I21" s="8"/>
      <c r="J21" s="8"/>
      <c r="K21" s="6"/>
      <c r="L21" s="5"/>
      <c r="M21" s="5"/>
      <c r="N21" s="5"/>
      <c r="O21" s="6"/>
      <c r="P21" s="6"/>
      <c r="Q21" s="6" t="s">
        <v>529</v>
      </c>
      <c r="R21" s="6"/>
      <c r="S21" s="6"/>
      <c r="T21" s="6"/>
      <c r="U21" s="6"/>
      <c r="V21" s="6"/>
      <c r="W21" s="6"/>
      <c r="X21" s="6"/>
      <c r="Y21" s="6" t="b">
        <f t="shared" si="0"/>
        <v>0</v>
      </c>
      <c r="Z21" s="6" t="b">
        <f t="shared" si="1"/>
        <v>0</v>
      </c>
      <c r="AE21" t="s">
        <v>67</v>
      </c>
      <c r="AJ21">
        <v>1</v>
      </c>
    </row>
    <row r="22" spans="2:36" hidden="1" x14ac:dyDescent="0.25">
      <c r="B22" s="5">
        <v>14</v>
      </c>
      <c r="C22" s="24" t="s">
        <v>124</v>
      </c>
      <c r="D22" s="5" t="s">
        <v>262</v>
      </c>
      <c r="E22" s="5" t="s">
        <v>276</v>
      </c>
      <c r="F22" s="8"/>
      <c r="G22" s="8"/>
      <c r="H22" s="8"/>
      <c r="I22" s="8"/>
      <c r="J22" s="8"/>
      <c r="K22" s="6"/>
      <c r="L22" s="5"/>
      <c r="M22" s="5"/>
      <c r="N22" s="5"/>
      <c r="O22" s="6"/>
      <c r="P22" s="6"/>
      <c r="Q22" s="6" t="s">
        <v>529</v>
      </c>
      <c r="R22" s="6"/>
      <c r="S22" s="6"/>
      <c r="T22" s="6"/>
      <c r="U22" s="6"/>
      <c r="V22" s="6"/>
      <c r="W22" s="6"/>
      <c r="X22" s="6"/>
      <c r="Y22" s="6" t="b">
        <f t="shared" si="0"/>
        <v>0</v>
      </c>
      <c r="Z22" s="6" t="b">
        <f t="shared" si="1"/>
        <v>0</v>
      </c>
      <c r="AE22" t="s">
        <v>67</v>
      </c>
      <c r="AJ22">
        <v>2</v>
      </c>
    </row>
    <row r="23" spans="2:36" hidden="1" x14ac:dyDescent="0.25">
      <c r="B23" s="5">
        <v>15</v>
      </c>
      <c r="C23" s="24" t="s">
        <v>125</v>
      </c>
      <c r="D23" s="5" t="s">
        <v>262</v>
      </c>
      <c r="E23" s="5" t="s">
        <v>276</v>
      </c>
      <c r="F23" s="8"/>
      <c r="G23" s="8"/>
      <c r="H23" s="8"/>
      <c r="I23" s="8"/>
      <c r="J23" s="8"/>
      <c r="K23" s="6"/>
      <c r="L23" s="5"/>
      <c r="M23" s="5"/>
      <c r="N23" s="5"/>
      <c r="O23" s="6"/>
      <c r="P23" s="6"/>
      <c r="Q23" s="6" t="s">
        <v>529</v>
      </c>
      <c r="R23" s="6"/>
      <c r="S23" s="6"/>
      <c r="T23" s="6"/>
      <c r="U23" s="6"/>
      <c r="V23" s="6"/>
      <c r="W23" s="6"/>
      <c r="X23" s="6"/>
      <c r="Y23" s="6" t="b">
        <f t="shared" si="0"/>
        <v>0</v>
      </c>
      <c r="Z23" s="6" t="b">
        <f t="shared" si="1"/>
        <v>0</v>
      </c>
      <c r="AE23" t="s">
        <v>67</v>
      </c>
      <c r="AJ23">
        <v>3</v>
      </c>
    </row>
    <row r="24" spans="2:36" hidden="1" x14ac:dyDescent="0.25">
      <c r="B24" s="5">
        <v>16</v>
      </c>
      <c r="C24" s="24" t="s">
        <v>185</v>
      </c>
      <c r="D24" s="5" t="s">
        <v>262</v>
      </c>
      <c r="E24" s="5" t="s">
        <v>276</v>
      </c>
      <c r="F24" s="8"/>
      <c r="G24" s="8"/>
      <c r="H24" s="8"/>
      <c r="I24" s="8"/>
      <c r="J24" s="8"/>
      <c r="K24" s="6"/>
      <c r="L24" s="5"/>
      <c r="M24" s="5"/>
      <c r="N24" s="5"/>
      <c r="O24" s="6"/>
      <c r="P24" s="6"/>
      <c r="Q24" s="6" t="s">
        <v>529</v>
      </c>
      <c r="R24" s="6"/>
      <c r="S24" s="6"/>
      <c r="T24" s="6"/>
      <c r="U24" s="6"/>
      <c r="V24" s="6"/>
      <c r="W24" s="6"/>
      <c r="X24" s="6"/>
      <c r="Y24" s="6" t="b">
        <f t="shared" si="0"/>
        <v>0</v>
      </c>
      <c r="Z24" s="6" t="b">
        <f t="shared" si="1"/>
        <v>0</v>
      </c>
    </row>
    <row r="25" spans="2:36" ht="45" hidden="1" x14ac:dyDescent="0.25">
      <c r="B25" s="5">
        <v>17</v>
      </c>
      <c r="C25" s="5" t="s">
        <v>152</v>
      </c>
      <c r="D25" s="5" t="s">
        <v>261</v>
      </c>
      <c r="E25" s="5" t="s">
        <v>269</v>
      </c>
      <c r="F25" s="8"/>
      <c r="G25" s="8"/>
      <c r="H25" s="8"/>
      <c r="I25" s="8"/>
      <c r="J25" s="8"/>
      <c r="K25" s="6" t="s">
        <v>343</v>
      </c>
      <c r="L25" s="5"/>
      <c r="M25" s="5" t="s">
        <v>27</v>
      </c>
      <c r="N25" s="5"/>
      <c r="O25" s="6" t="s">
        <v>153</v>
      </c>
      <c r="P25" s="6"/>
      <c r="Q25" s="6" t="s">
        <v>529</v>
      </c>
      <c r="R25" s="6" t="s">
        <v>281</v>
      </c>
      <c r="S25" s="6"/>
      <c r="T25" s="6">
        <v>100</v>
      </c>
      <c r="U25" s="6"/>
      <c r="V25" s="6"/>
      <c r="W25" s="6"/>
      <c r="X25" s="6"/>
      <c r="Y25" s="6" t="b">
        <f t="shared" si="0"/>
        <v>0</v>
      </c>
      <c r="Z25" s="6" t="b">
        <f t="shared" si="1"/>
        <v>0</v>
      </c>
      <c r="AE25" t="s">
        <v>67</v>
      </c>
    </row>
    <row r="26" spans="2:36" hidden="1" x14ac:dyDescent="0.25">
      <c r="B26" s="5">
        <v>18</v>
      </c>
      <c r="C26" s="5" t="s">
        <v>154</v>
      </c>
      <c r="D26" s="5" t="s">
        <v>261</v>
      </c>
      <c r="E26" s="5" t="s">
        <v>269</v>
      </c>
      <c r="F26" s="8"/>
      <c r="G26" s="8"/>
      <c r="H26" s="8"/>
      <c r="I26" s="8"/>
      <c r="J26" s="8"/>
      <c r="K26" s="6" t="s">
        <v>344</v>
      </c>
      <c r="L26" s="5"/>
      <c r="M26" s="5" t="s">
        <v>32</v>
      </c>
      <c r="N26" s="5" t="s">
        <v>32</v>
      </c>
      <c r="O26" s="5" t="s">
        <v>345</v>
      </c>
      <c r="P26" s="6"/>
      <c r="Q26" s="6" t="s">
        <v>529</v>
      </c>
      <c r="Y26" s="6" t="b">
        <f t="shared" si="0"/>
        <v>0</v>
      </c>
      <c r="Z26" s="6" t="b">
        <f t="shared" si="1"/>
        <v>0</v>
      </c>
    </row>
    <row r="27" spans="2:36" hidden="1" x14ac:dyDescent="0.25">
      <c r="B27" s="5">
        <v>19</v>
      </c>
      <c r="C27" s="5" t="s">
        <v>160</v>
      </c>
      <c r="D27" s="5" t="s">
        <v>261</v>
      </c>
      <c r="E27" s="5" t="s">
        <v>269</v>
      </c>
      <c r="F27" s="8" t="s">
        <v>67</v>
      </c>
      <c r="G27" s="8"/>
      <c r="H27" s="8"/>
      <c r="I27" s="8"/>
      <c r="J27" s="8"/>
      <c r="K27" s="6" t="s">
        <v>346</v>
      </c>
      <c r="L27" s="5"/>
      <c r="M27" s="5" t="s">
        <v>27</v>
      </c>
      <c r="N27" s="5"/>
      <c r="O27" s="6" t="s">
        <v>298</v>
      </c>
      <c r="P27" s="6"/>
      <c r="Q27" s="6" t="s">
        <v>529</v>
      </c>
      <c r="R27" s="6"/>
      <c r="S27" s="6"/>
      <c r="T27" s="6">
        <v>100</v>
      </c>
      <c r="U27" s="6"/>
      <c r="V27" s="6"/>
      <c r="W27" s="6"/>
      <c r="X27" s="6"/>
      <c r="Y27" s="6" t="b">
        <f t="shared" si="0"/>
        <v>1</v>
      </c>
      <c r="Z27" s="6" t="b">
        <f t="shared" si="1"/>
        <v>0</v>
      </c>
      <c r="AC27" t="s">
        <v>67</v>
      </c>
      <c r="AD27" t="s">
        <v>67</v>
      </c>
      <c r="AE27" t="s">
        <v>67</v>
      </c>
      <c r="AF27" t="s">
        <v>67</v>
      </c>
      <c r="AJ27">
        <v>64</v>
      </c>
    </row>
    <row r="28" spans="2:36" hidden="1" x14ac:dyDescent="0.25">
      <c r="B28" s="5">
        <v>20</v>
      </c>
      <c r="C28" s="5" t="s">
        <v>161</v>
      </c>
      <c r="D28" s="5" t="s">
        <v>261</v>
      </c>
      <c r="E28" s="5" t="s">
        <v>269</v>
      </c>
      <c r="F28" s="8" t="s">
        <v>67</v>
      </c>
      <c r="G28" s="8"/>
      <c r="H28" s="8"/>
      <c r="I28" s="8"/>
      <c r="J28" s="8"/>
      <c r="K28" s="6" t="s">
        <v>347</v>
      </c>
      <c r="L28" s="5"/>
      <c r="M28" s="5" t="s">
        <v>32</v>
      </c>
      <c r="N28" s="5" t="s">
        <v>32</v>
      </c>
      <c r="O28" s="6" t="s">
        <v>155</v>
      </c>
      <c r="P28" s="6"/>
      <c r="Q28" s="6" t="s">
        <v>529</v>
      </c>
      <c r="R28" s="6"/>
      <c r="S28" s="6"/>
      <c r="T28" s="6"/>
      <c r="U28" s="6"/>
      <c r="V28" s="6"/>
      <c r="W28" s="6"/>
      <c r="X28" s="6"/>
      <c r="Y28" s="6" t="b">
        <f t="shared" si="0"/>
        <v>1</v>
      </c>
      <c r="Z28" s="6" t="b">
        <f t="shared" si="1"/>
        <v>0</v>
      </c>
      <c r="AC28" t="s">
        <v>67</v>
      </c>
      <c r="AD28" t="s">
        <v>67</v>
      </c>
      <c r="AE28" t="s">
        <v>67</v>
      </c>
      <c r="AF28" t="s">
        <v>67</v>
      </c>
    </row>
    <row r="29" spans="2:36" ht="30" hidden="1" x14ac:dyDescent="0.25">
      <c r="B29" s="5">
        <v>21</v>
      </c>
      <c r="C29" s="5" t="s">
        <v>494</v>
      </c>
      <c r="D29" s="5" t="s">
        <v>261</v>
      </c>
      <c r="E29" s="5" t="s">
        <v>276</v>
      </c>
      <c r="F29" s="8"/>
      <c r="G29" s="8"/>
      <c r="H29" s="8"/>
      <c r="I29" s="8"/>
      <c r="J29" s="8"/>
      <c r="K29" s="6" t="s">
        <v>489</v>
      </c>
      <c r="L29" s="5"/>
      <c r="M29" s="5" t="s">
        <v>39</v>
      </c>
      <c r="N29" s="5"/>
      <c r="O29" s="6" t="s">
        <v>490</v>
      </c>
      <c r="P29" s="6" t="s">
        <v>297</v>
      </c>
      <c r="Q29" s="6" t="s">
        <v>529</v>
      </c>
      <c r="R29" s="6"/>
      <c r="S29" s="6"/>
      <c r="T29" s="6">
        <v>32767</v>
      </c>
      <c r="U29" s="6"/>
      <c r="V29" s="6"/>
      <c r="W29" s="6"/>
      <c r="X29" s="6"/>
      <c r="Y29" s="6" t="b">
        <f t="shared" si="0"/>
        <v>0</v>
      </c>
      <c r="Z29" s="6" t="b">
        <f t="shared" si="1"/>
        <v>0</v>
      </c>
      <c r="AE29" t="s">
        <v>67</v>
      </c>
    </row>
    <row r="30" spans="2:36" hidden="1" x14ac:dyDescent="0.25">
      <c r="B30" s="5">
        <v>22</v>
      </c>
      <c r="C30" s="24" t="s">
        <v>618</v>
      </c>
      <c r="D30" s="5" t="s">
        <v>261</v>
      </c>
      <c r="E30" s="5" t="s">
        <v>276</v>
      </c>
      <c r="F30" s="8"/>
      <c r="G30" s="8"/>
      <c r="H30" s="8"/>
      <c r="I30" s="8"/>
      <c r="J30" s="8"/>
      <c r="K30" s="6"/>
      <c r="L30" s="5"/>
      <c r="M30" s="5"/>
      <c r="N30" s="5"/>
      <c r="O30" s="6"/>
      <c r="P30" s="6"/>
      <c r="Q30" s="6" t="s">
        <v>529</v>
      </c>
      <c r="R30" s="6"/>
      <c r="S30" s="6"/>
      <c r="T30" s="6"/>
      <c r="U30" s="6"/>
      <c r="V30" s="6"/>
      <c r="W30" s="6"/>
      <c r="X30" s="6"/>
      <c r="Y30" s="6" t="b">
        <f t="shared" si="0"/>
        <v>0</v>
      </c>
      <c r="Z30" s="6" t="b">
        <f t="shared" si="1"/>
        <v>0</v>
      </c>
      <c r="AE30" t="s">
        <v>67</v>
      </c>
      <c r="AJ30">
        <v>31</v>
      </c>
    </row>
    <row r="31" spans="2:36" hidden="1" x14ac:dyDescent="0.25">
      <c r="B31" s="5">
        <v>23</v>
      </c>
      <c r="C31" s="24" t="s">
        <v>619</v>
      </c>
      <c r="D31" s="5" t="s">
        <v>261</v>
      </c>
      <c r="E31" s="5" t="s">
        <v>276</v>
      </c>
      <c r="F31" s="8"/>
      <c r="G31" s="8"/>
      <c r="H31" s="8"/>
      <c r="I31" s="8"/>
      <c r="J31" s="8"/>
      <c r="K31" s="6"/>
      <c r="L31" s="5"/>
      <c r="M31" s="5"/>
      <c r="N31" s="5"/>
      <c r="O31" s="6"/>
      <c r="P31" s="6"/>
      <c r="Q31" s="6" t="s">
        <v>529</v>
      </c>
      <c r="R31" s="6"/>
      <c r="S31" s="6"/>
      <c r="T31" s="6"/>
      <c r="U31" s="6"/>
      <c r="V31" s="6"/>
      <c r="W31" s="6"/>
      <c r="X31" s="6"/>
      <c r="Y31" s="6" t="b">
        <f t="shared" si="0"/>
        <v>0</v>
      </c>
      <c r="Z31" s="6" t="b">
        <f t="shared" si="1"/>
        <v>0</v>
      </c>
      <c r="AE31" t="s">
        <v>67</v>
      </c>
      <c r="AJ31">
        <v>32</v>
      </c>
    </row>
    <row r="32" spans="2:36" hidden="1" x14ac:dyDescent="0.25">
      <c r="B32" s="5">
        <v>24</v>
      </c>
      <c r="C32" s="24" t="s">
        <v>620</v>
      </c>
      <c r="D32" s="5" t="s">
        <v>261</v>
      </c>
      <c r="E32" s="5" t="s">
        <v>276</v>
      </c>
      <c r="F32" s="8"/>
      <c r="G32" s="8"/>
      <c r="H32" s="8"/>
      <c r="I32" s="8"/>
      <c r="J32" s="8"/>
      <c r="K32" s="6"/>
      <c r="L32" s="5"/>
      <c r="M32" s="5"/>
      <c r="N32" s="5"/>
      <c r="O32" s="6"/>
      <c r="P32" s="6"/>
      <c r="Q32" s="6" t="s">
        <v>529</v>
      </c>
      <c r="R32" s="6"/>
      <c r="S32" s="6"/>
      <c r="T32" s="6"/>
      <c r="U32" s="6"/>
      <c r="V32" s="6"/>
      <c r="W32" s="6"/>
      <c r="X32" s="6"/>
      <c r="Y32" s="6" t="b">
        <f t="shared" si="0"/>
        <v>0</v>
      </c>
      <c r="Z32" s="6" t="b">
        <f t="shared" si="1"/>
        <v>0</v>
      </c>
      <c r="AE32" t="s">
        <v>67</v>
      </c>
      <c r="AJ32">
        <v>33</v>
      </c>
    </row>
    <row r="33" spans="2:36" hidden="1" x14ac:dyDescent="0.25">
      <c r="B33" s="5">
        <v>25</v>
      </c>
      <c r="C33" s="24" t="s">
        <v>621</v>
      </c>
      <c r="D33" s="5" t="s">
        <v>261</v>
      </c>
      <c r="E33" s="5" t="s">
        <v>276</v>
      </c>
      <c r="F33" s="8"/>
      <c r="G33" s="8"/>
      <c r="H33" s="8"/>
      <c r="I33" s="8"/>
      <c r="J33" s="8"/>
      <c r="K33" s="6"/>
      <c r="L33" s="5"/>
      <c r="M33" s="5"/>
      <c r="N33" s="5"/>
      <c r="O33" s="6"/>
      <c r="P33" s="6"/>
      <c r="Q33" s="6" t="s">
        <v>529</v>
      </c>
      <c r="R33" s="6"/>
      <c r="S33" s="6"/>
      <c r="T33" s="6"/>
      <c r="U33" s="6"/>
      <c r="V33" s="6"/>
      <c r="W33" s="6"/>
      <c r="X33" s="6"/>
      <c r="Y33" s="6" t="b">
        <f t="shared" si="0"/>
        <v>0</v>
      </c>
      <c r="Z33" s="6" t="b">
        <f t="shared" si="1"/>
        <v>0</v>
      </c>
      <c r="AE33" t="s">
        <v>67</v>
      </c>
      <c r="AJ33">
        <v>34</v>
      </c>
    </row>
    <row r="34" spans="2:36" hidden="1" x14ac:dyDescent="0.25">
      <c r="B34" s="5">
        <v>26</v>
      </c>
      <c r="C34" s="24" t="s">
        <v>622</v>
      </c>
      <c r="D34" s="5" t="s">
        <v>261</v>
      </c>
      <c r="E34" s="5" t="s">
        <v>276</v>
      </c>
      <c r="F34" s="8"/>
      <c r="G34" s="8"/>
      <c r="H34" s="8"/>
      <c r="I34" s="8"/>
      <c r="J34" s="8"/>
      <c r="K34" s="6"/>
      <c r="L34" s="5"/>
      <c r="M34" s="5"/>
      <c r="N34" s="5"/>
      <c r="O34" s="6"/>
      <c r="P34" s="6"/>
      <c r="Q34" s="6" t="s">
        <v>529</v>
      </c>
      <c r="R34" s="6"/>
      <c r="S34" s="6"/>
      <c r="T34" s="6"/>
      <c r="U34" s="6"/>
      <c r="V34" s="6"/>
      <c r="W34" s="6"/>
      <c r="X34" s="6"/>
      <c r="Y34" s="6" t="b">
        <f t="shared" si="0"/>
        <v>0</v>
      </c>
      <c r="Z34" s="6" t="b">
        <f t="shared" si="1"/>
        <v>0</v>
      </c>
      <c r="AE34" t="s">
        <v>67</v>
      </c>
      <c r="AJ34">
        <v>35</v>
      </c>
    </row>
    <row r="35" spans="2:36" hidden="1" x14ac:dyDescent="0.25">
      <c r="B35" s="5">
        <v>27</v>
      </c>
      <c r="C35" s="24" t="s">
        <v>623</v>
      </c>
      <c r="D35" s="5" t="s">
        <v>261</v>
      </c>
      <c r="E35" s="5" t="s">
        <v>276</v>
      </c>
      <c r="F35" s="8"/>
      <c r="G35" s="8"/>
      <c r="H35" s="8"/>
      <c r="I35" s="8"/>
      <c r="J35" s="8"/>
      <c r="K35" s="6"/>
      <c r="L35" s="5"/>
      <c r="M35" s="5"/>
      <c r="N35" s="5"/>
      <c r="O35" s="6"/>
      <c r="P35" s="6"/>
      <c r="Q35" s="6" t="s">
        <v>529</v>
      </c>
      <c r="R35" s="6"/>
      <c r="S35" s="6"/>
      <c r="T35" s="6"/>
      <c r="U35" s="6"/>
      <c r="V35" s="6"/>
      <c r="W35" s="6"/>
      <c r="X35" s="6"/>
      <c r="Y35" s="6" t="b">
        <f t="shared" si="0"/>
        <v>0</v>
      </c>
      <c r="Z35" s="6" t="b">
        <f t="shared" si="1"/>
        <v>0</v>
      </c>
      <c r="AE35" t="s">
        <v>67</v>
      </c>
      <c r="AJ35">
        <v>36</v>
      </c>
    </row>
    <row r="36" spans="2:36" hidden="1" x14ac:dyDescent="0.25">
      <c r="B36" s="5">
        <v>28</v>
      </c>
      <c r="C36" s="24" t="s">
        <v>624</v>
      </c>
      <c r="D36" s="5" t="s">
        <v>261</v>
      </c>
      <c r="E36" s="5" t="s">
        <v>276</v>
      </c>
      <c r="F36" s="8"/>
      <c r="G36" s="8"/>
      <c r="H36" s="8"/>
      <c r="I36" s="8"/>
      <c r="J36" s="8"/>
      <c r="K36" s="6"/>
      <c r="L36" s="5"/>
      <c r="M36" s="5"/>
      <c r="N36" s="5"/>
      <c r="O36" s="6"/>
      <c r="P36" s="6"/>
      <c r="Q36" s="6" t="s">
        <v>529</v>
      </c>
      <c r="R36" s="6"/>
      <c r="S36" s="6"/>
      <c r="T36" s="6"/>
      <c r="U36" s="6"/>
      <c r="V36" s="6"/>
      <c r="W36" s="6"/>
      <c r="X36" s="6"/>
      <c r="Y36" s="6" t="b">
        <f t="shared" si="0"/>
        <v>0</v>
      </c>
      <c r="Z36" s="6" t="b">
        <f t="shared" si="1"/>
        <v>0</v>
      </c>
      <c r="AE36" t="s">
        <v>67</v>
      </c>
      <c r="AJ36">
        <v>37</v>
      </c>
    </row>
    <row r="37" spans="2:36" hidden="1" x14ac:dyDescent="0.25">
      <c r="B37" s="5">
        <v>29</v>
      </c>
      <c r="C37" s="24" t="s">
        <v>625</v>
      </c>
      <c r="D37" s="5" t="s">
        <v>261</v>
      </c>
      <c r="E37" s="5" t="s">
        <v>276</v>
      </c>
      <c r="F37" s="8"/>
      <c r="G37" s="8"/>
      <c r="H37" s="8"/>
      <c r="I37" s="8"/>
      <c r="J37" s="8"/>
      <c r="K37" s="6"/>
      <c r="L37" s="5"/>
      <c r="M37" s="5"/>
      <c r="N37" s="5"/>
      <c r="O37" s="6"/>
      <c r="P37" s="6"/>
      <c r="Q37" s="6" t="s">
        <v>529</v>
      </c>
      <c r="R37" s="6"/>
      <c r="S37" s="6"/>
      <c r="T37" s="6"/>
      <c r="U37" s="6"/>
      <c r="V37" s="6"/>
      <c r="W37" s="6"/>
      <c r="X37" s="6"/>
      <c r="Y37" s="6" t="b">
        <f t="shared" si="0"/>
        <v>0</v>
      </c>
      <c r="Z37" s="6" t="b">
        <f t="shared" si="1"/>
        <v>0</v>
      </c>
      <c r="AE37" t="s">
        <v>67</v>
      </c>
      <c r="AJ37">
        <v>38</v>
      </c>
    </row>
    <row r="38" spans="2:36" hidden="1" x14ac:dyDescent="0.25">
      <c r="B38" s="5">
        <v>30</v>
      </c>
      <c r="C38" s="24" t="s">
        <v>626</v>
      </c>
      <c r="D38" s="5" t="s">
        <v>261</v>
      </c>
      <c r="E38" s="5" t="s">
        <v>276</v>
      </c>
      <c r="F38" s="8"/>
      <c r="G38" s="8"/>
      <c r="H38" s="8"/>
      <c r="I38" s="8"/>
      <c r="J38" s="8"/>
      <c r="K38" s="6"/>
      <c r="L38" s="5"/>
      <c r="M38" s="5"/>
      <c r="N38" s="5"/>
      <c r="O38" s="6"/>
      <c r="P38" s="6"/>
      <c r="Q38" s="6" t="s">
        <v>529</v>
      </c>
      <c r="R38" s="6"/>
      <c r="S38" s="6"/>
      <c r="T38" s="6"/>
      <c r="U38" s="6"/>
      <c r="V38" s="6"/>
      <c r="W38" s="6"/>
      <c r="X38" s="6"/>
      <c r="Y38" s="6" t="b">
        <f t="shared" si="0"/>
        <v>0</v>
      </c>
      <c r="Z38" s="6" t="b">
        <f t="shared" si="1"/>
        <v>0</v>
      </c>
      <c r="AE38" t="s">
        <v>67</v>
      </c>
      <c r="AJ38">
        <v>39</v>
      </c>
    </row>
    <row r="39" spans="2:36" hidden="1" x14ac:dyDescent="0.25">
      <c r="B39" s="5">
        <v>31</v>
      </c>
      <c r="C39" s="24" t="s">
        <v>627</v>
      </c>
      <c r="D39" s="5" t="s">
        <v>261</v>
      </c>
      <c r="E39" s="5" t="s">
        <v>276</v>
      </c>
      <c r="F39" s="8"/>
      <c r="G39" s="8"/>
      <c r="H39" s="8"/>
      <c r="I39" s="8"/>
      <c r="J39" s="8"/>
      <c r="K39" s="6"/>
      <c r="L39" s="5"/>
      <c r="M39" s="5"/>
      <c r="N39" s="5"/>
      <c r="O39" s="6"/>
      <c r="P39" s="6"/>
      <c r="Q39" s="6" t="s">
        <v>529</v>
      </c>
      <c r="R39" s="6"/>
      <c r="S39" s="6"/>
      <c r="T39" s="6"/>
      <c r="U39" s="6"/>
      <c r="V39" s="6"/>
      <c r="W39" s="6"/>
      <c r="X39" s="6"/>
      <c r="Y39" s="6" t="b">
        <f t="shared" si="0"/>
        <v>0</v>
      </c>
      <c r="Z39" s="6" t="b">
        <f t="shared" si="1"/>
        <v>0</v>
      </c>
      <c r="AE39" t="s">
        <v>67</v>
      </c>
      <c r="AJ39">
        <v>40</v>
      </c>
    </row>
    <row r="40" spans="2:36" hidden="1" x14ac:dyDescent="0.25">
      <c r="B40" s="5">
        <v>32</v>
      </c>
      <c r="C40" s="24" t="s">
        <v>628</v>
      </c>
      <c r="D40" s="5" t="s">
        <v>261</v>
      </c>
      <c r="E40" s="5" t="s">
        <v>276</v>
      </c>
      <c r="F40" s="8"/>
      <c r="G40" s="8"/>
      <c r="H40" s="8"/>
      <c r="I40" s="8"/>
      <c r="J40" s="8"/>
      <c r="K40" s="6"/>
      <c r="L40" s="5"/>
      <c r="M40" s="5"/>
      <c r="N40" s="5"/>
      <c r="O40" s="6"/>
      <c r="P40" s="6"/>
      <c r="Q40" s="6" t="s">
        <v>529</v>
      </c>
      <c r="R40" s="6"/>
      <c r="S40" s="6"/>
      <c r="T40" s="6"/>
      <c r="U40" s="6"/>
      <c r="V40" s="6"/>
      <c r="W40" s="6"/>
      <c r="X40" s="6"/>
      <c r="Y40" s="6" t="b">
        <f t="shared" si="0"/>
        <v>0</v>
      </c>
      <c r="Z40" s="6" t="b">
        <f t="shared" si="1"/>
        <v>0</v>
      </c>
      <c r="AE40" t="s">
        <v>67</v>
      </c>
      <c r="AJ40">
        <v>41</v>
      </c>
    </row>
    <row r="41" spans="2:36" hidden="1" x14ac:dyDescent="0.25">
      <c r="B41" s="5">
        <v>33</v>
      </c>
      <c r="C41" s="24" t="s">
        <v>629</v>
      </c>
      <c r="D41" s="5" t="s">
        <v>261</v>
      </c>
      <c r="E41" s="5" t="s">
        <v>276</v>
      </c>
      <c r="F41" s="8"/>
      <c r="G41" s="8"/>
      <c r="H41" s="8"/>
      <c r="I41" s="8"/>
      <c r="J41" s="8"/>
      <c r="K41" s="6"/>
      <c r="L41" s="5"/>
      <c r="M41" s="5"/>
      <c r="N41" s="5"/>
      <c r="O41" s="6"/>
      <c r="P41" s="6"/>
      <c r="Q41" s="6" t="s">
        <v>529</v>
      </c>
      <c r="R41" s="6"/>
      <c r="S41" s="6"/>
      <c r="T41" s="6"/>
      <c r="U41" s="6"/>
      <c r="V41" s="6"/>
      <c r="W41" s="6"/>
      <c r="X41" s="6"/>
      <c r="Y41" s="6" t="b">
        <f t="shared" si="0"/>
        <v>0</v>
      </c>
      <c r="Z41" s="6" t="b">
        <f t="shared" si="1"/>
        <v>0</v>
      </c>
      <c r="AE41" t="s">
        <v>67</v>
      </c>
      <c r="AJ41">
        <v>42</v>
      </c>
    </row>
    <row r="42" spans="2:36" hidden="1" x14ac:dyDescent="0.25">
      <c r="B42" s="5">
        <v>34</v>
      </c>
      <c r="C42" s="24" t="s">
        <v>630</v>
      </c>
      <c r="D42" s="5" t="s">
        <v>261</v>
      </c>
      <c r="E42" s="5" t="s">
        <v>276</v>
      </c>
      <c r="F42" s="8"/>
      <c r="G42" s="8"/>
      <c r="H42" s="8"/>
      <c r="I42" s="8"/>
      <c r="J42" s="8"/>
      <c r="K42" s="6"/>
      <c r="L42" s="5"/>
      <c r="M42" s="5"/>
      <c r="N42" s="5"/>
      <c r="O42" s="6"/>
      <c r="P42" s="6"/>
      <c r="Q42" s="6" t="s">
        <v>529</v>
      </c>
      <c r="R42" s="6"/>
      <c r="S42" s="6"/>
      <c r="T42" s="6"/>
      <c r="U42" s="6"/>
      <c r="V42" s="6"/>
      <c r="W42" s="6"/>
      <c r="X42" s="6"/>
      <c r="Y42" s="6" t="b">
        <f t="shared" ref="Y42:Y73" si="2">(F42="y")</f>
        <v>0</v>
      </c>
      <c r="Z42" s="6" t="b">
        <f t="shared" ref="Z42:Z73" si="3">(LEFT(G42,1)="y")</f>
        <v>0</v>
      </c>
      <c r="AE42" t="s">
        <v>67</v>
      </c>
      <c r="AJ42">
        <v>43</v>
      </c>
    </row>
    <row r="43" spans="2:36" hidden="1" x14ac:dyDescent="0.25">
      <c r="B43" s="5">
        <v>35</v>
      </c>
      <c r="C43" s="24" t="s">
        <v>631</v>
      </c>
      <c r="D43" s="5" t="s">
        <v>261</v>
      </c>
      <c r="E43" s="5" t="s">
        <v>276</v>
      </c>
      <c r="F43" s="8"/>
      <c r="G43" s="8"/>
      <c r="H43" s="8"/>
      <c r="I43" s="8"/>
      <c r="J43" s="8"/>
      <c r="K43" s="6"/>
      <c r="L43" s="5"/>
      <c r="M43" s="5"/>
      <c r="N43" s="5"/>
      <c r="O43" s="6"/>
      <c r="P43" s="6"/>
      <c r="Q43" s="6" t="s">
        <v>529</v>
      </c>
      <c r="R43" s="6"/>
      <c r="S43" s="6"/>
      <c r="T43" s="6"/>
      <c r="U43" s="6"/>
      <c r="V43" s="6"/>
      <c r="W43" s="6"/>
      <c r="X43" s="6"/>
      <c r="Y43" s="6" t="b">
        <f t="shared" si="2"/>
        <v>0</v>
      </c>
      <c r="Z43" s="6" t="b">
        <f t="shared" si="3"/>
        <v>0</v>
      </c>
      <c r="AE43" t="s">
        <v>67</v>
      </c>
      <c r="AJ43">
        <v>44</v>
      </c>
    </row>
    <row r="44" spans="2:36" hidden="1" x14ac:dyDescent="0.25">
      <c r="B44" s="5">
        <v>36</v>
      </c>
      <c r="C44" s="24" t="s">
        <v>632</v>
      </c>
      <c r="D44" s="5" t="s">
        <v>261</v>
      </c>
      <c r="E44" s="5" t="s">
        <v>276</v>
      </c>
      <c r="F44" s="8"/>
      <c r="G44" s="8"/>
      <c r="H44" s="8"/>
      <c r="I44" s="8"/>
      <c r="J44" s="8"/>
      <c r="K44" s="6"/>
      <c r="L44" s="5"/>
      <c r="M44" s="5"/>
      <c r="N44" s="5"/>
      <c r="O44" s="6"/>
      <c r="P44" s="6"/>
      <c r="Q44" s="6" t="s">
        <v>529</v>
      </c>
      <c r="R44" s="6"/>
      <c r="S44" s="6"/>
      <c r="T44" s="6"/>
      <c r="U44" s="6"/>
      <c r="V44" s="6"/>
      <c r="W44" s="6"/>
      <c r="X44" s="6"/>
      <c r="Y44" s="6" t="b">
        <f t="shared" si="2"/>
        <v>0</v>
      </c>
      <c r="Z44" s="6" t="b">
        <f t="shared" si="3"/>
        <v>0</v>
      </c>
      <c r="AE44" t="s">
        <v>67</v>
      </c>
      <c r="AJ44">
        <v>45</v>
      </c>
    </row>
    <row r="45" spans="2:36" hidden="1" x14ac:dyDescent="0.25">
      <c r="B45" s="5">
        <v>37</v>
      </c>
      <c r="C45" s="24" t="s">
        <v>633</v>
      </c>
      <c r="D45" s="5" t="s">
        <v>261</v>
      </c>
      <c r="E45" s="5" t="s">
        <v>276</v>
      </c>
      <c r="F45" s="8"/>
      <c r="G45" s="8"/>
      <c r="H45" s="8"/>
      <c r="I45" s="8"/>
      <c r="J45" s="8"/>
      <c r="K45" s="6"/>
      <c r="L45" s="5"/>
      <c r="M45" s="5"/>
      <c r="N45" s="5"/>
      <c r="O45" s="6"/>
      <c r="P45" s="6"/>
      <c r="Q45" s="6" t="s">
        <v>529</v>
      </c>
      <c r="R45" s="6"/>
      <c r="S45" s="6"/>
      <c r="T45" s="6"/>
      <c r="U45" s="6"/>
      <c r="V45" s="6"/>
      <c r="W45" s="6"/>
      <c r="X45" s="6"/>
      <c r="Y45" s="6" t="b">
        <f t="shared" si="2"/>
        <v>0</v>
      </c>
      <c r="Z45" s="6" t="b">
        <f t="shared" si="3"/>
        <v>0</v>
      </c>
      <c r="AE45" t="s">
        <v>67</v>
      </c>
      <c r="AJ45">
        <v>46</v>
      </c>
    </row>
    <row r="46" spans="2:36" hidden="1" x14ac:dyDescent="0.25">
      <c r="B46" s="5">
        <v>38</v>
      </c>
      <c r="C46" s="5" t="s">
        <v>231</v>
      </c>
      <c r="D46" s="5" t="s">
        <v>113</v>
      </c>
      <c r="E46" s="5" t="s">
        <v>269</v>
      </c>
      <c r="F46" s="8"/>
      <c r="G46" s="8" t="s">
        <v>67</v>
      </c>
      <c r="H46" s="8"/>
      <c r="I46" s="8"/>
      <c r="J46" s="8"/>
      <c r="K46" s="6" t="s">
        <v>350</v>
      </c>
      <c r="L46" s="5"/>
      <c r="M46" s="5" t="s">
        <v>32</v>
      </c>
      <c r="N46" s="5" t="s">
        <v>32</v>
      </c>
      <c r="O46" s="6" t="s">
        <v>232</v>
      </c>
      <c r="P46" s="6"/>
      <c r="Q46" s="6" t="s">
        <v>529</v>
      </c>
      <c r="R46" s="6"/>
      <c r="S46" s="6"/>
      <c r="T46" s="6"/>
      <c r="U46" s="6"/>
      <c r="V46" s="6"/>
      <c r="W46" s="6"/>
      <c r="X46" s="6"/>
      <c r="Y46" s="6" t="b">
        <f t="shared" si="2"/>
        <v>0</v>
      </c>
      <c r="Z46" s="6" t="b">
        <f t="shared" si="3"/>
        <v>1</v>
      </c>
    </row>
    <row r="47" spans="2:36" hidden="1" x14ac:dyDescent="0.25">
      <c r="B47" s="5">
        <v>39</v>
      </c>
      <c r="C47" s="5" t="s">
        <v>233</v>
      </c>
      <c r="D47" s="5" t="s">
        <v>113</v>
      </c>
      <c r="E47" s="5" t="s">
        <v>269</v>
      </c>
      <c r="F47" s="8"/>
      <c r="G47" s="8" t="s">
        <v>67</v>
      </c>
      <c r="H47" s="8"/>
      <c r="I47" s="8"/>
      <c r="J47" s="8"/>
      <c r="K47" s="6" t="s">
        <v>348</v>
      </c>
      <c r="L47" s="5"/>
      <c r="M47" s="5" t="s">
        <v>32</v>
      </c>
      <c r="N47" s="5" t="s">
        <v>32</v>
      </c>
      <c r="O47" s="6" t="s">
        <v>232</v>
      </c>
      <c r="P47" s="6"/>
      <c r="Q47" s="6" t="s">
        <v>529</v>
      </c>
      <c r="R47" s="6"/>
      <c r="S47" s="6"/>
      <c r="T47" s="6"/>
      <c r="U47" s="6"/>
      <c r="V47" s="6"/>
      <c r="W47" s="6"/>
      <c r="X47" s="6"/>
      <c r="Y47" s="6" t="b">
        <f t="shared" si="2"/>
        <v>0</v>
      </c>
      <c r="Z47" s="6" t="b">
        <f t="shared" si="3"/>
        <v>1</v>
      </c>
    </row>
    <row r="48" spans="2:36" hidden="1" x14ac:dyDescent="0.25">
      <c r="B48" s="5">
        <v>40</v>
      </c>
      <c r="C48" s="5" t="s">
        <v>234</v>
      </c>
      <c r="D48" s="5" t="s">
        <v>113</v>
      </c>
      <c r="E48" s="5" t="s">
        <v>269</v>
      </c>
      <c r="F48" s="8"/>
      <c r="G48" s="8" t="s">
        <v>67</v>
      </c>
      <c r="H48" s="8"/>
      <c r="I48" s="8"/>
      <c r="J48" s="8"/>
      <c r="K48" s="6" t="s">
        <v>349</v>
      </c>
      <c r="L48" s="5"/>
      <c r="M48" s="5" t="s">
        <v>32</v>
      </c>
      <c r="N48" t="s">
        <v>32</v>
      </c>
      <c r="O48" s="5" t="s">
        <v>235</v>
      </c>
      <c r="P48" s="6"/>
      <c r="Q48" s="6" t="s">
        <v>529</v>
      </c>
      <c r="R48" s="6"/>
      <c r="S48" s="6"/>
      <c r="T48" s="6"/>
      <c r="U48" s="6"/>
      <c r="V48" s="6"/>
      <c r="W48" s="6"/>
      <c r="X48" s="6"/>
      <c r="Y48" s="6" t="b">
        <f t="shared" si="2"/>
        <v>0</v>
      </c>
      <c r="Z48" s="6" t="b">
        <f t="shared" si="3"/>
        <v>1</v>
      </c>
    </row>
    <row r="49" spans="2:36" hidden="1" x14ac:dyDescent="0.25">
      <c r="B49" s="5">
        <v>41</v>
      </c>
      <c r="C49" s="5" t="s">
        <v>186</v>
      </c>
      <c r="D49" s="5" t="s">
        <v>113</v>
      </c>
      <c r="E49" s="5" t="s">
        <v>25</v>
      </c>
      <c r="F49" s="8"/>
      <c r="G49" s="8"/>
      <c r="H49" s="8"/>
      <c r="I49" s="8"/>
      <c r="J49" s="8"/>
      <c r="K49" s="6" t="s">
        <v>240</v>
      </c>
      <c r="L49" s="5"/>
      <c r="M49" s="5" t="s">
        <v>27</v>
      </c>
      <c r="O49" s="5" t="s">
        <v>187</v>
      </c>
      <c r="P49" s="6" t="s">
        <v>301</v>
      </c>
      <c r="Q49" s="6" t="s">
        <v>529</v>
      </c>
      <c r="R49" s="6"/>
      <c r="S49" s="6"/>
      <c r="T49" s="6">
        <v>40</v>
      </c>
      <c r="U49" s="6"/>
      <c r="V49" s="6"/>
      <c r="W49" s="6"/>
      <c r="X49" s="6"/>
      <c r="Y49" s="6" t="b">
        <f t="shared" si="2"/>
        <v>0</v>
      </c>
      <c r="Z49" s="6" t="b">
        <f t="shared" si="3"/>
        <v>0</v>
      </c>
      <c r="AE49" t="s">
        <v>67</v>
      </c>
      <c r="AJ49">
        <v>63</v>
      </c>
    </row>
    <row r="50" spans="2:36" hidden="1" x14ac:dyDescent="0.25">
      <c r="B50" s="5">
        <v>42</v>
      </c>
      <c r="C50" s="5" t="s">
        <v>188</v>
      </c>
      <c r="D50" s="5" t="s">
        <v>113</v>
      </c>
      <c r="E50" s="5" t="s">
        <v>25</v>
      </c>
      <c r="F50" s="8"/>
      <c r="G50" s="8"/>
      <c r="H50" s="8"/>
      <c r="I50" s="8"/>
      <c r="J50" s="8"/>
      <c r="K50" s="6" t="s">
        <v>351</v>
      </c>
      <c r="L50" s="5"/>
      <c r="M50" s="5" t="s">
        <v>27</v>
      </c>
      <c r="O50" s="5" t="s">
        <v>189</v>
      </c>
      <c r="P50" s="6" t="s">
        <v>302</v>
      </c>
      <c r="Q50" s="6" t="s">
        <v>529</v>
      </c>
      <c r="R50" s="6"/>
      <c r="S50" s="6"/>
      <c r="T50" s="6">
        <v>40</v>
      </c>
      <c r="U50" s="6"/>
      <c r="V50" s="6"/>
      <c r="W50" s="6"/>
      <c r="X50" s="6"/>
      <c r="Y50" s="6" t="b">
        <f t="shared" si="2"/>
        <v>0</v>
      </c>
      <c r="Z50" s="6" t="b">
        <f t="shared" si="3"/>
        <v>0</v>
      </c>
    </row>
    <row r="51" spans="2:36" hidden="1" x14ac:dyDescent="0.25">
      <c r="B51" s="5">
        <v>43</v>
      </c>
      <c r="C51" s="5" t="s">
        <v>126</v>
      </c>
      <c r="D51" s="5" t="s">
        <v>265</v>
      </c>
      <c r="E51" s="5" t="s">
        <v>269</v>
      </c>
      <c r="F51" s="8"/>
      <c r="G51" s="8"/>
      <c r="H51" s="8"/>
      <c r="I51" s="8"/>
      <c r="J51" s="8"/>
      <c r="K51" s="6" t="s">
        <v>455</v>
      </c>
      <c r="L51" s="5"/>
      <c r="M51" s="5" t="s">
        <v>299</v>
      </c>
      <c r="O51" s="5" t="s">
        <v>127</v>
      </c>
      <c r="P51" s="6"/>
      <c r="Q51" s="6" t="s">
        <v>529</v>
      </c>
      <c r="R51" s="6"/>
      <c r="S51" s="6"/>
      <c r="T51" s="6"/>
      <c r="U51" s="6"/>
      <c r="V51" s="6"/>
      <c r="W51" s="6"/>
      <c r="X51" s="6"/>
      <c r="Y51" s="6" t="b">
        <f t="shared" si="2"/>
        <v>0</v>
      </c>
      <c r="Z51" s="6" t="b">
        <f t="shared" si="3"/>
        <v>0</v>
      </c>
      <c r="AE51" t="s">
        <v>67</v>
      </c>
      <c r="AJ51">
        <v>4</v>
      </c>
    </row>
    <row r="52" spans="2:36" hidden="1" x14ac:dyDescent="0.25">
      <c r="B52" s="5">
        <v>44</v>
      </c>
      <c r="C52" s="5" t="s">
        <v>769</v>
      </c>
      <c r="D52" s="5" t="s">
        <v>265</v>
      </c>
      <c r="E52" s="5" t="s">
        <v>276</v>
      </c>
      <c r="F52" s="8"/>
      <c r="G52" s="8"/>
      <c r="H52" s="8"/>
      <c r="I52" s="8"/>
      <c r="J52" s="8"/>
      <c r="K52" s="6" t="s">
        <v>770</v>
      </c>
      <c r="M52" s="5" t="s">
        <v>39</v>
      </c>
      <c r="O52" s="5"/>
      <c r="P52" s="6"/>
      <c r="Q52" s="6" t="s">
        <v>529</v>
      </c>
      <c r="R52" s="6"/>
      <c r="S52" s="6"/>
      <c r="T52" s="6"/>
      <c r="U52" s="6"/>
      <c r="V52" s="6"/>
      <c r="W52" s="6"/>
      <c r="X52" s="6"/>
      <c r="Y52" s="6" t="b">
        <f t="shared" si="2"/>
        <v>0</v>
      </c>
      <c r="Z52" s="6" t="b">
        <f t="shared" si="3"/>
        <v>0</v>
      </c>
      <c r="AE52" t="s">
        <v>67</v>
      </c>
    </row>
    <row r="53" spans="2:36" hidden="1" x14ac:dyDescent="0.25">
      <c r="B53" s="5">
        <v>45</v>
      </c>
      <c r="C53" s="24" t="s">
        <v>764</v>
      </c>
      <c r="D53" s="5" t="s">
        <v>265</v>
      </c>
      <c r="E53" s="5" t="s">
        <v>276</v>
      </c>
      <c r="F53" s="8"/>
      <c r="G53" s="8"/>
      <c r="H53" s="8"/>
      <c r="I53" s="8"/>
      <c r="J53" s="8"/>
      <c r="K53" s="6"/>
      <c r="L53" s="5"/>
      <c r="M53" s="5"/>
      <c r="O53" s="5"/>
      <c r="P53" s="6"/>
      <c r="Q53" s="6" t="s">
        <v>529</v>
      </c>
      <c r="R53" s="6"/>
      <c r="S53" s="6"/>
      <c r="T53" s="6"/>
      <c r="U53" s="6"/>
      <c r="V53" s="6"/>
      <c r="W53" s="6"/>
      <c r="X53" s="6"/>
      <c r="Y53" s="6" t="b">
        <f t="shared" si="2"/>
        <v>0</v>
      </c>
      <c r="Z53" s="6" t="b">
        <f t="shared" si="3"/>
        <v>0</v>
      </c>
      <c r="AE53" t="s">
        <v>67</v>
      </c>
      <c r="AJ53">
        <v>65</v>
      </c>
    </row>
    <row r="54" spans="2:36" hidden="1" x14ac:dyDescent="0.25">
      <c r="B54" s="5">
        <v>46</v>
      </c>
      <c r="C54" s="24" t="s">
        <v>765</v>
      </c>
      <c r="D54" s="5" t="s">
        <v>265</v>
      </c>
      <c r="E54" s="5" t="s">
        <v>276</v>
      </c>
      <c r="F54" s="8"/>
      <c r="G54" s="8"/>
      <c r="H54" s="8"/>
      <c r="I54" s="8"/>
      <c r="J54" s="8"/>
      <c r="K54" s="6"/>
      <c r="L54" s="5"/>
      <c r="M54" s="5"/>
      <c r="O54" s="5"/>
      <c r="P54" s="6"/>
      <c r="Q54" s="6" t="s">
        <v>529</v>
      </c>
      <c r="R54" s="6"/>
      <c r="S54" s="6"/>
      <c r="T54" s="6"/>
      <c r="U54" s="6"/>
      <c r="V54" s="6"/>
      <c r="W54" s="6"/>
      <c r="X54" s="6"/>
      <c r="Y54" s="6" t="b">
        <f t="shared" si="2"/>
        <v>0</v>
      </c>
      <c r="Z54" s="6" t="b">
        <f t="shared" si="3"/>
        <v>0</v>
      </c>
      <c r="AE54" t="s">
        <v>67</v>
      </c>
      <c r="AJ54">
        <v>66</v>
      </c>
    </row>
    <row r="55" spans="2:36" hidden="1" x14ac:dyDescent="0.25">
      <c r="B55" s="5">
        <v>47</v>
      </c>
      <c r="C55" s="24" t="s">
        <v>766</v>
      </c>
      <c r="D55" s="5" t="s">
        <v>265</v>
      </c>
      <c r="E55" s="5" t="s">
        <v>276</v>
      </c>
      <c r="F55" s="8"/>
      <c r="G55" s="8"/>
      <c r="H55" s="8"/>
      <c r="I55" s="8"/>
      <c r="J55" s="8"/>
      <c r="K55" s="6"/>
      <c r="L55" s="5"/>
      <c r="M55" s="5"/>
      <c r="O55" s="5"/>
      <c r="P55" s="6"/>
      <c r="Q55" s="6" t="s">
        <v>529</v>
      </c>
      <c r="R55" s="6"/>
      <c r="S55" s="6"/>
      <c r="T55" s="6"/>
      <c r="U55" s="6"/>
      <c r="V55" s="6"/>
      <c r="W55" s="6"/>
      <c r="X55" s="6"/>
      <c r="Y55" s="6" t="b">
        <f t="shared" si="2"/>
        <v>0</v>
      </c>
      <c r="Z55" s="6" t="b">
        <f t="shared" si="3"/>
        <v>0</v>
      </c>
      <c r="AE55" t="s">
        <v>67</v>
      </c>
      <c r="AJ55">
        <v>67</v>
      </c>
    </row>
    <row r="56" spans="2:36" hidden="1" x14ac:dyDescent="0.25">
      <c r="B56" s="5">
        <v>48</v>
      </c>
      <c r="C56" s="24" t="s">
        <v>767</v>
      </c>
      <c r="D56" s="5" t="s">
        <v>265</v>
      </c>
      <c r="E56" s="5" t="s">
        <v>276</v>
      </c>
      <c r="F56" s="8"/>
      <c r="G56" s="8"/>
      <c r="H56" s="8"/>
      <c r="I56" s="8"/>
      <c r="J56" s="8"/>
      <c r="K56" s="6"/>
      <c r="L56" s="5"/>
      <c r="M56" s="5"/>
      <c r="O56" s="5"/>
      <c r="P56" s="6"/>
      <c r="Q56" s="6" t="s">
        <v>529</v>
      </c>
      <c r="R56" s="6"/>
      <c r="S56" s="6"/>
      <c r="T56" s="6"/>
      <c r="U56" s="6"/>
      <c r="V56" s="6"/>
      <c r="W56" s="6"/>
      <c r="X56" s="6"/>
      <c r="Y56" s="6" t="b">
        <f t="shared" si="2"/>
        <v>0</v>
      </c>
      <c r="Z56" s="6" t="b">
        <f t="shared" si="3"/>
        <v>0</v>
      </c>
      <c r="AE56" t="s">
        <v>67</v>
      </c>
      <c r="AJ56">
        <v>68</v>
      </c>
    </row>
    <row r="57" spans="2:36" hidden="1" x14ac:dyDescent="0.25">
      <c r="B57" s="5">
        <v>49</v>
      </c>
      <c r="C57" s="24" t="s">
        <v>768</v>
      </c>
      <c r="D57" s="5" t="s">
        <v>265</v>
      </c>
      <c r="E57" s="5" t="s">
        <v>276</v>
      </c>
      <c r="F57" s="8"/>
      <c r="G57" s="8"/>
      <c r="H57" s="8"/>
      <c r="I57" s="8"/>
      <c r="J57" s="8"/>
      <c r="K57" s="6"/>
      <c r="L57" s="5"/>
      <c r="M57" s="5"/>
      <c r="O57" s="5"/>
      <c r="P57" s="6"/>
      <c r="Q57" s="6" t="s">
        <v>529</v>
      </c>
      <c r="R57" s="6"/>
      <c r="S57" s="6"/>
      <c r="T57" s="6"/>
      <c r="U57" s="6"/>
      <c r="V57" s="6"/>
      <c r="W57" s="6"/>
      <c r="X57" s="6"/>
      <c r="Y57" s="6" t="b">
        <f t="shared" si="2"/>
        <v>0</v>
      </c>
      <c r="Z57" s="6" t="b">
        <f t="shared" si="3"/>
        <v>0</v>
      </c>
      <c r="AE57" t="s">
        <v>67</v>
      </c>
      <c r="AJ57">
        <v>69</v>
      </c>
    </row>
    <row r="58" spans="2:36" ht="30" hidden="1" x14ac:dyDescent="0.25">
      <c r="B58" s="5">
        <v>50</v>
      </c>
      <c r="C58" s="5" t="s">
        <v>148</v>
      </c>
      <c r="D58" s="5" t="s">
        <v>265</v>
      </c>
      <c r="E58" s="5" t="s">
        <v>269</v>
      </c>
      <c r="F58" s="8"/>
      <c r="G58" s="8"/>
      <c r="H58" s="8" t="s">
        <v>67</v>
      </c>
      <c r="I58" s="8"/>
      <c r="J58" s="8"/>
      <c r="K58" s="6" t="s">
        <v>352</v>
      </c>
      <c r="L58" s="5"/>
      <c r="M58" s="5" t="s">
        <v>300</v>
      </c>
      <c r="N58" s="5"/>
      <c r="O58" s="6" t="s">
        <v>149</v>
      </c>
      <c r="P58" s="6"/>
      <c r="Q58" s="6" t="s">
        <v>529</v>
      </c>
      <c r="R58" s="6"/>
      <c r="S58" s="6"/>
      <c r="T58" s="6"/>
      <c r="U58" s="6"/>
      <c r="V58" s="6"/>
      <c r="W58" s="6"/>
      <c r="X58" s="6"/>
      <c r="Y58" s="6" t="b">
        <f t="shared" si="2"/>
        <v>0</v>
      </c>
      <c r="Z58" s="6" t="b">
        <f t="shared" si="3"/>
        <v>0</v>
      </c>
      <c r="AD58" t="s">
        <v>67</v>
      </c>
      <c r="AE58" t="s">
        <v>67</v>
      </c>
      <c r="AJ58">
        <v>10</v>
      </c>
    </row>
    <row r="59" spans="2:36" ht="90" hidden="1" x14ac:dyDescent="0.25">
      <c r="B59" s="5">
        <v>51</v>
      </c>
      <c r="C59" s="5" t="s">
        <v>150</v>
      </c>
      <c r="D59" s="5" t="s">
        <v>265</v>
      </c>
      <c r="E59" s="5" t="s">
        <v>269</v>
      </c>
      <c r="F59" s="8"/>
      <c r="G59" s="8"/>
      <c r="H59" s="8" t="s">
        <v>67</v>
      </c>
      <c r="I59" s="8"/>
      <c r="J59" s="8"/>
      <c r="K59" s="6" t="s">
        <v>353</v>
      </c>
      <c r="L59" s="5"/>
      <c r="M59" s="5" t="s">
        <v>27</v>
      </c>
      <c r="N59" s="5"/>
      <c r="O59" s="9" t="s">
        <v>151</v>
      </c>
      <c r="P59" s="6" t="s">
        <v>471</v>
      </c>
      <c r="Q59" s="6" t="s">
        <v>529</v>
      </c>
      <c r="R59" s="6"/>
      <c r="S59" s="6"/>
      <c r="T59" s="6">
        <v>40</v>
      </c>
      <c r="U59" s="6"/>
      <c r="V59" s="6"/>
      <c r="W59" s="6"/>
      <c r="X59" s="6"/>
      <c r="Y59" s="6" t="b">
        <f t="shared" si="2"/>
        <v>0</v>
      </c>
      <c r="Z59" s="6" t="b">
        <f t="shared" si="3"/>
        <v>0</v>
      </c>
    </row>
    <row r="60" spans="2:36" ht="30" hidden="1" x14ac:dyDescent="0.25">
      <c r="B60" s="5">
        <v>52</v>
      </c>
      <c r="C60" s="5" t="s">
        <v>545</v>
      </c>
      <c r="D60" s="5" t="s">
        <v>265</v>
      </c>
      <c r="E60" s="5" t="s">
        <v>269</v>
      </c>
      <c r="F60" s="8"/>
      <c r="G60" s="8"/>
      <c r="H60" s="8" t="s">
        <v>67</v>
      </c>
      <c r="I60" s="8"/>
      <c r="J60" s="8"/>
      <c r="K60" s="6" t="s">
        <v>355</v>
      </c>
      <c r="L60" s="5" t="s">
        <v>318</v>
      </c>
      <c r="M60" s="5" t="s">
        <v>300</v>
      </c>
      <c r="N60" s="5"/>
      <c r="O60" t="s">
        <v>473</v>
      </c>
      <c r="P60" s="6" t="s">
        <v>303</v>
      </c>
      <c r="Q60" s="6" t="s">
        <v>529</v>
      </c>
      <c r="R60" s="6"/>
      <c r="S60" s="6"/>
      <c r="T60" s="6"/>
      <c r="U60" s="6"/>
      <c r="V60" s="6"/>
      <c r="W60" s="6"/>
      <c r="X60" s="6"/>
      <c r="Y60" s="6" t="b">
        <f t="shared" si="2"/>
        <v>0</v>
      </c>
      <c r="Z60" s="6" t="b">
        <f t="shared" si="3"/>
        <v>0</v>
      </c>
      <c r="AD60" t="s">
        <v>67</v>
      </c>
      <c r="AE60" t="s">
        <v>67</v>
      </c>
      <c r="AJ60">
        <v>15</v>
      </c>
    </row>
    <row r="61" spans="2:36" ht="30" hidden="1" x14ac:dyDescent="0.25">
      <c r="B61" s="5">
        <v>53</v>
      </c>
      <c r="C61" s="5" t="s">
        <v>546</v>
      </c>
      <c r="D61" s="5" t="s">
        <v>265</v>
      </c>
      <c r="E61" s="5" t="s">
        <v>269</v>
      </c>
      <c r="F61" s="8"/>
      <c r="G61" s="8"/>
      <c r="H61" s="8" t="s">
        <v>67</v>
      </c>
      <c r="I61" s="8"/>
      <c r="J61" s="8"/>
      <c r="K61" s="6" t="s">
        <v>354</v>
      </c>
      <c r="L61" s="5" t="s">
        <v>318</v>
      </c>
      <c r="M61" s="5" t="s">
        <v>300</v>
      </c>
      <c r="N61" s="5"/>
      <c r="O61" s="9" t="s">
        <v>474</v>
      </c>
      <c r="P61" s="6" t="s">
        <v>303</v>
      </c>
      <c r="Q61" s="6" t="s">
        <v>529</v>
      </c>
      <c r="R61" s="6"/>
      <c r="S61" s="6"/>
      <c r="T61" s="6"/>
      <c r="U61" s="6"/>
      <c r="V61" s="6"/>
      <c r="W61" s="6"/>
      <c r="X61" s="6"/>
      <c r="Y61" s="6" t="b">
        <f t="shared" si="2"/>
        <v>0</v>
      </c>
      <c r="Z61" s="6" t="b">
        <f t="shared" si="3"/>
        <v>0</v>
      </c>
      <c r="AD61" t="s">
        <v>67</v>
      </c>
      <c r="AE61" t="s">
        <v>67</v>
      </c>
      <c r="AJ61">
        <v>17</v>
      </c>
    </row>
    <row r="62" spans="2:36" hidden="1" x14ac:dyDescent="0.25">
      <c r="B62" s="5">
        <v>54</v>
      </c>
      <c r="C62" s="5" t="s">
        <v>166</v>
      </c>
      <c r="D62" s="5" t="s">
        <v>265</v>
      </c>
      <c r="E62" s="5" t="s">
        <v>269</v>
      </c>
      <c r="F62" s="8"/>
      <c r="G62" s="8"/>
      <c r="H62" s="8" t="s">
        <v>67</v>
      </c>
      <c r="I62" s="8"/>
      <c r="J62" s="8"/>
      <c r="K62" s="6" t="s">
        <v>356</v>
      </c>
      <c r="L62" s="5" t="s">
        <v>327</v>
      </c>
      <c r="M62" s="5" t="s">
        <v>300</v>
      </c>
      <c r="O62" s="5" t="s">
        <v>167</v>
      </c>
      <c r="P62" s="6"/>
      <c r="Q62" s="6" t="s">
        <v>529</v>
      </c>
      <c r="R62" s="6"/>
      <c r="S62" s="6"/>
      <c r="T62" s="6"/>
      <c r="U62" s="6"/>
      <c r="V62" s="6"/>
      <c r="W62" s="6"/>
      <c r="X62" s="6"/>
      <c r="Y62" s="6" t="b">
        <f t="shared" si="2"/>
        <v>0</v>
      </c>
      <c r="Z62" s="6" t="b">
        <f t="shared" si="3"/>
        <v>0</v>
      </c>
      <c r="AE62" t="s">
        <v>67</v>
      </c>
    </row>
    <row r="63" spans="2:36" hidden="1" x14ac:dyDescent="0.25">
      <c r="B63" s="5">
        <v>55</v>
      </c>
      <c r="C63" s="5" t="s">
        <v>634</v>
      </c>
      <c r="D63" s="5" t="s">
        <v>265</v>
      </c>
      <c r="E63" s="5" t="s">
        <v>269</v>
      </c>
      <c r="F63" s="8"/>
      <c r="G63" s="8"/>
      <c r="H63" s="8" t="s">
        <v>67</v>
      </c>
      <c r="I63" s="8"/>
      <c r="J63" s="8"/>
      <c r="K63" s="6" t="s">
        <v>357</v>
      </c>
      <c r="L63" s="5" t="s">
        <v>327</v>
      </c>
      <c r="M63" s="5" t="s">
        <v>300</v>
      </c>
      <c r="N63" s="5"/>
      <c r="O63" s="6"/>
      <c r="Q63" s="6" t="s">
        <v>529</v>
      </c>
      <c r="R63" s="6"/>
      <c r="S63" s="6"/>
      <c r="T63" s="6"/>
      <c r="U63" s="6"/>
      <c r="V63" s="6"/>
      <c r="W63" s="6"/>
      <c r="X63" s="6"/>
      <c r="Y63" s="6" t="b">
        <f t="shared" si="2"/>
        <v>0</v>
      </c>
      <c r="Z63" s="6" t="b">
        <f t="shared" si="3"/>
        <v>0</v>
      </c>
      <c r="AE63" t="s">
        <v>67</v>
      </c>
      <c r="AJ63">
        <v>12</v>
      </c>
    </row>
    <row r="64" spans="2:36" hidden="1" x14ac:dyDescent="0.25">
      <c r="B64" s="5">
        <v>56</v>
      </c>
      <c r="C64" s="5" t="s">
        <v>283</v>
      </c>
      <c r="D64" s="5" t="s">
        <v>265</v>
      </c>
      <c r="E64" s="5" t="s">
        <v>269</v>
      </c>
      <c r="F64" s="8"/>
      <c r="G64" s="8"/>
      <c r="H64" s="8"/>
      <c r="I64" s="8"/>
      <c r="J64" s="8"/>
      <c r="K64" s="6" t="s">
        <v>358</v>
      </c>
      <c r="L64" s="5"/>
      <c r="M64" s="5" t="s">
        <v>27</v>
      </c>
      <c r="N64" s="5"/>
      <c r="O64" s="6"/>
      <c r="P64" s="6" t="s">
        <v>304</v>
      </c>
      <c r="Q64" s="6" t="s">
        <v>529</v>
      </c>
      <c r="R64" s="6"/>
      <c r="S64" s="6"/>
      <c r="T64" s="6">
        <v>10</v>
      </c>
      <c r="U64" s="6"/>
      <c r="V64" s="6"/>
      <c r="W64" s="6"/>
      <c r="X64" s="6"/>
      <c r="Y64" s="6" t="b">
        <f t="shared" si="2"/>
        <v>0</v>
      </c>
      <c r="Z64" s="6" t="b">
        <f t="shared" si="3"/>
        <v>0</v>
      </c>
    </row>
    <row r="65" spans="2:36" hidden="1" x14ac:dyDescent="0.25">
      <c r="B65" s="5">
        <v>57</v>
      </c>
      <c r="C65" s="5" t="s">
        <v>284</v>
      </c>
      <c r="D65" s="5" t="s">
        <v>265</v>
      </c>
      <c r="E65" s="5" t="s">
        <v>269</v>
      </c>
      <c r="F65" s="8"/>
      <c r="G65" s="8"/>
      <c r="H65" s="8"/>
      <c r="I65" s="8"/>
      <c r="J65" s="8"/>
      <c r="K65" s="6" t="s">
        <v>360</v>
      </c>
      <c r="L65" s="5"/>
      <c r="M65" s="5" t="s">
        <v>27</v>
      </c>
      <c r="N65" s="5"/>
      <c r="O65" s="6"/>
      <c r="P65" s="6"/>
      <c r="Q65" s="6" t="s">
        <v>529</v>
      </c>
      <c r="R65" s="6"/>
      <c r="S65" s="6"/>
      <c r="T65" s="6">
        <v>10</v>
      </c>
      <c r="U65" s="6"/>
      <c r="V65" s="6"/>
      <c r="W65" s="6"/>
      <c r="X65" s="6"/>
      <c r="Y65" s="6" t="b">
        <f t="shared" si="2"/>
        <v>0</v>
      </c>
      <c r="Z65" s="6" t="b">
        <f t="shared" si="3"/>
        <v>0</v>
      </c>
    </row>
    <row r="66" spans="2:36" hidden="1" x14ac:dyDescent="0.25">
      <c r="B66" s="5">
        <v>58</v>
      </c>
      <c r="C66" s="5" t="s">
        <v>285</v>
      </c>
      <c r="D66" s="5" t="s">
        <v>265</v>
      </c>
      <c r="E66" s="5" t="s">
        <v>269</v>
      </c>
      <c r="F66" s="8"/>
      <c r="G66" s="8"/>
      <c r="H66" s="8"/>
      <c r="I66" s="8"/>
      <c r="J66" s="8"/>
      <c r="K66" s="6" t="s">
        <v>359</v>
      </c>
      <c r="L66" s="5"/>
      <c r="M66" s="5" t="s">
        <v>27</v>
      </c>
      <c r="N66" s="5"/>
      <c r="O66" s="6"/>
      <c r="P66" s="6"/>
      <c r="Q66" s="6" t="s">
        <v>529</v>
      </c>
      <c r="R66" s="6"/>
      <c r="S66" s="6"/>
      <c r="T66" s="6">
        <v>10</v>
      </c>
      <c r="U66" s="6"/>
      <c r="V66" s="6"/>
      <c r="W66" s="6"/>
      <c r="X66" s="6"/>
      <c r="Y66" s="6" t="b">
        <f t="shared" si="2"/>
        <v>0</v>
      </c>
      <c r="Z66" s="6" t="b">
        <f t="shared" si="3"/>
        <v>0</v>
      </c>
    </row>
    <row r="67" spans="2:36" hidden="1" x14ac:dyDescent="0.25">
      <c r="B67" s="5">
        <v>59</v>
      </c>
      <c r="C67" s="5" t="s">
        <v>286</v>
      </c>
      <c r="D67" s="5" t="s">
        <v>265</v>
      </c>
      <c r="E67" s="5" t="s">
        <v>269</v>
      </c>
      <c r="F67" s="8"/>
      <c r="G67" s="8"/>
      <c r="H67" s="8"/>
      <c r="I67" s="8"/>
      <c r="J67" s="8"/>
      <c r="K67" s="6" t="s">
        <v>361</v>
      </c>
      <c r="L67" s="5" t="s">
        <v>328</v>
      </c>
      <c r="M67" s="5" t="s">
        <v>300</v>
      </c>
      <c r="N67" s="5"/>
      <c r="O67" s="6" t="s">
        <v>305</v>
      </c>
      <c r="P67" s="6"/>
      <c r="Q67" s="6" t="s">
        <v>529</v>
      </c>
      <c r="R67" s="6"/>
      <c r="S67" s="6"/>
      <c r="T67" s="6"/>
      <c r="U67" s="6"/>
      <c r="V67" s="6"/>
      <c r="W67" s="6"/>
      <c r="X67" s="6"/>
      <c r="Y67" s="6" t="b">
        <f t="shared" si="2"/>
        <v>0</v>
      </c>
      <c r="Z67" s="6" t="b">
        <f t="shared" si="3"/>
        <v>0</v>
      </c>
    </row>
    <row r="68" spans="2:36" hidden="1" x14ac:dyDescent="0.25">
      <c r="B68" s="5">
        <v>60</v>
      </c>
      <c r="C68" s="5" t="s">
        <v>163</v>
      </c>
      <c r="D68" s="5" t="s">
        <v>265</v>
      </c>
      <c r="E68" s="5" t="s">
        <v>25</v>
      </c>
      <c r="F68" s="8"/>
      <c r="G68" s="8"/>
      <c r="H68" s="8"/>
      <c r="I68" s="8"/>
      <c r="J68" s="8"/>
      <c r="K68" s="6" t="s">
        <v>362</v>
      </c>
      <c r="L68" s="5"/>
      <c r="M68" s="5" t="s">
        <v>300</v>
      </c>
      <c r="O68" s="5" t="s">
        <v>164</v>
      </c>
      <c r="P68" s="6"/>
      <c r="Q68" s="6" t="s">
        <v>529</v>
      </c>
      <c r="R68" s="6"/>
      <c r="S68" s="6"/>
      <c r="T68" s="6"/>
      <c r="U68" s="6"/>
      <c r="V68" s="6"/>
      <c r="W68" s="6"/>
      <c r="X68" s="6"/>
      <c r="Y68" s="6" t="b">
        <f t="shared" si="2"/>
        <v>0</v>
      </c>
      <c r="Z68" s="6" t="b">
        <f t="shared" si="3"/>
        <v>0</v>
      </c>
      <c r="AD68" t="s">
        <v>67</v>
      </c>
      <c r="AE68" t="s">
        <v>67</v>
      </c>
      <c r="AJ68">
        <v>60</v>
      </c>
    </row>
    <row r="69" spans="2:36" ht="30" hidden="1" x14ac:dyDescent="0.25">
      <c r="B69" s="5">
        <v>61</v>
      </c>
      <c r="C69" s="5" t="s">
        <v>165</v>
      </c>
      <c r="D69" s="5" t="s">
        <v>265</v>
      </c>
      <c r="E69" s="5" t="s">
        <v>25</v>
      </c>
      <c r="F69" s="8"/>
      <c r="G69" s="8"/>
      <c r="H69" s="8"/>
      <c r="I69" s="8"/>
      <c r="J69" s="8"/>
      <c r="K69" s="6" t="s">
        <v>363</v>
      </c>
      <c r="L69" s="5"/>
      <c r="M69" s="5" t="s">
        <v>27</v>
      </c>
      <c r="N69" s="5"/>
      <c r="O69" s="6" t="s">
        <v>306</v>
      </c>
      <c r="P69" s="6" t="s">
        <v>307</v>
      </c>
      <c r="Q69" s="6" t="s">
        <v>529</v>
      </c>
      <c r="R69" s="6"/>
      <c r="S69" s="6"/>
      <c r="T69" s="6">
        <v>20</v>
      </c>
      <c r="U69" s="6"/>
      <c r="V69" s="6"/>
      <c r="W69" s="6"/>
      <c r="X69" s="6"/>
      <c r="Y69" s="6" t="b">
        <f t="shared" si="2"/>
        <v>0</v>
      </c>
      <c r="Z69" s="6" t="b">
        <f t="shared" si="3"/>
        <v>0</v>
      </c>
      <c r="AD69" t="s">
        <v>67</v>
      </c>
      <c r="AE69" t="s">
        <v>67</v>
      </c>
    </row>
    <row r="70" spans="2:36" hidden="1" x14ac:dyDescent="0.25">
      <c r="B70" s="5">
        <v>62</v>
      </c>
      <c r="C70" s="5" t="s">
        <v>169</v>
      </c>
      <c r="D70" s="5" t="s">
        <v>265</v>
      </c>
      <c r="E70" s="5" t="s">
        <v>25</v>
      </c>
      <c r="F70" s="8"/>
      <c r="G70" s="8"/>
      <c r="H70" s="8"/>
      <c r="I70" s="8"/>
      <c r="J70" s="8"/>
      <c r="K70" s="6" t="s">
        <v>364</v>
      </c>
      <c r="L70" s="5" t="s">
        <v>329</v>
      </c>
      <c r="M70" s="5" t="s">
        <v>300</v>
      </c>
      <c r="O70" s="5" t="s">
        <v>170</v>
      </c>
      <c r="P70" s="6"/>
      <c r="Q70" s="6" t="s">
        <v>529</v>
      </c>
      <c r="R70" s="6"/>
      <c r="S70" s="6"/>
      <c r="T70" s="6"/>
      <c r="U70" s="6"/>
      <c r="V70" s="6"/>
      <c r="W70" s="6"/>
      <c r="X70" s="6"/>
      <c r="Y70" s="6" t="b">
        <f t="shared" si="2"/>
        <v>0</v>
      </c>
      <c r="Z70" s="6" t="b">
        <f t="shared" si="3"/>
        <v>0</v>
      </c>
      <c r="AD70" t="s">
        <v>67</v>
      </c>
      <c r="AE70" t="s">
        <v>67</v>
      </c>
    </row>
    <row r="71" spans="2:36" hidden="1" x14ac:dyDescent="0.25">
      <c r="B71" s="5">
        <v>63</v>
      </c>
      <c r="C71" s="5" t="s">
        <v>173</v>
      </c>
      <c r="D71" s="5" t="s">
        <v>265</v>
      </c>
      <c r="E71" s="5" t="s">
        <v>25</v>
      </c>
      <c r="F71" s="8"/>
      <c r="G71" s="8"/>
      <c r="H71" s="8"/>
      <c r="I71" s="8"/>
      <c r="J71" s="8"/>
      <c r="K71" s="6" t="s">
        <v>365</v>
      </c>
      <c r="L71" s="5"/>
      <c r="M71" s="5" t="s">
        <v>27</v>
      </c>
      <c r="N71" s="5"/>
      <c r="O71" s="6" t="s">
        <v>326</v>
      </c>
      <c r="P71" s="6"/>
      <c r="Q71" s="6" t="s">
        <v>529</v>
      </c>
      <c r="R71" s="6"/>
      <c r="S71" s="6"/>
      <c r="T71" s="6">
        <v>255</v>
      </c>
      <c r="U71" s="6"/>
      <c r="V71" s="6"/>
      <c r="W71" s="6"/>
      <c r="X71" s="6"/>
      <c r="Y71" s="6" t="b">
        <f t="shared" si="2"/>
        <v>0</v>
      </c>
      <c r="Z71" s="6" t="b">
        <f t="shared" si="3"/>
        <v>0</v>
      </c>
      <c r="AE71" t="s">
        <v>67</v>
      </c>
      <c r="AJ71">
        <v>6</v>
      </c>
    </row>
    <row r="72" spans="2:36" hidden="1" x14ac:dyDescent="0.25">
      <c r="B72" s="5">
        <v>64</v>
      </c>
      <c r="C72" s="5" t="s">
        <v>778</v>
      </c>
      <c r="D72" s="5" t="s">
        <v>265</v>
      </c>
      <c r="E72" s="5" t="s">
        <v>25</v>
      </c>
      <c r="F72" s="8"/>
      <c r="G72" s="8"/>
      <c r="H72" s="8"/>
      <c r="I72" s="8"/>
      <c r="J72" s="8"/>
      <c r="K72" s="6" t="s">
        <v>369</v>
      </c>
      <c r="L72" s="5" t="s">
        <v>329</v>
      </c>
      <c r="M72" s="5" t="s">
        <v>300</v>
      </c>
      <c r="N72" s="5"/>
      <c r="O72" s="6" t="s">
        <v>326</v>
      </c>
      <c r="P72" s="6"/>
      <c r="Q72" s="6"/>
      <c r="R72" s="6"/>
      <c r="S72" s="6"/>
      <c r="T72" s="6"/>
      <c r="U72" s="6"/>
      <c r="V72" s="6"/>
      <c r="W72" s="6"/>
      <c r="X72" s="6"/>
      <c r="Y72" s="6" t="b">
        <f t="shared" si="2"/>
        <v>0</v>
      </c>
      <c r="Z72" s="6" t="b">
        <f t="shared" si="3"/>
        <v>0</v>
      </c>
      <c r="AE72" t="s">
        <v>67</v>
      </c>
      <c r="AJ72">
        <v>7</v>
      </c>
    </row>
    <row r="73" spans="2:36" hidden="1" x14ac:dyDescent="0.25">
      <c r="B73" s="5">
        <v>65</v>
      </c>
      <c r="C73" s="5" t="s">
        <v>635</v>
      </c>
      <c r="D73" s="5" t="s">
        <v>265</v>
      </c>
      <c r="E73" s="5" t="s">
        <v>25</v>
      </c>
      <c r="F73" s="8"/>
      <c r="G73" s="8"/>
      <c r="H73" s="8"/>
      <c r="I73" s="8"/>
      <c r="J73" s="8"/>
      <c r="K73" s="6" t="s">
        <v>366</v>
      </c>
      <c r="L73" s="5"/>
      <c r="M73" s="5" t="s">
        <v>27</v>
      </c>
      <c r="N73" s="5"/>
      <c r="O73" s="6" t="s">
        <v>326</v>
      </c>
      <c r="P73" s="6"/>
      <c r="Q73" s="6" t="s">
        <v>529</v>
      </c>
      <c r="R73" s="6"/>
      <c r="S73" s="6"/>
      <c r="T73" s="6">
        <v>255</v>
      </c>
      <c r="U73" s="6"/>
      <c r="V73" s="6"/>
      <c r="W73" s="6"/>
      <c r="X73" s="6"/>
      <c r="Y73" s="6" t="b">
        <f t="shared" si="2"/>
        <v>0</v>
      </c>
      <c r="Z73" s="6" t="b">
        <f t="shared" si="3"/>
        <v>0</v>
      </c>
      <c r="AE73" t="s">
        <v>67</v>
      </c>
      <c r="AJ73">
        <v>8</v>
      </c>
    </row>
    <row r="74" spans="2:36" hidden="1" x14ac:dyDescent="0.25">
      <c r="B74" s="5">
        <v>66</v>
      </c>
      <c r="C74" s="5" t="s">
        <v>636</v>
      </c>
      <c r="D74" s="5" t="s">
        <v>265</v>
      </c>
      <c r="E74" s="5" t="s">
        <v>25</v>
      </c>
      <c r="F74" s="8"/>
      <c r="G74" s="8"/>
      <c r="H74" s="8"/>
      <c r="I74" s="8"/>
      <c r="J74" s="8"/>
      <c r="K74" s="6" t="s">
        <v>367</v>
      </c>
      <c r="L74" s="5"/>
      <c r="M74" s="5" t="s">
        <v>27</v>
      </c>
      <c r="N74" s="5"/>
      <c r="O74" s="6" t="s">
        <v>326</v>
      </c>
      <c r="P74" s="6"/>
      <c r="Q74" s="6" t="s">
        <v>529</v>
      </c>
      <c r="R74" s="6"/>
      <c r="S74" s="6"/>
      <c r="T74" s="6">
        <v>255</v>
      </c>
      <c r="U74" s="6"/>
      <c r="V74" s="6"/>
      <c r="W74" s="6"/>
      <c r="X74" s="6"/>
      <c r="Y74" s="6" t="b">
        <f t="shared" ref="Y74:Y105" si="4">(F74="y")</f>
        <v>0</v>
      </c>
      <c r="Z74" s="6" t="b">
        <f t="shared" ref="Z74:Z105" si="5">(LEFT(G74,1)="y")</f>
        <v>0</v>
      </c>
      <c r="AE74" t="s">
        <v>67</v>
      </c>
      <c r="AJ74">
        <v>9</v>
      </c>
    </row>
    <row r="75" spans="2:36" hidden="1" x14ac:dyDescent="0.25">
      <c r="B75" s="5">
        <v>67</v>
      </c>
      <c r="C75" s="5" t="s">
        <v>637</v>
      </c>
      <c r="D75" s="5" t="s">
        <v>265</v>
      </c>
      <c r="E75" s="5" t="s">
        <v>25</v>
      </c>
      <c r="F75" s="8"/>
      <c r="G75" s="8"/>
      <c r="H75" s="8"/>
      <c r="I75" s="8"/>
      <c r="J75" s="8"/>
      <c r="K75" s="6" t="s">
        <v>368</v>
      </c>
      <c r="L75" s="5" t="s">
        <v>330</v>
      </c>
      <c r="M75" s="5" t="s">
        <v>300</v>
      </c>
      <c r="N75" s="5"/>
      <c r="O75" s="6" t="s">
        <v>326</v>
      </c>
      <c r="P75" s="6"/>
      <c r="Q75" s="6" t="s">
        <v>529</v>
      </c>
      <c r="R75" s="6"/>
      <c r="S75" s="6"/>
      <c r="T75" s="6"/>
      <c r="U75" s="6"/>
      <c r="V75" s="6"/>
      <c r="W75" s="6"/>
      <c r="X75" s="6"/>
      <c r="Y75" s="6" t="b">
        <f t="shared" si="4"/>
        <v>0</v>
      </c>
      <c r="Z75" s="6" t="b">
        <f t="shared" si="5"/>
        <v>0</v>
      </c>
      <c r="AE75" t="s">
        <v>67</v>
      </c>
      <c r="AJ75">
        <v>11</v>
      </c>
    </row>
    <row r="76" spans="2:36" hidden="1" x14ac:dyDescent="0.25">
      <c r="B76" s="5">
        <v>68</v>
      </c>
      <c r="C76" s="5" t="s">
        <v>638</v>
      </c>
      <c r="D76" s="5" t="s">
        <v>265</v>
      </c>
      <c r="E76" s="5" t="s">
        <v>25</v>
      </c>
      <c r="F76" s="8"/>
      <c r="G76" s="8"/>
      <c r="H76" s="8"/>
      <c r="I76" s="8"/>
      <c r="J76" s="8"/>
      <c r="K76" s="6" t="s">
        <v>777</v>
      </c>
      <c r="L76" s="5" t="s">
        <v>329</v>
      </c>
      <c r="M76" s="5" t="s">
        <v>300</v>
      </c>
      <c r="N76" s="5"/>
      <c r="O76" s="6" t="s">
        <v>326</v>
      </c>
      <c r="P76" s="6"/>
      <c r="Q76" s="6" t="s">
        <v>529</v>
      </c>
      <c r="R76" s="6"/>
      <c r="S76" s="6"/>
      <c r="T76" s="6"/>
      <c r="U76" s="6"/>
      <c r="V76" s="6"/>
      <c r="W76" s="6"/>
      <c r="X76" s="6"/>
      <c r="Y76" s="6" t="b">
        <f t="shared" si="4"/>
        <v>0</v>
      </c>
      <c r="Z76" s="6" t="b">
        <f t="shared" si="5"/>
        <v>0</v>
      </c>
      <c r="AE76" t="s">
        <v>67</v>
      </c>
      <c r="AJ76">
        <v>13</v>
      </c>
    </row>
    <row r="77" spans="2:36" hidden="1" x14ac:dyDescent="0.25">
      <c r="B77" s="5">
        <v>69</v>
      </c>
      <c r="C77" s="5" t="s">
        <v>174</v>
      </c>
      <c r="D77" s="5" t="s">
        <v>265</v>
      </c>
      <c r="E77" s="5" t="s">
        <v>25</v>
      </c>
      <c r="F77" s="8"/>
      <c r="G77" s="8"/>
      <c r="H77" s="8"/>
      <c r="I77" s="8"/>
      <c r="J77" s="8"/>
      <c r="K77" s="6" t="s">
        <v>370</v>
      </c>
      <c r="L77" s="5" t="s">
        <v>329</v>
      </c>
      <c r="M77" s="5" t="s">
        <v>300</v>
      </c>
      <c r="N77" s="5"/>
      <c r="O77" s="6" t="s">
        <v>326</v>
      </c>
      <c r="P77" s="6"/>
      <c r="Q77" s="6" t="s">
        <v>529</v>
      </c>
      <c r="R77" s="6"/>
      <c r="S77" s="6"/>
      <c r="T77" s="6"/>
      <c r="U77" s="6"/>
      <c r="V77" s="6"/>
      <c r="W77" s="6"/>
      <c r="X77" s="6"/>
      <c r="Y77" s="6" t="b">
        <f t="shared" si="4"/>
        <v>0</v>
      </c>
      <c r="Z77" s="6" t="b">
        <f t="shared" si="5"/>
        <v>0</v>
      </c>
      <c r="AE77" t="s">
        <v>67</v>
      </c>
      <c r="AJ77">
        <v>14</v>
      </c>
    </row>
    <row r="78" spans="2:36" hidden="1" x14ac:dyDescent="0.25">
      <c r="B78" s="5">
        <v>70</v>
      </c>
      <c r="C78" s="5" t="s">
        <v>639</v>
      </c>
      <c r="D78" s="5" t="s">
        <v>265</v>
      </c>
      <c r="E78" s="5" t="s">
        <v>25</v>
      </c>
      <c r="F78" s="8"/>
      <c r="G78" s="8"/>
      <c r="H78" s="8"/>
      <c r="I78" s="8"/>
      <c r="J78" s="8"/>
      <c r="K78" s="6" t="s">
        <v>371</v>
      </c>
      <c r="L78" s="5" t="s">
        <v>318</v>
      </c>
      <c r="M78" s="5" t="s">
        <v>300</v>
      </c>
      <c r="N78" s="5"/>
      <c r="O78" s="6" t="s">
        <v>326</v>
      </c>
      <c r="P78" s="6"/>
      <c r="Q78" s="6" t="s">
        <v>529</v>
      </c>
      <c r="R78" s="6"/>
      <c r="S78" s="6"/>
      <c r="T78" s="6"/>
      <c r="U78" s="6"/>
      <c r="V78" s="6"/>
      <c r="W78" s="6"/>
      <c r="X78" s="6"/>
      <c r="Y78" s="6" t="b">
        <f t="shared" si="4"/>
        <v>0</v>
      </c>
      <c r="Z78" s="6" t="b">
        <f t="shared" si="5"/>
        <v>0</v>
      </c>
      <c r="AE78" t="s">
        <v>67</v>
      </c>
      <c r="AJ78">
        <v>19</v>
      </c>
    </row>
    <row r="79" spans="2:36" hidden="1" x14ac:dyDescent="0.25">
      <c r="B79" s="5">
        <v>71</v>
      </c>
      <c r="C79" s="5" t="s">
        <v>640</v>
      </c>
      <c r="D79" s="5" t="s">
        <v>265</v>
      </c>
      <c r="E79" s="5" t="s">
        <v>25</v>
      </c>
      <c r="F79" s="8"/>
      <c r="G79" s="8"/>
      <c r="H79" s="8"/>
      <c r="I79" s="8"/>
      <c r="J79" s="8"/>
      <c r="K79" s="6" t="s">
        <v>372</v>
      </c>
      <c r="L79" s="5"/>
      <c r="M79" s="5" t="s">
        <v>38</v>
      </c>
      <c r="N79" s="5"/>
      <c r="O79" s="6" t="s">
        <v>326</v>
      </c>
      <c r="P79" s="6"/>
      <c r="Q79" s="6" t="s">
        <v>529</v>
      </c>
      <c r="R79" s="6"/>
      <c r="S79" s="6"/>
      <c r="T79" s="6"/>
      <c r="U79" s="6"/>
      <c r="V79" s="6"/>
      <c r="W79" s="6"/>
      <c r="X79" s="6"/>
      <c r="Y79" s="6" t="b">
        <f t="shared" si="4"/>
        <v>0</v>
      </c>
      <c r="Z79" s="6" t="b">
        <f t="shared" si="5"/>
        <v>0</v>
      </c>
      <c r="AE79" t="s">
        <v>67</v>
      </c>
      <c r="AJ79">
        <v>20</v>
      </c>
    </row>
    <row r="80" spans="2:36" hidden="1" x14ac:dyDescent="0.25">
      <c r="B80" s="5">
        <v>72</v>
      </c>
      <c r="C80" s="5" t="s">
        <v>175</v>
      </c>
      <c r="D80" s="5" t="s">
        <v>265</v>
      </c>
      <c r="E80" s="5" t="s">
        <v>25</v>
      </c>
      <c r="F80" s="8"/>
      <c r="G80" s="8"/>
      <c r="H80" s="8"/>
      <c r="I80" s="8"/>
      <c r="J80" s="8"/>
      <c r="K80" s="6" t="s">
        <v>373</v>
      </c>
      <c r="L80" s="5" t="s">
        <v>329</v>
      </c>
      <c r="M80" s="5" t="s">
        <v>300</v>
      </c>
      <c r="N80" s="5"/>
      <c r="O80" s="6" t="s">
        <v>326</v>
      </c>
      <c r="P80" s="6"/>
      <c r="Q80" s="6" t="s">
        <v>529</v>
      </c>
      <c r="R80" s="6"/>
      <c r="S80" s="6"/>
      <c r="T80" s="6"/>
      <c r="U80" s="6"/>
      <c r="V80" s="6"/>
      <c r="W80" s="6"/>
      <c r="X80" s="6"/>
      <c r="Y80" s="6" t="b">
        <f t="shared" si="4"/>
        <v>0</v>
      </c>
      <c r="Z80" s="6" t="b">
        <f t="shared" si="5"/>
        <v>0</v>
      </c>
      <c r="AE80" t="s">
        <v>67</v>
      </c>
      <c r="AJ80">
        <v>21</v>
      </c>
    </row>
    <row r="81" spans="2:36" hidden="1" x14ac:dyDescent="0.25">
      <c r="B81" s="5">
        <v>73</v>
      </c>
      <c r="C81" s="5" t="s">
        <v>641</v>
      </c>
      <c r="D81" s="5" t="s">
        <v>265</v>
      </c>
      <c r="E81" s="5" t="s">
        <v>25</v>
      </c>
      <c r="F81" s="8"/>
      <c r="G81" s="8"/>
      <c r="H81" s="8"/>
      <c r="I81" s="8"/>
      <c r="J81" s="8"/>
      <c r="K81" s="6" t="s">
        <v>374</v>
      </c>
      <c r="L81" s="5"/>
      <c r="M81" s="5" t="s">
        <v>27</v>
      </c>
      <c r="N81" s="5"/>
      <c r="O81" s="6" t="s">
        <v>326</v>
      </c>
      <c r="P81" s="6"/>
      <c r="Q81" s="6" t="s">
        <v>529</v>
      </c>
      <c r="R81" s="6"/>
      <c r="S81" s="6"/>
      <c r="T81" s="6">
        <v>255</v>
      </c>
      <c r="U81" s="6"/>
      <c r="V81" s="6"/>
      <c r="W81" s="6"/>
      <c r="X81" s="6"/>
      <c r="Y81" s="6" t="b">
        <f t="shared" si="4"/>
        <v>0</v>
      </c>
      <c r="Z81" s="6" t="b">
        <f t="shared" si="5"/>
        <v>0</v>
      </c>
      <c r="AE81" t="s">
        <v>67</v>
      </c>
      <c r="AJ81">
        <v>22</v>
      </c>
    </row>
    <row r="82" spans="2:36" hidden="1" x14ac:dyDescent="0.25">
      <c r="B82" s="5">
        <v>74</v>
      </c>
      <c r="C82" s="5" t="s">
        <v>642</v>
      </c>
      <c r="D82" s="5" t="s">
        <v>265</v>
      </c>
      <c r="E82" s="5" t="s">
        <v>25</v>
      </c>
      <c r="F82" s="8"/>
      <c r="G82" s="8"/>
      <c r="H82" s="8"/>
      <c r="I82" s="8"/>
      <c r="J82" s="8"/>
      <c r="K82" s="6" t="s">
        <v>375</v>
      </c>
      <c r="L82" s="5"/>
      <c r="M82" s="5" t="s">
        <v>300</v>
      </c>
      <c r="N82" s="5"/>
      <c r="O82" s="6" t="s">
        <v>326</v>
      </c>
      <c r="P82" s="6"/>
      <c r="Q82" s="6" t="s">
        <v>529</v>
      </c>
      <c r="R82" s="6"/>
      <c r="S82" s="6"/>
      <c r="T82" s="6"/>
      <c r="U82" s="6"/>
      <c r="V82" s="6"/>
      <c r="W82" s="6"/>
      <c r="X82" s="6"/>
      <c r="Y82" s="6" t="b">
        <f t="shared" si="4"/>
        <v>0</v>
      </c>
      <c r="Z82" s="6" t="b">
        <f t="shared" si="5"/>
        <v>0</v>
      </c>
      <c r="AE82" t="s">
        <v>67</v>
      </c>
      <c r="AJ82">
        <v>23</v>
      </c>
    </row>
    <row r="83" spans="2:36" hidden="1" x14ac:dyDescent="0.25">
      <c r="B83" s="5">
        <v>75</v>
      </c>
      <c r="C83" s="5" t="s">
        <v>176</v>
      </c>
      <c r="D83" s="5" t="s">
        <v>265</v>
      </c>
      <c r="E83" s="5" t="s">
        <v>25</v>
      </c>
      <c r="F83" s="8"/>
      <c r="G83" s="8"/>
      <c r="H83" s="8"/>
      <c r="I83" s="8"/>
      <c r="J83" s="8"/>
      <c r="K83" s="6" t="s">
        <v>376</v>
      </c>
      <c r="L83" s="5" t="s">
        <v>331</v>
      </c>
      <c r="M83" s="5" t="s">
        <v>300</v>
      </c>
      <c r="N83" s="5"/>
      <c r="O83" s="6" t="s">
        <v>326</v>
      </c>
      <c r="P83" s="6"/>
      <c r="Q83" s="6" t="s">
        <v>529</v>
      </c>
      <c r="R83" s="6"/>
      <c r="S83" s="6"/>
      <c r="T83" s="6"/>
      <c r="U83" s="6"/>
      <c r="V83" s="6"/>
      <c r="W83" s="6"/>
      <c r="X83" s="6"/>
      <c r="Y83" s="6" t="b">
        <f t="shared" si="4"/>
        <v>0</v>
      </c>
      <c r="Z83" s="6" t="b">
        <f t="shared" si="5"/>
        <v>0</v>
      </c>
      <c r="AE83" t="s">
        <v>67</v>
      </c>
      <c r="AJ83">
        <v>24</v>
      </c>
    </row>
    <row r="84" spans="2:36" hidden="1" x14ac:dyDescent="0.25">
      <c r="B84" s="5">
        <v>76</v>
      </c>
      <c r="C84" s="5" t="s">
        <v>177</v>
      </c>
      <c r="D84" s="5" t="s">
        <v>265</v>
      </c>
      <c r="E84" s="5" t="s">
        <v>25</v>
      </c>
      <c r="F84" s="8"/>
      <c r="G84" s="8"/>
      <c r="H84" s="8"/>
      <c r="I84" s="8"/>
      <c r="J84" s="8"/>
      <c r="K84" s="6" t="s">
        <v>377</v>
      </c>
      <c r="L84" s="5"/>
      <c r="M84" s="5" t="s">
        <v>27</v>
      </c>
      <c r="N84" s="5"/>
      <c r="O84" s="6" t="s">
        <v>326</v>
      </c>
      <c r="P84" s="6"/>
      <c r="Q84" s="6" t="s">
        <v>529</v>
      </c>
      <c r="R84" s="6"/>
      <c r="S84" s="6"/>
      <c r="T84" s="6">
        <v>255</v>
      </c>
      <c r="U84" s="6"/>
      <c r="V84" s="6"/>
      <c r="W84" s="6"/>
      <c r="X84" s="6"/>
      <c r="Y84" s="6" t="b">
        <f t="shared" si="4"/>
        <v>0</v>
      </c>
      <c r="Z84" s="6" t="b">
        <f t="shared" si="5"/>
        <v>0</v>
      </c>
      <c r="AE84" t="s">
        <v>67</v>
      </c>
      <c r="AJ84">
        <v>25</v>
      </c>
    </row>
    <row r="85" spans="2:36" hidden="1" x14ac:dyDescent="0.25">
      <c r="B85" s="5">
        <v>77</v>
      </c>
      <c r="C85" s="5" t="s">
        <v>643</v>
      </c>
      <c r="D85" s="5" t="s">
        <v>265</v>
      </c>
      <c r="E85" s="5" t="s">
        <v>25</v>
      </c>
      <c r="F85" s="8"/>
      <c r="G85" s="8"/>
      <c r="H85" s="8"/>
      <c r="I85" s="8"/>
      <c r="J85" s="8"/>
      <c r="K85" s="6" t="s">
        <v>378</v>
      </c>
      <c r="L85" s="5" t="s">
        <v>318</v>
      </c>
      <c r="M85" s="5" t="s">
        <v>300</v>
      </c>
      <c r="N85" s="5"/>
      <c r="O85" s="6" t="s">
        <v>326</v>
      </c>
      <c r="P85" s="6"/>
      <c r="Q85" s="6" t="s">
        <v>529</v>
      </c>
      <c r="R85" s="6"/>
      <c r="S85" s="6"/>
      <c r="T85" s="6"/>
      <c r="U85" s="6"/>
      <c r="V85" s="6"/>
      <c r="W85" s="6"/>
      <c r="X85" s="6"/>
      <c r="Y85" s="6" t="b">
        <f t="shared" si="4"/>
        <v>0</v>
      </c>
      <c r="Z85" s="6" t="b">
        <f t="shared" si="5"/>
        <v>0</v>
      </c>
      <c r="AE85" t="s">
        <v>67</v>
      </c>
      <c r="AJ85">
        <v>26</v>
      </c>
    </row>
    <row r="86" spans="2:36" hidden="1" x14ac:dyDescent="0.25">
      <c r="B86" s="5">
        <v>78</v>
      </c>
      <c r="C86" s="5" t="s">
        <v>178</v>
      </c>
      <c r="D86" s="5" t="s">
        <v>265</v>
      </c>
      <c r="E86" s="5" t="s">
        <v>25</v>
      </c>
      <c r="F86" s="8"/>
      <c r="G86" s="8"/>
      <c r="H86" s="8"/>
      <c r="I86" s="8"/>
      <c r="J86" s="8"/>
      <c r="K86" s="6" t="s">
        <v>379</v>
      </c>
      <c r="L86" s="5" t="s">
        <v>329</v>
      </c>
      <c r="M86" s="5" t="s">
        <v>300</v>
      </c>
      <c r="N86" s="5"/>
      <c r="O86" s="6" t="s">
        <v>326</v>
      </c>
      <c r="P86" s="6"/>
      <c r="Q86" s="6" t="s">
        <v>529</v>
      </c>
      <c r="R86" s="6"/>
      <c r="S86" s="6"/>
      <c r="T86" s="6"/>
      <c r="U86" s="6"/>
      <c r="V86" s="6"/>
      <c r="W86" s="6"/>
      <c r="X86" s="6"/>
      <c r="Y86" s="6" t="b">
        <f t="shared" si="4"/>
        <v>0</v>
      </c>
      <c r="Z86" s="6" t="b">
        <f t="shared" si="5"/>
        <v>0</v>
      </c>
      <c r="AE86" t="s">
        <v>67</v>
      </c>
      <c r="AJ86">
        <v>30</v>
      </c>
    </row>
    <row r="87" spans="2:36" ht="30" hidden="1" x14ac:dyDescent="0.25">
      <c r="B87" s="5">
        <v>79</v>
      </c>
      <c r="C87" s="5" t="s">
        <v>287</v>
      </c>
      <c r="D87" s="5" t="s">
        <v>265</v>
      </c>
      <c r="E87" s="5" t="s">
        <v>25</v>
      </c>
      <c r="F87" s="8"/>
      <c r="G87" s="8"/>
      <c r="H87" s="8"/>
      <c r="I87" s="8"/>
      <c r="J87" s="8"/>
      <c r="K87" s="6" t="s">
        <v>380</v>
      </c>
      <c r="L87" s="5" t="s">
        <v>314</v>
      </c>
      <c r="M87" s="5" t="s">
        <v>300</v>
      </c>
      <c r="N87" s="5"/>
      <c r="O87" s="6" t="s">
        <v>312</v>
      </c>
      <c r="P87" s="6" t="s">
        <v>308</v>
      </c>
      <c r="Q87" s="6" t="s">
        <v>529</v>
      </c>
      <c r="R87" s="6"/>
      <c r="S87" s="6"/>
      <c r="T87" s="6"/>
      <c r="U87" s="6"/>
      <c r="V87" s="6"/>
      <c r="W87" s="6"/>
      <c r="X87" s="6"/>
      <c r="Y87" s="6" t="b">
        <f t="shared" si="4"/>
        <v>0</v>
      </c>
      <c r="Z87" s="6" t="b">
        <f t="shared" si="5"/>
        <v>0</v>
      </c>
    </row>
    <row r="88" spans="2:36" ht="30" hidden="1" x14ac:dyDescent="0.25">
      <c r="B88" s="5">
        <v>80</v>
      </c>
      <c r="C88" s="5" t="s">
        <v>288</v>
      </c>
      <c r="D88" s="5" t="s">
        <v>265</v>
      </c>
      <c r="E88" s="5" t="s">
        <v>25</v>
      </c>
      <c r="F88" s="8"/>
      <c r="G88" s="8"/>
      <c r="H88" s="8"/>
      <c r="I88" s="8"/>
      <c r="J88" s="8"/>
      <c r="K88" s="6" t="s">
        <v>381</v>
      </c>
      <c r="L88" s="5" t="s">
        <v>309</v>
      </c>
      <c r="M88" s="5" t="s">
        <v>300</v>
      </c>
      <c r="N88" s="5"/>
      <c r="O88" s="6" t="s">
        <v>311</v>
      </c>
      <c r="P88" s="6"/>
      <c r="Q88" s="6" t="s">
        <v>529</v>
      </c>
      <c r="R88" s="6"/>
      <c r="S88" s="6"/>
      <c r="T88" s="6"/>
      <c r="U88" s="6"/>
      <c r="V88" s="6"/>
      <c r="W88" s="6"/>
      <c r="X88" s="6"/>
      <c r="Y88" s="6" t="b">
        <f t="shared" si="4"/>
        <v>0</v>
      </c>
      <c r="Z88" s="6" t="b">
        <f t="shared" si="5"/>
        <v>0</v>
      </c>
    </row>
    <row r="89" spans="2:36" hidden="1" x14ac:dyDescent="0.25">
      <c r="B89" s="5">
        <v>81</v>
      </c>
      <c r="C89" s="5" t="s">
        <v>289</v>
      </c>
      <c r="D89" s="5" t="s">
        <v>265</v>
      </c>
      <c r="E89" s="5" t="s">
        <v>25</v>
      </c>
      <c r="F89" s="8"/>
      <c r="G89" s="8"/>
      <c r="H89" s="8"/>
      <c r="I89" s="8"/>
      <c r="J89" s="8"/>
      <c r="K89" s="6" t="s">
        <v>382</v>
      </c>
      <c r="L89" s="5" t="s">
        <v>313</v>
      </c>
      <c r="M89" s="5" t="s">
        <v>300</v>
      </c>
      <c r="N89" s="5"/>
      <c r="O89" s="6" t="s">
        <v>313</v>
      </c>
      <c r="P89" s="6"/>
      <c r="Q89" s="6" t="s">
        <v>529</v>
      </c>
      <c r="R89" s="6"/>
      <c r="S89" s="6"/>
      <c r="T89" s="6"/>
      <c r="U89" s="6"/>
      <c r="V89" s="6"/>
      <c r="W89" s="6"/>
      <c r="X89" s="6"/>
      <c r="Y89" s="6" t="b">
        <f t="shared" si="4"/>
        <v>0</v>
      </c>
      <c r="Z89" s="6" t="b">
        <f t="shared" si="5"/>
        <v>0</v>
      </c>
    </row>
    <row r="90" spans="2:36" ht="30" hidden="1" x14ac:dyDescent="0.25">
      <c r="B90" s="5">
        <v>82</v>
      </c>
      <c r="C90" s="5" t="s">
        <v>495</v>
      </c>
      <c r="D90" s="5" t="s">
        <v>265</v>
      </c>
      <c r="E90" s="5" t="s">
        <v>276</v>
      </c>
      <c r="F90" s="8"/>
      <c r="G90" s="8"/>
      <c r="H90" s="8"/>
      <c r="I90" s="8"/>
      <c r="J90" s="8"/>
      <c r="K90" s="6" t="s">
        <v>489</v>
      </c>
      <c r="L90" s="5"/>
      <c r="M90" s="5" t="s">
        <v>39</v>
      </c>
      <c r="N90" s="5"/>
      <c r="O90" s="6" t="s">
        <v>490</v>
      </c>
      <c r="P90" s="6" t="s">
        <v>297</v>
      </c>
      <c r="Q90" s="6" t="s">
        <v>529</v>
      </c>
      <c r="R90" s="6"/>
      <c r="S90" s="6"/>
      <c r="T90" s="6">
        <v>32767</v>
      </c>
      <c r="U90" s="6"/>
      <c r="V90" s="6"/>
      <c r="W90" s="6"/>
      <c r="X90" s="6"/>
      <c r="Y90" s="6" t="b">
        <f t="shared" si="4"/>
        <v>0</v>
      </c>
      <c r="Z90" s="6" t="b">
        <f t="shared" si="5"/>
        <v>0</v>
      </c>
      <c r="AD90" t="s">
        <v>67</v>
      </c>
    </row>
    <row r="91" spans="2:36" hidden="1" x14ac:dyDescent="0.25">
      <c r="B91" s="5">
        <v>83</v>
      </c>
      <c r="C91" s="24" t="s">
        <v>310</v>
      </c>
      <c r="D91" s="5" t="s">
        <v>265</v>
      </c>
      <c r="E91" s="5" t="s">
        <v>276</v>
      </c>
      <c r="F91" s="8"/>
      <c r="G91" s="8"/>
      <c r="H91" s="8"/>
      <c r="I91" s="8"/>
      <c r="J91" s="8"/>
      <c r="K91" s="6"/>
      <c r="L91" s="5"/>
      <c r="M91" s="5"/>
      <c r="N91" s="5"/>
      <c r="O91" s="6"/>
      <c r="P91" s="6"/>
      <c r="Q91" s="6" t="s">
        <v>529</v>
      </c>
      <c r="R91" s="6"/>
      <c r="S91" s="6"/>
      <c r="T91" s="6"/>
      <c r="U91" s="6"/>
      <c r="V91" s="6"/>
      <c r="W91" s="6"/>
      <c r="X91" s="6"/>
      <c r="Y91" s="6" t="b">
        <f t="shared" si="4"/>
        <v>0</v>
      </c>
      <c r="Z91" s="6" t="b">
        <f t="shared" si="5"/>
        <v>0</v>
      </c>
    </row>
    <row r="92" spans="2:36" hidden="1" x14ac:dyDescent="0.25">
      <c r="B92" s="5">
        <v>84</v>
      </c>
      <c r="C92" s="24" t="s">
        <v>282</v>
      </c>
      <c r="D92" s="5" t="s">
        <v>265</v>
      </c>
      <c r="E92" s="5" t="s">
        <v>276</v>
      </c>
      <c r="F92" s="8"/>
      <c r="G92" s="8"/>
      <c r="H92" s="8"/>
      <c r="I92" s="8"/>
      <c r="J92" s="8"/>
      <c r="K92" s="6"/>
      <c r="L92" s="5"/>
      <c r="M92" s="5"/>
      <c r="N92" s="5"/>
      <c r="O92" s="6"/>
      <c r="P92" s="6"/>
      <c r="Q92" s="6" t="s">
        <v>529</v>
      </c>
      <c r="R92" s="6"/>
      <c r="S92" s="6"/>
      <c r="T92" s="6"/>
      <c r="U92" s="6"/>
      <c r="V92" s="6"/>
      <c r="W92" s="6"/>
      <c r="X92" s="6"/>
      <c r="Y92" s="6" t="b">
        <f t="shared" si="4"/>
        <v>0</v>
      </c>
      <c r="Z92" s="6" t="b">
        <f t="shared" si="5"/>
        <v>0</v>
      </c>
    </row>
    <row r="93" spans="2:36" x14ac:dyDescent="0.25">
      <c r="B93" s="5">
        <v>85</v>
      </c>
      <c r="C93" s="5" t="s">
        <v>135</v>
      </c>
      <c r="D93" s="5" t="s">
        <v>266</v>
      </c>
      <c r="E93" s="5" t="s">
        <v>269</v>
      </c>
      <c r="F93" s="8"/>
      <c r="G93" s="8"/>
      <c r="H93" s="8" t="s">
        <v>67</v>
      </c>
      <c r="I93" s="8"/>
      <c r="J93" s="8"/>
      <c r="K93" s="6" t="s">
        <v>388</v>
      </c>
      <c r="L93" s="5" t="s">
        <v>315</v>
      </c>
      <c r="M93" s="5" t="s">
        <v>300</v>
      </c>
      <c r="N93" s="5"/>
      <c r="O93" s="6"/>
      <c r="P93" s="6"/>
      <c r="Q93" s="6" t="s">
        <v>529</v>
      </c>
      <c r="R93" s="6"/>
      <c r="S93" s="6"/>
      <c r="T93" s="6"/>
      <c r="U93" s="6"/>
      <c r="V93" s="6"/>
      <c r="W93" s="6"/>
      <c r="X93" s="6"/>
      <c r="Y93" s="6" t="b">
        <f t="shared" si="4"/>
        <v>0</v>
      </c>
      <c r="Z93" s="6" t="b">
        <f t="shared" si="5"/>
        <v>0</v>
      </c>
      <c r="AD93" t="s">
        <v>67</v>
      </c>
      <c r="AE93" t="s">
        <v>67</v>
      </c>
      <c r="AJ93">
        <v>47</v>
      </c>
    </row>
    <row r="94" spans="2:36" x14ac:dyDescent="0.25">
      <c r="B94" s="5">
        <v>86</v>
      </c>
      <c r="C94" s="5" t="s">
        <v>136</v>
      </c>
      <c r="D94" s="5" t="s">
        <v>266</v>
      </c>
      <c r="E94" s="5" t="s">
        <v>269</v>
      </c>
      <c r="F94" s="8"/>
      <c r="G94" s="8"/>
      <c r="H94" s="8" t="s">
        <v>67</v>
      </c>
      <c r="I94" s="8"/>
      <c r="J94" s="8"/>
      <c r="K94" s="6" t="s">
        <v>389</v>
      </c>
      <c r="L94" s="5" t="s">
        <v>315</v>
      </c>
      <c r="M94" s="5" t="s">
        <v>300</v>
      </c>
      <c r="N94" s="5"/>
      <c r="O94" s="6"/>
      <c r="P94" s="6"/>
      <c r="Q94" s="6" t="s">
        <v>529</v>
      </c>
      <c r="R94" s="6"/>
      <c r="S94" s="6"/>
      <c r="T94" s="6"/>
      <c r="U94" s="6"/>
      <c r="V94" s="6"/>
      <c r="W94" s="6"/>
      <c r="X94" s="6"/>
      <c r="Y94" s="6" t="b">
        <f t="shared" si="4"/>
        <v>0</v>
      </c>
      <c r="Z94" s="6" t="b">
        <f t="shared" si="5"/>
        <v>0</v>
      </c>
      <c r="AD94" t="s">
        <v>67</v>
      </c>
      <c r="AE94" t="s">
        <v>67</v>
      </c>
      <c r="AJ94">
        <v>48</v>
      </c>
    </row>
    <row r="95" spans="2:36" x14ac:dyDescent="0.25">
      <c r="B95" s="5">
        <v>87</v>
      </c>
      <c r="C95" s="5" t="s">
        <v>140</v>
      </c>
      <c r="D95" s="5" t="s">
        <v>266</v>
      </c>
      <c r="E95" s="5" t="s">
        <v>269</v>
      </c>
      <c r="F95" s="8"/>
      <c r="G95" s="8"/>
      <c r="H95" s="8" t="s">
        <v>67</v>
      </c>
      <c r="I95" s="8"/>
      <c r="J95" s="8"/>
      <c r="K95" s="6" t="s">
        <v>383</v>
      </c>
      <c r="L95" s="5" t="s">
        <v>315</v>
      </c>
      <c r="M95" s="5" t="s">
        <v>300</v>
      </c>
      <c r="N95" s="5"/>
      <c r="O95" s="6"/>
      <c r="P95" s="6"/>
      <c r="Q95" s="6" t="s">
        <v>529</v>
      </c>
      <c r="R95" s="6"/>
      <c r="S95" s="6"/>
      <c r="T95" s="6"/>
      <c r="U95" s="6"/>
      <c r="V95" s="6"/>
      <c r="W95" s="6"/>
      <c r="X95" s="6"/>
      <c r="Y95" s="6" t="b">
        <f t="shared" si="4"/>
        <v>0</v>
      </c>
      <c r="Z95" s="6" t="b">
        <f t="shared" si="5"/>
        <v>0</v>
      </c>
      <c r="AD95" t="s">
        <v>67</v>
      </c>
      <c r="AE95" t="s">
        <v>67</v>
      </c>
      <c r="AJ95">
        <v>55</v>
      </c>
    </row>
    <row r="96" spans="2:36" x14ac:dyDescent="0.25">
      <c r="B96" s="5">
        <v>88</v>
      </c>
      <c r="C96" s="5" t="s">
        <v>141</v>
      </c>
      <c r="D96" s="5" t="s">
        <v>266</v>
      </c>
      <c r="E96" s="5" t="s">
        <v>269</v>
      </c>
      <c r="F96" s="8"/>
      <c r="G96" s="8"/>
      <c r="H96" s="8" t="s">
        <v>67</v>
      </c>
      <c r="I96" s="8"/>
      <c r="J96" s="8"/>
      <c r="K96" s="6" t="s">
        <v>384</v>
      </c>
      <c r="L96" s="5" t="s">
        <v>315</v>
      </c>
      <c r="M96" s="5" t="s">
        <v>300</v>
      </c>
      <c r="N96" s="5"/>
      <c r="O96" s="6"/>
      <c r="P96" s="6"/>
      <c r="Q96" s="6" t="s">
        <v>529</v>
      </c>
      <c r="R96" s="6"/>
      <c r="S96" s="6"/>
      <c r="T96" s="6"/>
      <c r="U96" s="6"/>
      <c r="V96" s="6"/>
      <c r="W96" s="6"/>
      <c r="X96" s="6"/>
      <c r="Y96" s="6" t="b">
        <f t="shared" si="4"/>
        <v>0</v>
      </c>
      <c r="Z96" s="6" t="b">
        <f t="shared" si="5"/>
        <v>0</v>
      </c>
      <c r="AD96" t="s">
        <v>67</v>
      </c>
      <c r="AE96" t="s">
        <v>67</v>
      </c>
      <c r="AJ96">
        <v>56</v>
      </c>
    </row>
    <row r="97" spans="2:36" x14ac:dyDescent="0.25">
      <c r="B97" s="5">
        <v>89</v>
      </c>
      <c r="C97" s="5" t="s">
        <v>143</v>
      </c>
      <c r="D97" s="5" t="s">
        <v>266</v>
      </c>
      <c r="E97" s="5" t="s">
        <v>269</v>
      </c>
      <c r="F97" s="8"/>
      <c r="G97" s="8"/>
      <c r="H97" s="8" t="s">
        <v>67</v>
      </c>
      <c r="I97" s="8"/>
      <c r="J97" s="8"/>
      <c r="K97" s="6" t="s">
        <v>385</v>
      </c>
      <c r="L97" s="5" t="s">
        <v>315</v>
      </c>
      <c r="M97" s="5" t="s">
        <v>300</v>
      </c>
      <c r="N97" s="5"/>
      <c r="O97" s="6"/>
      <c r="P97" s="6"/>
      <c r="Q97" s="6" t="s">
        <v>529</v>
      </c>
      <c r="R97" s="6"/>
      <c r="S97" s="6"/>
      <c r="T97" s="6"/>
      <c r="U97" s="6"/>
      <c r="V97" s="6"/>
      <c r="W97" s="6"/>
      <c r="X97" s="6"/>
      <c r="Y97" s="6" t="b">
        <f t="shared" si="4"/>
        <v>0</v>
      </c>
      <c r="Z97" s="6" t="b">
        <f t="shared" si="5"/>
        <v>0</v>
      </c>
      <c r="AD97" t="s">
        <v>67</v>
      </c>
    </row>
    <row r="98" spans="2:36" x14ac:dyDescent="0.25">
      <c r="B98" s="5">
        <v>90</v>
      </c>
      <c r="C98" s="5" t="s">
        <v>144</v>
      </c>
      <c r="D98" s="5" t="s">
        <v>266</v>
      </c>
      <c r="E98" s="5" t="s">
        <v>269</v>
      </c>
      <c r="F98" s="8"/>
      <c r="G98" s="8"/>
      <c r="H98" s="8" t="s">
        <v>67</v>
      </c>
      <c r="I98" s="8"/>
      <c r="J98" s="8"/>
      <c r="K98" s="6" t="s">
        <v>386</v>
      </c>
      <c r="L98" s="5" t="s">
        <v>315</v>
      </c>
      <c r="M98" s="5" t="s">
        <v>300</v>
      </c>
      <c r="N98" s="5"/>
      <c r="O98" s="6"/>
      <c r="P98" s="6"/>
      <c r="Q98" s="6" t="s">
        <v>529</v>
      </c>
      <c r="R98" s="6"/>
      <c r="S98" s="6"/>
      <c r="T98" s="6"/>
      <c r="U98" s="6"/>
      <c r="V98" s="6"/>
      <c r="W98" s="6"/>
      <c r="X98" s="6"/>
      <c r="Y98" s="6" t="b">
        <f t="shared" si="4"/>
        <v>0</v>
      </c>
      <c r="Z98" s="6" t="b">
        <f t="shared" si="5"/>
        <v>0</v>
      </c>
      <c r="AD98" t="s">
        <v>67</v>
      </c>
    </row>
    <row r="99" spans="2:36" x14ac:dyDescent="0.25">
      <c r="B99" s="5">
        <v>91</v>
      </c>
      <c r="C99" s="5" t="s">
        <v>548</v>
      </c>
      <c r="D99" s="5" t="s">
        <v>266</v>
      </c>
      <c r="E99" s="5" t="s">
        <v>269</v>
      </c>
      <c r="F99" s="8"/>
      <c r="G99" s="8"/>
      <c r="H99" s="8" t="s">
        <v>67</v>
      </c>
      <c r="I99" s="8"/>
      <c r="J99" s="8"/>
      <c r="K99" s="6" t="s">
        <v>421</v>
      </c>
      <c r="L99" s="5" t="s">
        <v>315</v>
      </c>
      <c r="M99" s="5" t="s">
        <v>300</v>
      </c>
      <c r="N99" s="5"/>
      <c r="O99" s="6"/>
      <c r="P99" s="6"/>
      <c r="Q99" s="6" t="s">
        <v>529</v>
      </c>
      <c r="R99" s="6"/>
      <c r="S99" s="6"/>
      <c r="T99" s="6"/>
      <c r="U99" s="6"/>
      <c r="V99" s="6"/>
      <c r="W99" s="6"/>
      <c r="X99" s="6"/>
      <c r="Y99" s="6" t="b">
        <f t="shared" si="4"/>
        <v>0</v>
      </c>
      <c r="Z99" s="6" t="b">
        <f t="shared" si="5"/>
        <v>0</v>
      </c>
      <c r="AD99" t="s">
        <v>67</v>
      </c>
    </row>
    <row r="100" spans="2:36" x14ac:dyDescent="0.25">
      <c r="B100" s="5">
        <v>92</v>
      </c>
      <c r="C100" s="5" t="s">
        <v>147</v>
      </c>
      <c r="D100" s="5" t="s">
        <v>266</v>
      </c>
      <c r="E100" s="5" t="s">
        <v>269</v>
      </c>
      <c r="F100" s="8"/>
      <c r="G100" s="8"/>
      <c r="H100" s="8" t="s">
        <v>67</v>
      </c>
      <c r="I100" s="8"/>
      <c r="J100" s="8"/>
      <c r="K100" s="6" t="s">
        <v>387</v>
      </c>
      <c r="L100" s="5" t="s">
        <v>315</v>
      </c>
      <c r="M100" s="5" t="s">
        <v>300</v>
      </c>
      <c r="N100" s="5"/>
      <c r="O100" s="6"/>
      <c r="P100" s="6"/>
      <c r="Q100" s="6" t="s">
        <v>529</v>
      </c>
      <c r="R100" s="6"/>
      <c r="S100" s="6"/>
      <c r="T100" s="6"/>
      <c r="U100" s="6"/>
      <c r="V100" s="6"/>
      <c r="W100" s="6"/>
      <c r="X100" s="6"/>
      <c r="Y100" s="6" t="b">
        <f t="shared" si="4"/>
        <v>0</v>
      </c>
      <c r="Z100" s="6" t="b">
        <f t="shared" si="5"/>
        <v>0</v>
      </c>
      <c r="AD100" t="s">
        <v>67</v>
      </c>
    </row>
    <row r="101" spans="2:36" x14ac:dyDescent="0.25">
      <c r="B101" s="5">
        <v>93</v>
      </c>
      <c r="C101" s="5" t="s">
        <v>190</v>
      </c>
      <c r="D101" s="5" t="s">
        <v>266</v>
      </c>
      <c r="E101" s="5" t="s">
        <v>269</v>
      </c>
      <c r="F101" s="8"/>
      <c r="G101" s="8"/>
      <c r="H101" s="8" t="s">
        <v>67</v>
      </c>
      <c r="I101" s="8"/>
      <c r="J101" s="8"/>
      <c r="K101" s="6" t="s">
        <v>416</v>
      </c>
      <c r="L101" s="5" t="s">
        <v>315</v>
      </c>
      <c r="M101" s="5" t="s">
        <v>300</v>
      </c>
      <c r="N101" s="5"/>
      <c r="O101" s="6"/>
      <c r="P101" s="6"/>
      <c r="Q101" s="6" t="s">
        <v>529</v>
      </c>
      <c r="R101" s="6"/>
      <c r="S101" s="6"/>
      <c r="T101" s="6"/>
      <c r="U101" s="6"/>
      <c r="V101" s="6"/>
      <c r="W101" s="6"/>
      <c r="X101" s="6"/>
      <c r="Y101" s="6" t="b">
        <f t="shared" si="4"/>
        <v>0</v>
      </c>
      <c r="Z101" s="6" t="b">
        <f t="shared" si="5"/>
        <v>0</v>
      </c>
    </row>
    <row r="102" spans="2:36" x14ac:dyDescent="0.25">
      <c r="B102" s="5">
        <v>94</v>
      </c>
      <c r="C102" s="5" t="s">
        <v>191</v>
      </c>
      <c r="D102" s="5" t="s">
        <v>266</v>
      </c>
      <c r="E102" s="5" t="s">
        <v>269</v>
      </c>
      <c r="F102" s="8"/>
      <c r="G102" s="8"/>
      <c r="H102" s="8" t="s">
        <v>67</v>
      </c>
      <c r="I102" s="8"/>
      <c r="J102" s="8"/>
      <c r="K102" s="6" t="s">
        <v>417</v>
      </c>
      <c r="L102" s="5" t="s">
        <v>315</v>
      </c>
      <c r="M102" s="5" t="s">
        <v>300</v>
      </c>
      <c r="N102" s="5"/>
      <c r="O102" s="6"/>
      <c r="P102" s="6"/>
      <c r="Q102" s="6" t="s">
        <v>529</v>
      </c>
      <c r="R102" s="6"/>
      <c r="S102" s="6"/>
      <c r="T102" s="6"/>
      <c r="U102" s="6"/>
      <c r="V102" s="6"/>
      <c r="W102" s="6"/>
      <c r="X102" s="6"/>
      <c r="Y102" s="6" t="b">
        <f t="shared" si="4"/>
        <v>0</v>
      </c>
      <c r="Z102" s="6" t="b">
        <f t="shared" si="5"/>
        <v>0</v>
      </c>
    </row>
    <row r="103" spans="2:36" x14ac:dyDescent="0.25">
      <c r="B103" s="5">
        <v>95</v>
      </c>
      <c r="C103" s="5" t="s">
        <v>180</v>
      </c>
      <c r="D103" s="5" t="s">
        <v>266</v>
      </c>
      <c r="E103" s="5" t="s">
        <v>269</v>
      </c>
      <c r="F103" s="8"/>
      <c r="G103" s="8"/>
      <c r="H103" s="8" t="s">
        <v>67</v>
      </c>
      <c r="I103" s="8"/>
      <c r="J103" s="8"/>
      <c r="K103" s="6" t="s">
        <v>412</v>
      </c>
      <c r="L103" s="5" t="s">
        <v>315</v>
      </c>
      <c r="M103" s="5" t="s">
        <v>300</v>
      </c>
      <c r="N103" s="5"/>
      <c r="O103" s="6"/>
      <c r="P103" s="6"/>
      <c r="Q103" s="6" t="s">
        <v>529</v>
      </c>
      <c r="R103" s="6"/>
      <c r="S103" s="6"/>
      <c r="T103" s="6"/>
      <c r="U103" s="6"/>
      <c r="V103" s="6"/>
      <c r="W103" s="6"/>
      <c r="X103" s="6"/>
      <c r="Y103" s="6" t="b">
        <f t="shared" si="4"/>
        <v>0</v>
      </c>
      <c r="Z103" s="6" t="b">
        <f t="shared" si="5"/>
        <v>0</v>
      </c>
      <c r="AE103" t="s">
        <v>67</v>
      </c>
      <c r="AJ103">
        <v>52</v>
      </c>
    </row>
    <row r="104" spans="2:36" x14ac:dyDescent="0.25">
      <c r="B104" s="5">
        <v>96</v>
      </c>
      <c r="C104" s="5" t="s">
        <v>182</v>
      </c>
      <c r="D104" s="5" t="s">
        <v>266</v>
      </c>
      <c r="E104" s="5" t="s">
        <v>269</v>
      </c>
      <c r="F104" s="8"/>
      <c r="G104" s="8"/>
      <c r="H104" s="8" t="s">
        <v>67</v>
      </c>
      <c r="I104" s="8"/>
      <c r="J104" s="8"/>
      <c r="K104" s="6" t="s">
        <v>398</v>
      </c>
      <c r="L104" s="5" t="s">
        <v>315</v>
      </c>
      <c r="M104" s="5" t="s">
        <v>300</v>
      </c>
      <c r="N104" s="5"/>
      <c r="O104" s="6"/>
      <c r="P104" s="6"/>
      <c r="Q104" s="6" t="s">
        <v>529</v>
      </c>
      <c r="R104" s="6"/>
      <c r="S104" s="6"/>
      <c r="T104" s="6"/>
      <c r="U104" s="6"/>
      <c r="V104" s="6"/>
      <c r="W104" s="6"/>
      <c r="X104" s="6"/>
      <c r="Y104" s="6" t="b">
        <f t="shared" si="4"/>
        <v>0</v>
      </c>
      <c r="Z104" s="6" t="b">
        <f t="shared" si="5"/>
        <v>0</v>
      </c>
      <c r="AE104" t="s">
        <v>67</v>
      </c>
      <c r="AJ104">
        <v>54</v>
      </c>
    </row>
    <row r="105" spans="2:36" x14ac:dyDescent="0.25">
      <c r="B105" s="5">
        <v>97</v>
      </c>
      <c r="C105" s="5" t="s">
        <v>134</v>
      </c>
      <c r="D105" s="5" t="s">
        <v>266</v>
      </c>
      <c r="E105" s="5" t="s">
        <v>25</v>
      </c>
      <c r="F105" s="8"/>
      <c r="G105" s="8"/>
      <c r="H105" s="8" t="s">
        <v>67</v>
      </c>
      <c r="I105" s="8"/>
      <c r="J105" s="8"/>
      <c r="K105" s="6" t="s">
        <v>390</v>
      </c>
      <c r="L105" s="5" t="s">
        <v>316</v>
      </c>
      <c r="M105" s="5" t="s">
        <v>300</v>
      </c>
      <c r="N105" s="5"/>
      <c r="O105" s="6"/>
      <c r="P105" s="6"/>
      <c r="Q105" s="6" t="s">
        <v>529</v>
      </c>
      <c r="R105" s="6"/>
      <c r="S105" s="6"/>
      <c r="T105" s="6"/>
      <c r="U105" s="6"/>
      <c r="V105" s="6"/>
      <c r="W105" s="6"/>
      <c r="X105" s="6"/>
      <c r="Y105" s="6" t="b">
        <f t="shared" si="4"/>
        <v>0</v>
      </c>
      <c r="Z105" s="6" t="b">
        <f t="shared" si="5"/>
        <v>0</v>
      </c>
      <c r="AD105" t="s">
        <v>67</v>
      </c>
    </row>
    <row r="106" spans="2:36" x14ac:dyDescent="0.25">
      <c r="B106" s="5">
        <v>98</v>
      </c>
      <c r="C106" s="5" t="s">
        <v>133</v>
      </c>
      <c r="D106" s="5" t="s">
        <v>266</v>
      </c>
      <c r="E106" s="5" t="s">
        <v>25</v>
      </c>
      <c r="F106" s="8"/>
      <c r="G106" s="8"/>
      <c r="H106" s="8" t="s">
        <v>67</v>
      </c>
      <c r="I106" s="8"/>
      <c r="J106" s="8"/>
      <c r="K106" s="6" t="s">
        <v>391</v>
      </c>
      <c r="L106" s="5" t="s">
        <v>316</v>
      </c>
      <c r="M106" s="5" t="s">
        <v>300</v>
      </c>
      <c r="N106" s="5"/>
      <c r="O106" s="6"/>
      <c r="P106" s="6"/>
      <c r="Q106" s="6" t="s">
        <v>529</v>
      </c>
      <c r="R106" s="6"/>
      <c r="S106" s="6"/>
      <c r="T106" s="6"/>
      <c r="U106" s="6"/>
      <c r="V106" s="6"/>
      <c r="W106" s="6"/>
      <c r="X106" s="6"/>
      <c r="Y106" s="6" t="b">
        <f t="shared" ref="Y106:Y137" si="6">(F106="y")</f>
        <v>0</v>
      </c>
      <c r="Z106" s="6" t="b">
        <f t="shared" ref="Z106:Z137" si="7">(LEFT(G106,1)="y")</f>
        <v>0</v>
      </c>
      <c r="AD106" t="s">
        <v>67</v>
      </c>
    </row>
    <row r="107" spans="2:36" x14ac:dyDescent="0.25">
      <c r="B107" s="5">
        <v>99</v>
      </c>
      <c r="C107" s="5" t="s">
        <v>138</v>
      </c>
      <c r="D107" s="5" t="s">
        <v>266</v>
      </c>
      <c r="E107" s="5" t="s">
        <v>25</v>
      </c>
      <c r="F107" s="8"/>
      <c r="G107" s="8"/>
      <c r="H107" s="8" t="s">
        <v>67</v>
      </c>
      <c r="I107" s="8"/>
      <c r="J107" s="8"/>
      <c r="K107" s="6" t="s">
        <v>392</v>
      </c>
      <c r="L107" s="5" t="s">
        <v>315</v>
      </c>
      <c r="M107" s="5" t="s">
        <v>300</v>
      </c>
      <c r="N107" s="5"/>
      <c r="O107" s="6"/>
      <c r="P107" s="6"/>
      <c r="Q107" s="6" t="s">
        <v>529</v>
      </c>
      <c r="R107" s="6"/>
      <c r="S107" s="6"/>
      <c r="T107" s="6"/>
      <c r="U107" s="6"/>
      <c r="V107" s="6"/>
      <c r="W107" s="6"/>
      <c r="X107" s="6"/>
      <c r="Y107" s="6" t="b">
        <f t="shared" si="6"/>
        <v>0</v>
      </c>
      <c r="Z107" s="6" t="b">
        <f t="shared" si="7"/>
        <v>0</v>
      </c>
      <c r="AD107" t="s">
        <v>67</v>
      </c>
    </row>
    <row r="108" spans="2:36" x14ac:dyDescent="0.25">
      <c r="B108" s="5">
        <v>100</v>
      </c>
      <c r="C108" s="5" t="s">
        <v>139</v>
      </c>
      <c r="D108" s="5" t="s">
        <v>266</v>
      </c>
      <c r="E108" s="5" t="s">
        <v>25</v>
      </c>
      <c r="F108" s="8"/>
      <c r="G108" s="8"/>
      <c r="H108" s="8" t="s">
        <v>67</v>
      </c>
      <c r="I108" s="8"/>
      <c r="J108" s="8"/>
      <c r="K108" s="6" t="s">
        <v>393</v>
      </c>
      <c r="L108" s="5" t="s">
        <v>315</v>
      </c>
      <c r="M108" s="5" t="s">
        <v>300</v>
      </c>
      <c r="N108" s="5"/>
      <c r="O108" s="6"/>
      <c r="P108" s="6"/>
      <c r="Q108" s="6" t="s">
        <v>529</v>
      </c>
      <c r="R108" s="6"/>
      <c r="S108" s="6"/>
      <c r="T108" s="6"/>
      <c r="U108" s="6"/>
      <c r="V108" s="6"/>
      <c r="W108" s="6"/>
      <c r="X108" s="6"/>
      <c r="Y108" s="6" t="b">
        <f t="shared" si="6"/>
        <v>0</v>
      </c>
      <c r="Z108" s="6" t="b">
        <f t="shared" si="7"/>
        <v>0</v>
      </c>
      <c r="AD108" t="s">
        <v>67</v>
      </c>
    </row>
    <row r="109" spans="2:36" ht="30" x14ac:dyDescent="0.25">
      <c r="B109" s="5">
        <v>101</v>
      </c>
      <c r="C109" s="5" t="s">
        <v>145</v>
      </c>
      <c r="D109" s="5" t="s">
        <v>266</v>
      </c>
      <c r="E109" s="5" t="s">
        <v>25</v>
      </c>
      <c r="F109" s="8"/>
      <c r="G109" s="8"/>
      <c r="H109" s="8" t="s">
        <v>67</v>
      </c>
      <c r="I109" s="8"/>
      <c r="J109" s="8"/>
      <c r="K109" s="6" t="s">
        <v>395</v>
      </c>
      <c r="L109" s="5" t="s">
        <v>315</v>
      </c>
      <c r="M109" s="5" t="s">
        <v>300</v>
      </c>
      <c r="N109" s="5"/>
      <c r="O109" s="6"/>
      <c r="P109" s="6"/>
      <c r="Q109" s="6" t="s">
        <v>529</v>
      </c>
      <c r="R109" s="6"/>
      <c r="S109" s="6"/>
      <c r="T109" s="6"/>
      <c r="U109" s="6"/>
      <c r="V109" s="6"/>
      <c r="W109" s="6"/>
      <c r="X109" s="6"/>
      <c r="Y109" s="6" t="b">
        <f t="shared" si="6"/>
        <v>0</v>
      </c>
      <c r="Z109" s="6" t="b">
        <f t="shared" si="7"/>
        <v>0</v>
      </c>
      <c r="AD109" t="s">
        <v>67</v>
      </c>
    </row>
    <row r="110" spans="2:36" ht="30" x14ac:dyDescent="0.25">
      <c r="B110" s="5">
        <v>102</v>
      </c>
      <c r="C110" s="5" t="s">
        <v>146</v>
      </c>
      <c r="D110" s="5" t="s">
        <v>266</v>
      </c>
      <c r="E110" s="5" t="s">
        <v>25</v>
      </c>
      <c r="F110" s="8"/>
      <c r="G110" s="8"/>
      <c r="H110" s="8" t="s">
        <v>67</v>
      </c>
      <c r="I110" s="8"/>
      <c r="J110" s="8"/>
      <c r="K110" s="6" t="s">
        <v>396</v>
      </c>
      <c r="L110" s="5" t="s">
        <v>315</v>
      </c>
      <c r="M110" s="5" t="s">
        <v>300</v>
      </c>
      <c r="N110" s="5"/>
      <c r="O110" s="6"/>
      <c r="P110" s="6"/>
      <c r="Q110" s="6" t="s">
        <v>529</v>
      </c>
      <c r="R110" s="6"/>
      <c r="S110" s="6"/>
      <c r="T110" s="6"/>
      <c r="U110" s="6"/>
      <c r="V110" s="6"/>
      <c r="W110" s="6"/>
      <c r="X110" s="6"/>
      <c r="Y110" s="6" t="b">
        <f t="shared" si="6"/>
        <v>0</v>
      </c>
      <c r="Z110" s="6" t="b">
        <f t="shared" si="7"/>
        <v>0</v>
      </c>
      <c r="AD110" t="s">
        <v>67</v>
      </c>
    </row>
    <row r="111" spans="2:36" x14ac:dyDescent="0.25">
      <c r="B111" s="5">
        <v>103</v>
      </c>
      <c r="C111" s="5" t="s">
        <v>168</v>
      </c>
      <c r="D111" s="5" t="s">
        <v>266</v>
      </c>
      <c r="E111" s="5" t="s">
        <v>25</v>
      </c>
      <c r="F111" s="8"/>
      <c r="G111" s="8"/>
      <c r="H111" s="8" t="s">
        <v>67</v>
      </c>
      <c r="I111" s="8"/>
      <c r="J111" s="8"/>
      <c r="K111" s="6" t="s">
        <v>397</v>
      </c>
      <c r="L111" s="5" t="s">
        <v>456</v>
      </c>
      <c r="M111" s="5" t="s">
        <v>300</v>
      </c>
      <c r="O111" s="5" t="s">
        <v>332</v>
      </c>
      <c r="P111" s="6"/>
      <c r="Q111" s="6" t="s">
        <v>529</v>
      </c>
      <c r="R111" s="6"/>
      <c r="S111" s="6"/>
      <c r="T111" s="6"/>
      <c r="U111" s="6"/>
      <c r="V111" s="6"/>
      <c r="W111" s="6"/>
      <c r="X111" s="6"/>
      <c r="Y111" s="6" t="b">
        <f t="shared" si="6"/>
        <v>0</v>
      </c>
      <c r="Z111" s="6" t="b">
        <f t="shared" si="7"/>
        <v>0</v>
      </c>
    </row>
    <row r="112" spans="2:36" x14ac:dyDescent="0.25">
      <c r="B112" s="5">
        <v>104</v>
      </c>
      <c r="C112" s="5" t="s">
        <v>644</v>
      </c>
      <c r="D112" s="5" t="s">
        <v>266</v>
      </c>
      <c r="E112" s="5" t="s">
        <v>25</v>
      </c>
      <c r="F112" s="8"/>
      <c r="G112" s="8"/>
      <c r="H112" s="8" t="s">
        <v>67</v>
      </c>
      <c r="I112" s="8"/>
      <c r="J112" s="8"/>
      <c r="K112" s="6" t="s">
        <v>420</v>
      </c>
      <c r="L112" s="5" t="s">
        <v>315</v>
      </c>
      <c r="M112" s="5" t="s">
        <v>300</v>
      </c>
      <c r="N112" s="5"/>
      <c r="O112" s="6"/>
      <c r="P112" s="6"/>
      <c r="Q112" s="6" t="s">
        <v>529</v>
      </c>
      <c r="R112" s="6"/>
      <c r="S112" s="6"/>
      <c r="T112" s="6"/>
      <c r="U112" s="6"/>
      <c r="V112" s="6"/>
      <c r="W112" s="6"/>
      <c r="X112" s="6"/>
      <c r="Y112" s="6" t="b">
        <f t="shared" si="6"/>
        <v>0</v>
      </c>
      <c r="Z112" s="6" t="b">
        <f t="shared" si="7"/>
        <v>0</v>
      </c>
      <c r="AE112" t="s">
        <v>67</v>
      </c>
      <c r="AJ112">
        <v>49</v>
      </c>
    </row>
    <row r="113" spans="2:36" x14ac:dyDescent="0.25">
      <c r="B113" s="5">
        <v>105</v>
      </c>
      <c r="C113" s="5" t="s">
        <v>179</v>
      </c>
      <c r="D113" s="5" t="s">
        <v>266</v>
      </c>
      <c r="E113" s="5" t="s">
        <v>25</v>
      </c>
      <c r="F113" s="8"/>
      <c r="G113" s="8"/>
      <c r="H113" s="8" t="s">
        <v>67</v>
      </c>
      <c r="I113" s="8"/>
      <c r="J113" s="8"/>
      <c r="K113" s="6" t="s">
        <v>418</v>
      </c>
      <c r="L113" s="5" t="s">
        <v>315</v>
      </c>
      <c r="M113" s="5" t="s">
        <v>300</v>
      </c>
      <c r="N113" s="5"/>
      <c r="O113" s="6"/>
      <c r="P113" s="6"/>
      <c r="Q113" s="6" t="s">
        <v>529</v>
      </c>
      <c r="R113" s="6"/>
      <c r="S113" s="6"/>
      <c r="T113" s="6"/>
      <c r="U113" s="6"/>
      <c r="V113" s="6"/>
      <c r="W113" s="6"/>
      <c r="X113" s="6"/>
      <c r="Y113" s="6" t="b">
        <f t="shared" si="6"/>
        <v>0</v>
      </c>
      <c r="Z113" s="6" t="b">
        <f t="shared" si="7"/>
        <v>0</v>
      </c>
      <c r="AE113" t="s">
        <v>67</v>
      </c>
      <c r="AJ113">
        <v>50</v>
      </c>
    </row>
    <row r="114" spans="2:36" x14ac:dyDescent="0.25">
      <c r="B114" s="5">
        <v>106</v>
      </c>
      <c r="C114" s="5" t="s">
        <v>137</v>
      </c>
      <c r="D114" s="5" t="s">
        <v>266</v>
      </c>
      <c r="E114" s="5" t="s">
        <v>25</v>
      </c>
      <c r="F114" s="8"/>
      <c r="G114" s="8"/>
      <c r="H114" s="8" t="s">
        <v>67</v>
      </c>
      <c r="I114" s="8"/>
      <c r="J114" s="8"/>
      <c r="K114" s="6" t="s">
        <v>419</v>
      </c>
      <c r="L114" s="5" t="s">
        <v>315</v>
      </c>
      <c r="M114" s="5" t="s">
        <v>300</v>
      </c>
      <c r="N114" s="5"/>
      <c r="O114" s="6"/>
      <c r="P114" s="6"/>
      <c r="Q114" s="6" t="s">
        <v>529</v>
      </c>
      <c r="R114" s="6"/>
      <c r="S114" s="6"/>
      <c r="T114" s="6"/>
      <c r="U114" s="6"/>
      <c r="V114" s="6"/>
      <c r="W114" s="6"/>
      <c r="X114" s="6"/>
      <c r="Y114" s="6" t="b">
        <f t="shared" si="6"/>
        <v>0</v>
      </c>
      <c r="Z114" s="6" t="b">
        <f t="shared" si="7"/>
        <v>0</v>
      </c>
      <c r="AD114" t="s">
        <v>67</v>
      </c>
      <c r="AE114" t="s">
        <v>67</v>
      </c>
      <c r="AJ114">
        <v>51</v>
      </c>
    </row>
    <row r="115" spans="2:36" x14ac:dyDescent="0.25">
      <c r="B115" s="5">
        <v>107</v>
      </c>
      <c r="C115" s="5" t="s">
        <v>192</v>
      </c>
      <c r="D115" s="5" t="s">
        <v>266</v>
      </c>
      <c r="E115" s="5" t="s">
        <v>25</v>
      </c>
      <c r="F115" s="8"/>
      <c r="G115" s="8"/>
      <c r="H115" s="8" t="s">
        <v>67</v>
      </c>
      <c r="I115" s="8"/>
      <c r="J115" s="8"/>
      <c r="K115" s="6" t="s">
        <v>422</v>
      </c>
      <c r="L115" s="5" t="s">
        <v>315</v>
      </c>
      <c r="M115" s="5" t="s">
        <v>300</v>
      </c>
      <c r="N115" s="5"/>
      <c r="O115" s="6"/>
      <c r="P115" s="6"/>
      <c r="Q115" s="6" t="s">
        <v>529</v>
      </c>
      <c r="R115" s="6"/>
      <c r="S115" s="6"/>
      <c r="T115" s="6"/>
      <c r="U115" s="6"/>
      <c r="V115" s="6"/>
      <c r="W115" s="6"/>
      <c r="X115" s="6"/>
      <c r="Y115" s="6" t="b">
        <f t="shared" si="6"/>
        <v>0</v>
      </c>
      <c r="Z115" s="6" t="b">
        <f t="shared" si="7"/>
        <v>0</v>
      </c>
    </row>
    <row r="116" spans="2:36" x14ac:dyDescent="0.25">
      <c r="B116" s="5">
        <v>108</v>
      </c>
      <c r="C116" s="5" t="s">
        <v>193</v>
      </c>
      <c r="D116" s="5" t="s">
        <v>266</v>
      </c>
      <c r="E116" s="5" t="s">
        <v>25</v>
      </c>
      <c r="F116" s="8"/>
      <c r="G116" s="8"/>
      <c r="H116" s="8" t="s">
        <v>67</v>
      </c>
      <c r="I116" s="8"/>
      <c r="J116" s="8"/>
      <c r="K116" s="6" t="s">
        <v>423</v>
      </c>
      <c r="L116" s="5" t="s">
        <v>315</v>
      </c>
      <c r="M116" s="5" t="s">
        <v>300</v>
      </c>
      <c r="N116" s="5"/>
      <c r="O116" s="6"/>
      <c r="P116" s="6"/>
      <c r="Q116" s="6" t="s">
        <v>529</v>
      </c>
      <c r="R116" s="6"/>
      <c r="S116" s="6"/>
      <c r="T116" s="6"/>
      <c r="U116" s="6"/>
      <c r="V116" s="6"/>
      <c r="W116" s="6"/>
      <c r="X116" s="6"/>
      <c r="Y116" s="6" t="b">
        <f t="shared" si="6"/>
        <v>0</v>
      </c>
      <c r="Z116" s="6" t="b">
        <f t="shared" si="7"/>
        <v>0</v>
      </c>
    </row>
    <row r="117" spans="2:36" x14ac:dyDescent="0.25">
      <c r="B117" s="5">
        <v>109</v>
      </c>
      <c r="C117" s="5" t="s">
        <v>181</v>
      </c>
      <c r="D117" s="5" t="s">
        <v>266</v>
      </c>
      <c r="E117" s="5" t="s">
        <v>25</v>
      </c>
      <c r="F117" s="8"/>
      <c r="G117" s="8"/>
      <c r="H117" s="8" t="s">
        <v>67</v>
      </c>
      <c r="I117" s="8"/>
      <c r="J117" s="8"/>
      <c r="K117" s="6" t="s">
        <v>413</v>
      </c>
      <c r="L117" s="5" t="s">
        <v>315</v>
      </c>
      <c r="M117" s="5" t="s">
        <v>300</v>
      </c>
      <c r="N117" s="5"/>
      <c r="O117" s="6"/>
      <c r="P117" s="6"/>
      <c r="Q117" s="6" t="s">
        <v>529</v>
      </c>
      <c r="R117" s="6"/>
      <c r="S117" s="6"/>
      <c r="T117" s="6"/>
      <c r="U117" s="6"/>
      <c r="V117" s="6"/>
      <c r="W117" s="6"/>
      <c r="X117" s="6"/>
      <c r="Y117" s="6" t="b">
        <f t="shared" si="6"/>
        <v>0</v>
      </c>
      <c r="Z117" s="6" t="b">
        <f t="shared" si="7"/>
        <v>0</v>
      </c>
      <c r="AE117" t="s">
        <v>67</v>
      </c>
      <c r="AJ117">
        <v>53</v>
      </c>
    </row>
    <row r="118" spans="2:36" x14ac:dyDescent="0.25">
      <c r="B118" s="5">
        <v>110</v>
      </c>
      <c r="C118" s="5" t="s">
        <v>645</v>
      </c>
      <c r="D118" s="5" t="s">
        <v>266</v>
      </c>
      <c r="E118" s="5" t="s">
        <v>25</v>
      </c>
      <c r="F118" s="8"/>
      <c r="G118" s="8"/>
      <c r="H118" s="8" t="s">
        <v>67</v>
      </c>
      <c r="I118" s="8"/>
      <c r="J118" s="8"/>
      <c r="K118" s="6" t="s">
        <v>414</v>
      </c>
      <c r="L118" s="5" t="s">
        <v>315</v>
      </c>
      <c r="M118" s="5" t="s">
        <v>300</v>
      </c>
      <c r="N118" s="5"/>
      <c r="O118" s="6"/>
      <c r="P118" s="6"/>
      <c r="Q118" s="6" t="s">
        <v>529</v>
      </c>
      <c r="R118" s="6"/>
      <c r="S118" s="6"/>
      <c r="T118" s="6"/>
      <c r="U118" s="6"/>
      <c r="V118" s="6"/>
      <c r="W118" s="6"/>
      <c r="X118" s="6"/>
      <c r="Y118" s="6" t="b">
        <f t="shared" si="6"/>
        <v>0</v>
      </c>
      <c r="Z118" s="6" t="b">
        <f t="shared" si="7"/>
        <v>0</v>
      </c>
      <c r="AE118" t="s">
        <v>67</v>
      </c>
      <c r="AJ118">
        <v>57</v>
      </c>
    </row>
    <row r="119" spans="2:36" x14ac:dyDescent="0.25">
      <c r="B119" s="5">
        <v>111</v>
      </c>
      <c r="C119" s="5" t="s">
        <v>183</v>
      </c>
      <c r="D119" s="5" t="s">
        <v>266</v>
      </c>
      <c r="E119" s="5" t="s">
        <v>25</v>
      </c>
      <c r="F119" s="8"/>
      <c r="G119" s="8"/>
      <c r="H119" s="8" t="s">
        <v>67</v>
      </c>
      <c r="I119" s="8"/>
      <c r="J119" s="8"/>
      <c r="K119" s="6" t="s">
        <v>415</v>
      </c>
      <c r="L119" s="25" t="s">
        <v>318</v>
      </c>
      <c r="M119" s="5" t="s">
        <v>300</v>
      </c>
      <c r="N119" s="5"/>
      <c r="O119" s="6" t="s">
        <v>333</v>
      </c>
      <c r="P119" s="6"/>
      <c r="Q119" s="6" t="s">
        <v>529</v>
      </c>
      <c r="R119" s="6"/>
      <c r="S119" s="6"/>
      <c r="T119" s="6"/>
      <c r="U119" s="6"/>
      <c r="V119" s="6"/>
      <c r="W119" s="6"/>
      <c r="X119" s="6"/>
      <c r="Y119" s="6" t="b">
        <f t="shared" si="6"/>
        <v>0</v>
      </c>
      <c r="Z119" s="6" t="b">
        <f t="shared" si="7"/>
        <v>0</v>
      </c>
      <c r="AE119" t="s">
        <v>67</v>
      </c>
      <c r="AJ119">
        <v>59</v>
      </c>
    </row>
    <row r="120" spans="2:36" x14ac:dyDescent="0.25">
      <c r="B120" s="5">
        <v>112</v>
      </c>
      <c r="C120" s="5" t="s">
        <v>201</v>
      </c>
      <c r="D120" s="5" t="s">
        <v>266</v>
      </c>
      <c r="E120" s="5" t="s">
        <v>25</v>
      </c>
      <c r="F120" s="8"/>
      <c r="G120" s="8"/>
      <c r="H120" s="8" t="s">
        <v>67</v>
      </c>
      <c r="I120" s="8"/>
      <c r="J120" s="8"/>
      <c r="K120" s="6" t="s">
        <v>424</v>
      </c>
      <c r="L120" s="5" t="s">
        <v>315</v>
      </c>
      <c r="M120" s="5" t="s">
        <v>300</v>
      </c>
      <c r="N120" s="5"/>
      <c r="O120" s="6"/>
      <c r="P120" s="6"/>
      <c r="Q120" s="6" t="s">
        <v>529</v>
      </c>
      <c r="R120" s="6"/>
      <c r="S120" s="6"/>
      <c r="T120" s="6"/>
      <c r="U120" s="6"/>
      <c r="V120" s="6"/>
      <c r="W120" s="6"/>
      <c r="X120" s="6"/>
      <c r="Y120" s="6" t="b">
        <f t="shared" si="6"/>
        <v>0</v>
      </c>
      <c r="Z120" s="6" t="b">
        <f t="shared" si="7"/>
        <v>0</v>
      </c>
    </row>
    <row r="121" spans="2:36" x14ac:dyDescent="0.25">
      <c r="B121" s="5">
        <v>113</v>
      </c>
      <c r="C121" s="5" t="s">
        <v>210</v>
      </c>
      <c r="D121" s="5" t="s">
        <v>266</v>
      </c>
      <c r="E121" s="5" t="s">
        <v>25</v>
      </c>
      <c r="F121" s="8"/>
      <c r="G121" s="8"/>
      <c r="H121" s="8" t="s">
        <v>67</v>
      </c>
      <c r="I121" s="8"/>
      <c r="J121" s="8"/>
      <c r="K121" s="6" t="s">
        <v>426</v>
      </c>
      <c r="L121" s="5" t="s">
        <v>315</v>
      </c>
      <c r="M121" s="5" t="s">
        <v>300</v>
      </c>
      <c r="N121" s="5"/>
      <c r="O121" s="6"/>
      <c r="P121" s="6"/>
      <c r="Q121" s="6" t="s">
        <v>529</v>
      </c>
      <c r="R121" s="6"/>
      <c r="S121" s="6"/>
      <c r="T121" s="6"/>
      <c r="U121" s="6"/>
      <c r="V121" s="6"/>
      <c r="W121" s="6"/>
      <c r="X121" s="6"/>
      <c r="Y121" s="6" t="b">
        <f t="shared" si="6"/>
        <v>0</v>
      </c>
      <c r="Z121" s="6" t="b">
        <f t="shared" si="7"/>
        <v>0</v>
      </c>
    </row>
    <row r="122" spans="2:36" x14ac:dyDescent="0.25">
      <c r="B122" s="5">
        <v>114</v>
      </c>
      <c r="C122" s="5" t="s">
        <v>211</v>
      </c>
      <c r="D122" s="5" t="s">
        <v>266</v>
      </c>
      <c r="E122" s="5" t="s">
        <v>25</v>
      </c>
      <c r="F122" s="8"/>
      <c r="G122" s="8"/>
      <c r="H122" s="8" t="s">
        <v>67</v>
      </c>
      <c r="I122" s="8"/>
      <c r="J122" s="8"/>
      <c r="K122" s="6" t="s">
        <v>427</v>
      </c>
      <c r="L122" s="5"/>
      <c r="M122" s="5" t="s">
        <v>38</v>
      </c>
      <c r="N122" s="5"/>
      <c r="O122" s="6"/>
      <c r="P122" s="6"/>
      <c r="Q122" s="6" t="s">
        <v>529</v>
      </c>
      <c r="R122" s="6"/>
      <c r="S122" s="6"/>
      <c r="T122" s="6"/>
      <c r="U122" s="6"/>
      <c r="V122" s="6"/>
      <c r="W122" s="6"/>
      <c r="X122" s="6"/>
      <c r="Y122" s="6" t="b">
        <f t="shared" si="6"/>
        <v>0</v>
      </c>
      <c r="Z122" s="6" t="b">
        <f t="shared" si="7"/>
        <v>0</v>
      </c>
    </row>
    <row r="123" spans="2:36" x14ac:dyDescent="0.25">
      <c r="B123" s="5">
        <v>115</v>
      </c>
      <c r="C123" s="5" t="s">
        <v>200</v>
      </c>
      <c r="D123" s="5" t="s">
        <v>266</v>
      </c>
      <c r="E123" s="5" t="s">
        <v>25</v>
      </c>
      <c r="F123" s="8"/>
      <c r="G123" s="8"/>
      <c r="H123" s="8" t="s">
        <v>67</v>
      </c>
      <c r="I123" s="8"/>
      <c r="J123" s="8"/>
      <c r="K123" s="6" t="s">
        <v>425</v>
      </c>
      <c r="L123" s="5" t="s">
        <v>315</v>
      </c>
      <c r="M123" s="5" t="s">
        <v>300</v>
      </c>
      <c r="N123" s="5"/>
      <c r="O123" s="6"/>
      <c r="P123" s="6"/>
      <c r="Q123" s="6" t="s">
        <v>529</v>
      </c>
      <c r="R123" s="6"/>
      <c r="S123" s="6"/>
      <c r="T123" s="6"/>
      <c r="U123" s="6"/>
      <c r="V123" s="6"/>
      <c r="W123" s="6"/>
      <c r="X123" s="6"/>
      <c r="Y123" s="6" t="b">
        <f t="shared" si="6"/>
        <v>0</v>
      </c>
      <c r="Z123" s="6" t="b">
        <f t="shared" si="7"/>
        <v>0</v>
      </c>
    </row>
    <row r="124" spans="2:36" x14ac:dyDescent="0.25">
      <c r="B124" s="5">
        <v>116</v>
      </c>
      <c r="C124" s="5" t="s">
        <v>212</v>
      </c>
      <c r="D124" s="5" t="s">
        <v>266</v>
      </c>
      <c r="E124" s="5" t="s">
        <v>25</v>
      </c>
      <c r="F124" s="8"/>
      <c r="G124" s="8"/>
      <c r="H124" s="8" t="s">
        <v>67</v>
      </c>
      <c r="I124" s="8"/>
      <c r="J124" s="8"/>
      <c r="K124" s="6" t="s">
        <v>428</v>
      </c>
      <c r="L124" s="5" t="s">
        <v>315</v>
      </c>
      <c r="M124" s="5" t="s">
        <v>300</v>
      </c>
      <c r="N124" s="5"/>
      <c r="O124" s="6"/>
      <c r="P124" s="6"/>
      <c r="Q124" s="6" t="s">
        <v>529</v>
      </c>
      <c r="R124" s="6"/>
      <c r="S124" s="6"/>
      <c r="T124" s="6"/>
      <c r="U124" s="6"/>
      <c r="V124" s="6"/>
      <c r="W124" s="6"/>
      <c r="X124" s="6"/>
      <c r="Y124" s="6" t="b">
        <f t="shared" si="6"/>
        <v>0</v>
      </c>
      <c r="Z124" s="6" t="b">
        <f t="shared" si="7"/>
        <v>0</v>
      </c>
    </row>
    <row r="125" spans="2:36" x14ac:dyDescent="0.25">
      <c r="B125" s="5">
        <v>117</v>
      </c>
      <c r="C125" s="5" t="s">
        <v>213</v>
      </c>
      <c r="D125" s="5" t="s">
        <v>266</v>
      </c>
      <c r="E125" s="5" t="s">
        <v>25</v>
      </c>
      <c r="F125" s="8"/>
      <c r="G125" s="8"/>
      <c r="H125" s="8" t="s">
        <v>67</v>
      </c>
      <c r="I125" s="8"/>
      <c r="J125" s="8"/>
      <c r="K125" s="6" t="s">
        <v>429</v>
      </c>
      <c r="L125" s="5"/>
      <c r="M125" s="5" t="s">
        <v>38</v>
      </c>
      <c r="N125" s="5"/>
      <c r="O125" s="6"/>
      <c r="P125" s="6"/>
      <c r="Q125" s="6" t="s">
        <v>529</v>
      </c>
      <c r="R125" s="6"/>
      <c r="S125" s="6"/>
      <c r="T125" s="6"/>
      <c r="U125" s="6"/>
      <c r="V125" s="6"/>
      <c r="W125" s="6"/>
      <c r="X125" s="6"/>
      <c r="Y125" s="6" t="b">
        <f t="shared" si="6"/>
        <v>0</v>
      </c>
      <c r="Z125" s="6" t="b">
        <f t="shared" si="7"/>
        <v>0</v>
      </c>
    </row>
    <row r="126" spans="2:36" x14ac:dyDescent="0.25">
      <c r="B126" s="5">
        <v>118</v>
      </c>
      <c r="C126" s="5" t="s">
        <v>203</v>
      </c>
      <c r="D126" s="5" t="s">
        <v>266</v>
      </c>
      <c r="E126" s="5" t="s">
        <v>25</v>
      </c>
      <c r="F126" s="8"/>
      <c r="G126" s="8"/>
      <c r="H126" s="8" t="s">
        <v>67</v>
      </c>
      <c r="I126" s="8"/>
      <c r="J126" s="8"/>
      <c r="K126" s="6" t="s">
        <v>430</v>
      </c>
      <c r="L126" s="5" t="s">
        <v>315</v>
      </c>
      <c r="M126" s="5" t="s">
        <v>300</v>
      </c>
      <c r="N126" s="5"/>
      <c r="O126" s="6"/>
      <c r="P126" s="6"/>
      <c r="Q126" s="6" t="s">
        <v>529</v>
      </c>
      <c r="R126" s="6"/>
      <c r="S126" s="6"/>
      <c r="T126" s="6"/>
      <c r="U126" s="6"/>
      <c r="V126" s="6"/>
      <c r="W126" s="6"/>
      <c r="X126" s="6"/>
      <c r="Y126" s="6" t="b">
        <f t="shared" si="6"/>
        <v>0</v>
      </c>
      <c r="Z126" s="6" t="b">
        <f t="shared" si="7"/>
        <v>0</v>
      </c>
    </row>
    <row r="127" spans="2:36" x14ac:dyDescent="0.25">
      <c r="B127" s="5">
        <v>119</v>
      </c>
      <c r="C127" s="5" t="s">
        <v>214</v>
      </c>
      <c r="D127" s="5" t="s">
        <v>266</v>
      </c>
      <c r="E127" s="5" t="s">
        <v>25</v>
      </c>
      <c r="F127" s="8"/>
      <c r="G127" s="8"/>
      <c r="H127" s="8" t="s">
        <v>67</v>
      </c>
      <c r="I127" s="8"/>
      <c r="J127" s="8"/>
      <c r="K127" s="6" t="s">
        <v>431</v>
      </c>
      <c r="L127" s="5" t="s">
        <v>315</v>
      </c>
      <c r="M127" s="5" t="s">
        <v>300</v>
      </c>
      <c r="N127" s="5"/>
      <c r="O127" s="6"/>
      <c r="P127" s="6"/>
      <c r="Q127" s="6" t="s">
        <v>529</v>
      </c>
      <c r="R127" s="6"/>
      <c r="S127" s="6"/>
      <c r="T127" s="6"/>
      <c r="U127" s="6"/>
      <c r="V127" s="6"/>
      <c r="W127" s="6"/>
      <c r="X127" s="6"/>
      <c r="Y127" s="6" t="b">
        <f t="shared" si="6"/>
        <v>0</v>
      </c>
      <c r="Z127" s="6" t="b">
        <f t="shared" si="7"/>
        <v>0</v>
      </c>
    </row>
    <row r="128" spans="2:36" x14ac:dyDescent="0.25">
      <c r="B128" s="5">
        <v>120</v>
      </c>
      <c r="C128" s="5" t="s">
        <v>215</v>
      </c>
      <c r="D128" s="5" t="s">
        <v>266</v>
      </c>
      <c r="E128" s="5" t="s">
        <v>25</v>
      </c>
      <c r="F128" s="8"/>
      <c r="G128" s="8"/>
      <c r="H128" s="8" t="s">
        <v>67</v>
      </c>
      <c r="I128" s="8"/>
      <c r="J128" s="8"/>
      <c r="K128" s="6" t="s">
        <v>432</v>
      </c>
      <c r="L128" s="5"/>
      <c r="M128" s="5" t="s">
        <v>38</v>
      </c>
      <c r="N128" s="5"/>
      <c r="O128" s="6"/>
      <c r="P128" s="6"/>
      <c r="Q128" s="6" t="s">
        <v>529</v>
      </c>
      <c r="R128" s="6"/>
      <c r="S128" s="6"/>
      <c r="T128" s="6"/>
      <c r="U128" s="6"/>
      <c r="V128" s="6"/>
      <c r="W128" s="6"/>
      <c r="X128" s="6"/>
      <c r="Y128" s="6" t="b">
        <f t="shared" si="6"/>
        <v>0</v>
      </c>
      <c r="Z128" s="6" t="b">
        <f t="shared" si="7"/>
        <v>0</v>
      </c>
    </row>
    <row r="129" spans="2:26" x14ac:dyDescent="0.25">
      <c r="B129" s="5">
        <v>121</v>
      </c>
      <c r="C129" s="5" t="s">
        <v>202</v>
      </c>
      <c r="D129" s="5" t="s">
        <v>266</v>
      </c>
      <c r="E129" s="5" t="s">
        <v>25</v>
      </c>
      <c r="F129" s="8"/>
      <c r="G129" s="8"/>
      <c r="H129" s="8" t="s">
        <v>67</v>
      </c>
      <c r="I129" s="8"/>
      <c r="J129" s="8"/>
      <c r="K129" s="6" t="s">
        <v>433</v>
      </c>
      <c r="L129" s="5" t="s">
        <v>315</v>
      </c>
      <c r="M129" s="5" t="s">
        <v>300</v>
      </c>
      <c r="N129" s="5"/>
      <c r="O129" s="6"/>
      <c r="P129" s="6"/>
      <c r="Q129" s="6" t="s">
        <v>529</v>
      </c>
      <c r="R129" s="6"/>
      <c r="S129" s="6"/>
      <c r="T129" s="6"/>
      <c r="U129" s="6"/>
      <c r="V129" s="6"/>
      <c r="W129" s="6"/>
      <c r="X129" s="6"/>
      <c r="Y129" s="6" t="b">
        <f t="shared" si="6"/>
        <v>0</v>
      </c>
      <c r="Z129" s="6" t="b">
        <f t="shared" si="7"/>
        <v>0</v>
      </c>
    </row>
    <row r="130" spans="2:26" x14ac:dyDescent="0.25">
      <c r="B130" s="5">
        <v>122</v>
      </c>
      <c r="C130" s="5" t="s">
        <v>216</v>
      </c>
      <c r="D130" s="5" t="s">
        <v>266</v>
      </c>
      <c r="E130" s="5" t="s">
        <v>25</v>
      </c>
      <c r="F130" s="8"/>
      <c r="G130" s="8"/>
      <c r="H130" s="8" t="s">
        <v>67</v>
      </c>
      <c r="I130" s="8"/>
      <c r="J130" s="8"/>
      <c r="K130" s="6" t="s">
        <v>434</v>
      </c>
      <c r="L130" s="5" t="s">
        <v>315</v>
      </c>
      <c r="M130" s="5" t="s">
        <v>300</v>
      </c>
      <c r="N130" s="5"/>
      <c r="O130" s="6"/>
      <c r="P130" s="6"/>
      <c r="Q130" s="6" t="s">
        <v>529</v>
      </c>
      <c r="R130" s="6"/>
      <c r="S130" s="6"/>
      <c r="T130" s="6"/>
      <c r="U130" s="6"/>
      <c r="V130" s="6"/>
      <c r="W130" s="6"/>
      <c r="X130" s="6"/>
      <c r="Y130" s="6" t="b">
        <f t="shared" si="6"/>
        <v>0</v>
      </c>
      <c r="Z130" s="6" t="b">
        <f t="shared" si="7"/>
        <v>0</v>
      </c>
    </row>
    <row r="131" spans="2:26" x14ac:dyDescent="0.25">
      <c r="B131" s="5">
        <v>123</v>
      </c>
      <c r="C131" s="5" t="s">
        <v>217</v>
      </c>
      <c r="D131" s="5" t="s">
        <v>266</v>
      </c>
      <c r="E131" s="5" t="s">
        <v>25</v>
      </c>
      <c r="F131" s="8"/>
      <c r="G131" s="8"/>
      <c r="H131" s="8" t="s">
        <v>67</v>
      </c>
      <c r="I131" s="8"/>
      <c r="J131" s="8"/>
      <c r="K131" s="6" t="s">
        <v>435</v>
      </c>
      <c r="L131" s="5"/>
      <c r="M131" s="5" t="s">
        <v>38</v>
      </c>
      <c r="N131" s="5"/>
      <c r="O131" s="6"/>
      <c r="P131" s="6"/>
      <c r="Q131" s="6" t="s">
        <v>529</v>
      </c>
      <c r="R131" s="6"/>
      <c r="S131" s="6"/>
      <c r="T131" s="6"/>
      <c r="U131" s="6"/>
      <c r="V131" s="6"/>
      <c r="W131" s="6"/>
      <c r="X131" s="6"/>
      <c r="Y131" s="6" t="b">
        <f t="shared" si="6"/>
        <v>0</v>
      </c>
      <c r="Z131" s="6" t="b">
        <f t="shared" si="7"/>
        <v>0</v>
      </c>
    </row>
    <row r="132" spans="2:26" x14ac:dyDescent="0.25">
      <c r="B132" s="5">
        <v>124</v>
      </c>
      <c r="C132" s="5" t="s">
        <v>205</v>
      </c>
      <c r="D132" s="5" t="s">
        <v>266</v>
      </c>
      <c r="E132" s="5" t="s">
        <v>25</v>
      </c>
      <c r="F132" s="8"/>
      <c r="G132" s="8"/>
      <c r="H132" s="8" t="s">
        <v>67</v>
      </c>
      <c r="I132" s="8"/>
      <c r="J132" s="8"/>
      <c r="K132" s="6" t="s">
        <v>436</v>
      </c>
      <c r="L132" s="5" t="s">
        <v>315</v>
      </c>
      <c r="M132" s="5" t="s">
        <v>300</v>
      </c>
      <c r="N132" s="5"/>
      <c r="O132" s="6"/>
      <c r="P132" s="6"/>
      <c r="Q132" s="6" t="s">
        <v>529</v>
      </c>
      <c r="R132" s="6"/>
      <c r="S132" s="6"/>
      <c r="T132" s="6"/>
      <c r="U132" s="6"/>
      <c r="V132" s="6"/>
      <c r="W132" s="6"/>
      <c r="X132" s="6"/>
      <c r="Y132" s="6" t="b">
        <f t="shared" si="6"/>
        <v>0</v>
      </c>
      <c r="Z132" s="6" t="b">
        <f t="shared" si="7"/>
        <v>0</v>
      </c>
    </row>
    <row r="133" spans="2:26" x14ac:dyDescent="0.25">
      <c r="B133" s="5">
        <v>125</v>
      </c>
      <c r="C133" s="5" t="s">
        <v>218</v>
      </c>
      <c r="D133" s="5" t="s">
        <v>266</v>
      </c>
      <c r="E133" s="5" t="s">
        <v>25</v>
      </c>
      <c r="F133" s="8"/>
      <c r="G133" s="8"/>
      <c r="H133" s="8" t="s">
        <v>67</v>
      </c>
      <c r="I133" s="8"/>
      <c r="J133" s="8"/>
      <c r="K133" s="6" t="s">
        <v>437</v>
      </c>
      <c r="L133" s="5" t="s">
        <v>315</v>
      </c>
      <c r="M133" s="5" t="s">
        <v>300</v>
      </c>
      <c r="N133" s="5"/>
      <c r="O133" s="6"/>
      <c r="P133" s="6"/>
      <c r="Q133" s="6" t="s">
        <v>529</v>
      </c>
      <c r="R133" s="6"/>
      <c r="S133" s="6"/>
      <c r="T133" s="6"/>
      <c r="U133" s="6"/>
      <c r="V133" s="6"/>
      <c r="W133" s="6"/>
      <c r="X133" s="6"/>
      <c r="Y133" s="6" t="b">
        <f t="shared" si="6"/>
        <v>0</v>
      </c>
      <c r="Z133" s="6" t="b">
        <f t="shared" si="7"/>
        <v>0</v>
      </c>
    </row>
    <row r="134" spans="2:26" x14ac:dyDescent="0.25">
      <c r="B134" s="5">
        <v>126</v>
      </c>
      <c r="C134" s="5" t="s">
        <v>219</v>
      </c>
      <c r="D134" s="5" t="s">
        <v>266</v>
      </c>
      <c r="E134" s="5" t="s">
        <v>25</v>
      </c>
      <c r="F134" s="8"/>
      <c r="G134" s="8"/>
      <c r="H134" s="8" t="s">
        <v>67</v>
      </c>
      <c r="I134" s="8"/>
      <c r="J134" s="8"/>
      <c r="K134" s="6" t="s">
        <v>438</v>
      </c>
      <c r="L134" s="5"/>
      <c r="M134" s="5" t="s">
        <v>38</v>
      </c>
      <c r="N134" s="5"/>
      <c r="O134" s="6"/>
      <c r="P134" s="6"/>
      <c r="Q134" s="6" t="s">
        <v>529</v>
      </c>
      <c r="R134" s="6"/>
      <c r="S134" s="6"/>
      <c r="T134" s="6"/>
      <c r="U134" s="6"/>
      <c r="V134" s="6"/>
      <c r="W134" s="6"/>
      <c r="X134" s="6"/>
      <c r="Y134" s="6" t="b">
        <f t="shared" si="6"/>
        <v>0</v>
      </c>
      <c r="Z134" s="6" t="b">
        <f t="shared" si="7"/>
        <v>0</v>
      </c>
    </row>
    <row r="135" spans="2:26" x14ac:dyDescent="0.25">
      <c r="B135" s="5">
        <v>127</v>
      </c>
      <c r="C135" s="5" t="s">
        <v>204</v>
      </c>
      <c r="D135" s="5" t="s">
        <v>266</v>
      </c>
      <c r="E135" s="5" t="s">
        <v>25</v>
      </c>
      <c r="F135" s="8"/>
      <c r="G135" s="8"/>
      <c r="H135" s="8" t="s">
        <v>67</v>
      </c>
      <c r="I135" s="8"/>
      <c r="J135" s="8"/>
      <c r="K135" s="6" t="s">
        <v>439</v>
      </c>
      <c r="L135" s="5" t="s">
        <v>315</v>
      </c>
      <c r="M135" s="5" t="s">
        <v>300</v>
      </c>
      <c r="N135" s="5"/>
      <c r="O135" s="6"/>
      <c r="P135" s="6"/>
      <c r="Q135" s="6" t="s">
        <v>529</v>
      </c>
      <c r="R135" s="6"/>
      <c r="S135" s="6"/>
      <c r="T135" s="6"/>
      <c r="U135" s="6"/>
      <c r="V135" s="6"/>
      <c r="W135" s="6"/>
      <c r="X135" s="6"/>
      <c r="Y135" s="6" t="b">
        <f t="shared" si="6"/>
        <v>0</v>
      </c>
      <c r="Z135" s="6" t="b">
        <f t="shared" si="7"/>
        <v>0</v>
      </c>
    </row>
    <row r="136" spans="2:26" x14ac:dyDescent="0.25">
      <c r="B136" s="5">
        <v>128</v>
      </c>
      <c r="C136" s="5" t="s">
        <v>220</v>
      </c>
      <c r="D136" s="5" t="s">
        <v>266</v>
      </c>
      <c r="E136" s="5" t="s">
        <v>25</v>
      </c>
      <c r="F136" s="8"/>
      <c r="G136" s="8"/>
      <c r="H136" s="8" t="s">
        <v>67</v>
      </c>
      <c r="I136" s="8"/>
      <c r="J136" s="8"/>
      <c r="K136" s="6" t="s">
        <v>440</v>
      </c>
      <c r="L136" s="5" t="s">
        <v>315</v>
      </c>
      <c r="M136" s="5" t="s">
        <v>300</v>
      </c>
      <c r="N136" s="5"/>
      <c r="O136" s="6"/>
      <c r="P136" s="6"/>
      <c r="Q136" s="6" t="s">
        <v>529</v>
      </c>
      <c r="R136" s="6"/>
      <c r="S136" s="6"/>
      <c r="T136" s="6"/>
      <c r="U136" s="6"/>
      <c r="V136" s="6"/>
      <c r="W136" s="6"/>
      <c r="X136" s="6"/>
      <c r="Y136" s="6" t="b">
        <f t="shared" si="6"/>
        <v>0</v>
      </c>
      <c r="Z136" s="6" t="b">
        <f t="shared" si="7"/>
        <v>0</v>
      </c>
    </row>
    <row r="137" spans="2:26" x14ac:dyDescent="0.25">
      <c r="B137" s="5">
        <v>129</v>
      </c>
      <c r="C137" s="5" t="s">
        <v>221</v>
      </c>
      <c r="D137" s="5" t="s">
        <v>266</v>
      </c>
      <c r="E137" s="5" t="s">
        <v>25</v>
      </c>
      <c r="F137" s="8"/>
      <c r="G137" s="8"/>
      <c r="H137" s="8" t="s">
        <v>67</v>
      </c>
      <c r="I137" s="8"/>
      <c r="J137" s="8"/>
      <c r="K137" s="6" t="s">
        <v>441</v>
      </c>
      <c r="L137" s="5"/>
      <c r="M137" s="5" t="s">
        <v>38</v>
      </c>
      <c r="N137" s="5"/>
      <c r="O137" s="6"/>
      <c r="P137" s="6"/>
      <c r="Q137" s="6" t="s">
        <v>529</v>
      </c>
      <c r="R137" s="6"/>
      <c r="S137" s="6"/>
      <c r="T137" s="6"/>
      <c r="U137" s="6"/>
      <c r="V137" s="6"/>
      <c r="W137" s="6"/>
      <c r="X137" s="6"/>
      <c r="Y137" s="6" t="b">
        <f t="shared" si="6"/>
        <v>0</v>
      </c>
      <c r="Z137" s="6" t="b">
        <f t="shared" si="7"/>
        <v>0</v>
      </c>
    </row>
    <row r="138" spans="2:26" x14ac:dyDescent="0.25">
      <c r="B138" s="5">
        <v>130</v>
      </c>
      <c r="C138" s="5" t="s">
        <v>207</v>
      </c>
      <c r="D138" s="5" t="s">
        <v>266</v>
      </c>
      <c r="E138" s="5" t="s">
        <v>25</v>
      </c>
      <c r="F138" s="8"/>
      <c r="G138" s="8"/>
      <c r="H138" s="8" t="s">
        <v>67</v>
      </c>
      <c r="I138" s="8"/>
      <c r="J138" s="8"/>
      <c r="K138" s="6" t="s">
        <v>442</v>
      </c>
      <c r="L138" s="5" t="s">
        <v>315</v>
      </c>
      <c r="M138" s="5" t="s">
        <v>300</v>
      </c>
      <c r="N138" s="5"/>
      <c r="O138" s="6"/>
      <c r="P138" s="6"/>
      <c r="Q138" s="6" t="s">
        <v>529</v>
      </c>
      <c r="R138" s="6"/>
      <c r="S138" s="6"/>
      <c r="T138" s="6"/>
      <c r="U138" s="6"/>
      <c r="V138" s="6"/>
      <c r="W138" s="6"/>
      <c r="X138" s="6"/>
      <c r="Y138" s="6" t="b">
        <f t="shared" ref="Y138:Y169" si="8">(F138="y")</f>
        <v>0</v>
      </c>
      <c r="Z138" s="6" t="b">
        <f t="shared" ref="Z138:Z169" si="9">(LEFT(G138,1)="y")</f>
        <v>0</v>
      </c>
    </row>
    <row r="139" spans="2:26" x14ac:dyDescent="0.25">
      <c r="B139" s="5">
        <v>131</v>
      </c>
      <c r="C139" s="5" t="s">
        <v>222</v>
      </c>
      <c r="D139" s="5" t="s">
        <v>266</v>
      </c>
      <c r="E139" s="5" t="s">
        <v>25</v>
      </c>
      <c r="F139" s="8"/>
      <c r="G139" s="8"/>
      <c r="H139" s="8" t="s">
        <v>67</v>
      </c>
      <c r="I139" s="8"/>
      <c r="J139" s="8"/>
      <c r="K139" s="6" t="s">
        <v>443</v>
      </c>
      <c r="L139" s="5" t="s">
        <v>315</v>
      </c>
      <c r="M139" s="5" t="s">
        <v>300</v>
      </c>
      <c r="N139" s="5"/>
      <c r="O139" s="6"/>
      <c r="P139" s="6"/>
      <c r="Q139" s="6" t="s">
        <v>529</v>
      </c>
      <c r="R139" s="6"/>
      <c r="S139" s="6"/>
      <c r="T139" s="6"/>
      <c r="U139" s="6"/>
      <c r="V139" s="6"/>
      <c r="W139" s="6"/>
      <c r="X139" s="6"/>
      <c r="Y139" s="6" t="b">
        <f t="shared" si="8"/>
        <v>0</v>
      </c>
      <c r="Z139" s="6" t="b">
        <f t="shared" si="9"/>
        <v>0</v>
      </c>
    </row>
    <row r="140" spans="2:26" x14ac:dyDescent="0.25">
      <c r="B140" s="5">
        <v>132</v>
      </c>
      <c r="C140" s="5" t="s">
        <v>223</v>
      </c>
      <c r="D140" s="5" t="s">
        <v>266</v>
      </c>
      <c r="E140" s="5" t="s">
        <v>25</v>
      </c>
      <c r="F140" s="8"/>
      <c r="G140" s="8"/>
      <c r="H140" s="8" t="s">
        <v>67</v>
      </c>
      <c r="I140" s="8"/>
      <c r="J140" s="8"/>
      <c r="K140" s="6" t="s">
        <v>444</v>
      </c>
      <c r="L140" s="5"/>
      <c r="M140" s="5" t="s">
        <v>38</v>
      </c>
      <c r="N140" s="5"/>
      <c r="O140" s="6"/>
      <c r="P140" s="6"/>
      <c r="Q140" s="6" t="s">
        <v>529</v>
      </c>
      <c r="R140" s="6"/>
      <c r="S140" s="6"/>
      <c r="T140" s="6"/>
      <c r="U140" s="6"/>
      <c r="V140" s="6"/>
      <c r="W140" s="6"/>
      <c r="X140" s="6"/>
      <c r="Y140" s="6" t="b">
        <f t="shared" si="8"/>
        <v>0</v>
      </c>
      <c r="Z140" s="6" t="b">
        <f t="shared" si="9"/>
        <v>0</v>
      </c>
    </row>
    <row r="141" spans="2:26" x14ac:dyDescent="0.25">
      <c r="B141" s="5">
        <v>133</v>
      </c>
      <c r="C141" s="5" t="s">
        <v>206</v>
      </c>
      <c r="D141" s="5" t="s">
        <v>266</v>
      </c>
      <c r="E141" s="5" t="s">
        <v>25</v>
      </c>
      <c r="F141" s="8"/>
      <c r="G141" s="8"/>
      <c r="H141" s="8" t="s">
        <v>67</v>
      </c>
      <c r="I141" s="8"/>
      <c r="J141" s="8"/>
      <c r="K141" s="6" t="s">
        <v>445</v>
      </c>
      <c r="L141" s="5" t="s">
        <v>315</v>
      </c>
      <c r="M141" s="5" t="s">
        <v>300</v>
      </c>
      <c r="N141" s="5"/>
      <c r="O141" s="6"/>
      <c r="P141" s="6"/>
      <c r="Q141" s="6" t="s">
        <v>529</v>
      </c>
      <c r="R141" s="6"/>
      <c r="S141" s="6"/>
      <c r="T141" s="6"/>
      <c r="U141" s="6"/>
      <c r="V141" s="6"/>
      <c r="W141" s="6"/>
      <c r="X141" s="6"/>
      <c r="Y141" s="6" t="b">
        <f t="shared" si="8"/>
        <v>0</v>
      </c>
      <c r="Z141" s="6" t="b">
        <f t="shared" si="9"/>
        <v>0</v>
      </c>
    </row>
    <row r="142" spans="2:26" x14ac:dyDescent="0.25">
      <c r="B142" s="5">
        <v>134</v>
      </c>
      <c r="C142" s="5" t="s">
        <v>224</v>
      </c>
      <c r="D142" s="5" t="s">
        <v>266</v>
      </c>
      <c r="E142" s="5" t="s">
        <v>25</v>
      </c>
      <c r="F142" s="8"/>
      <c r="G142" s="8"/>
      <c r="H142" s="8" t="s">
        <v>67</v>
      </c>
      <c r="I142" s="8"/>
      <c r="J142" s="8"/>
      <c r="K142" s="6" t="s">
        <v>446</v>
      </c>
      <c r="L142" s="5" t="s">
        <v>315</v>
      </c>
      <c r="M142" s="5" t="s">
        <v>300</v>
      </c>
      <c r="N142" s="5"/>
      <c r="O142" s="6"/>
      <c r="P142" s="6"/>
      <c r="Q142" s="6" t="s">
        <v>529</v>
      </c>
      <c r="R142" s="6"/>
      <c r="S142" s="6"/>
      <c r="T142" s="6"/>
      <c r="U142" s="6"/>
      <c r="V142" s="6"/>
      <c r="W142" s="6"/>
      <c r="X142" s="6"/>
      <c r="Y142" s="6" t="b">
        <f t="shared" si="8"/>
        <v>0</v>
      </c>
      <c r="Z142" s="6" t="b">
        <f t="shared" si="9"/>
        <v>0</v>
      </c>
    </row>
    <row r="143" spans="2:26" x14ac:dyDescent="0.25">
      <c r="B143" s="5">
        <v>135</v>
      </c>
      <c r="C143" s="5" t="s">
        <v>225</v>
      </c>
      <c r="D143" s="5" t="s">
        <v>266</v>
      </c>
      <c r="E143" s="5" t="s">
        <v>25</v>
      </c>
      <c r="F143" s="8"/>
      <c r="G143" s="8"/>
      <c r="H143" s="8" t="s">
        <v>67</v>
      </c>
      <c r="I143" s="8"/>
      <c r="J143" s="8"/>
      <c r="K143" s="6" t="s">
        <v>447</v>
      </c>
      <c r="L143" s="5"/>
      <c r="M143" s="5" t="s">
        <v>38</v>
      </c>
      <c r="N143" s="5"/>
      <c r="O143" s="6"/>
      <c r="P143" s="6"/>
      <c r="Q143" s="6" t="s">
        <v>529</v>
      </c>
      <c r="R143" s="6"/>
      <c r="S143" s="6"/>
      <c r="T143" s="6"/>
      <c r="U143" s="6"/>
      <c r="V143" s="6"/>
      <c r="W143" s="6"/>
      <c r="X143" s="6"/>
      <c r="Y143" s="6" t="b">
        <f t="shared" si="8"/>
        <v>0</v>
      </c>
      <c r="Z143" s="6" t="b">
        <f t="shared" si="9"/>
        <v>0</v>
      </c>
    </row>
    <row r="144" spans="2:26" x14ac:dyDescent="0.25">
      <c r="B144" s="5">
        <v>136</v>
      </c>
      <c r="C144" s="5" t="s">
        <v>209</v>
      </c>
      <c r="D144" s="5" t="s">
        <v>266</v>
      </c>
      <c r="E144" s="5" t="s">
        <v>25</v>
      </c>
      <c r="F144" s="8"/>
      <c r="G144" s="8"/>
      <c r="H144" s="8" t="s">
        <v>67</v>
      </c>
      <c r="I144" s="8"/>
      <c r="J144" s="8"/>
      <c r="K144" s="6" t="s">
        <v>448</v>
      </c>
      <c r="L144" s="5" t="s">
        <v>315</v>
      </c>
      <c r="M144" s="5" t="s">
        <v>300</v>
      </c>
      <c r="N144" s="5"/>
      <c r="O144" s="6"/>
      <c r="P144" s="6"/>
      <c r="Q144" s="6" t="s">
        <v>529</v>
      </c>
      <c r="R144" s="6"/>
      <c r="S144" s="6"/>
      <c r="T144" s="6"/>
      <c r="U144" s="6"/>
      <c r="V144" s="6"/>
      <c r="W144" s="6"/>
      <c r="X144" s="6"/>
      <c r="Y144" s="6" t="b">
        <f t="shared" si="8"/>
        <v>0</v>
      </c>
      <c r="Z144" s="6" t="b">
        <f t="shared" si="9"/>
        <v>0</v>
      </c>
    </row>
    <row r="145" spans="2:36" x14ac:dyDescent="0.25">
      <c r="B145" s="5">
        <v>137</v>
      </c>
      <c r="C145" s="5" t="s">
        <v>226</v>
      </c>
      <c r="D145" s="5" t="s">
        <v>266</v>
      </c>
      <c r="E145" s="5" t="s">
        <v>25</v>
      </c>
      <c r="F145" s="8"/>
      <c r="G145" s="8"/>
      <c r="H145" s="8" t="s">
        <v>67</v>
      </c>
      <c r="I145" s="8"/>
      <c r="J145" s="8"/>
      <c r="K145" s="6" t="s">
        <v>449</v>
      </c>
      <c r="L145" s="5" t="s">
        <v>315</v>
      </c>
      <c r="M145" s="5" t="s">
        <v>300</v>
      </c>
      <c r="N145" s="5"/>
      <c r="O145" s="6"/>
      <c r="P145" s="6"/>
      <c r="Q145" s="6" t="s">
        <v>529</v>
      </c>
      <c r="R145" s="6"/>
      <c r="S145" s="6"/>
      <c r="T145" s="6"/>
      <c r="U145" s="6"/>
      <c r="V145" s="6"/>
      <c r="W145" s="6"/>
      <c r="X145" s="6"/>
      <c r="Y145" s="6" t="b">
        <f t="shared" si="8"/>
        <v>0</v>
      </c>
      <c r="Z145" s="6" t="b">
        <f t="shared" si="9"/>
        <v>0</v>
      </c>
    </row>
    <row r="146" spans="2:36" x14ac:dyDescent="0.25">
      <c r="B146" s="5">
        <v>138</v>
      </c>
      <c r="C146" s="5" t="s">
        <v>227</v>
      </c>
      <c r="D146" s="5" t="s">
        <v>266</v>
      </c>
      <c r="E146" s="5" t="s">
        <v>25</v>
      </c>
      <c r="F146" s="8"/>
      <c r="G146" s="8"/>
      <c r="H146" s="8" t="s">
        <v>67</v>
      </c>
      <c r="I146" s="8"/>
      <c r="J146" s="8"/>
      <c r="K146" s="6" t="s">
        <v>450</v>
      </c>
      <c r="L146" s="5"/>
      <c r="M146" s="5" t="s">
        <v>38</v>
      </c>
      <c r="N146" s="5"/>
      <c r="O146" s="6"/>
      <c r="P146" s="6"/>
      <c r="Q146" s="6" t="s">
        <v>529</v>
      </c>
      <c r="R146" s="6"/>
      <c r="S146" s="6"/>
      <c r="T146" s="6"/>
      <c r="U146" s="6"/>
      <c r="V146" s="6"/>
      <c r="W146" s="6"/>
      <c r="X146" s="6"/>
      <c r="Y146" s="6" t="b">
        <f t="shared" si="8"/>
        <v>0</v>
      </c>
      <c r="Z146" s="6" t="b">
        <f t="shared" si="9"/>
        <v>0</v>
      </c>
    </row>
    <row r="147" spans="2:36" x14ac:dyDescent="0.25">
      <c r="B147" s="5">
        <v>139</v>
      </c>
      <c r="C147" s="5" t="s">
        <v>208</v>
      </c>
      <c r="D147" s="5" t="s">
        <v>266</v>
      </c>
      <c r="E147" s="5" t="s">
        <v>25</v>
      </c>
      <c r="F147" s="8"/>
      <c r="G147" s="8"/>
      <c r="H147" s="8" t="s">
        <v>67</v>
      </c>
      <c r="I147" s="8"/>
      <c r="J147" s="8"/>
      <c r="K147" s="6" t="s">
        <v>451</v>
      </c>
      <c r="L147" s="5" t="s">
        <v>315</v>
      </c>
      <c r="M147" s="5" t="s">
        <v>300</v>
      </c>
      <c r="N147" s="5"/>
      <c r="O147" s="6"/>
      <c r="P147" s="6"/>
      <c r="Q147" s="6" t="s">
        <v>529</v>
      </c>
      <c r="R147" s="6"/>
      <c r="S147" s="6"/>
      <c r="T147" s="6"/>
      <c r="U147" s="6"/>
      <c r="V147" s="6"/>
      <c r="W147" s="6"/>
      <c r="X147" s="6"/>
      <c r="Y147" s="6" t="b">
        <f t="shared" si="8"/>
        <v>0</v>
      </c>
      <c r="Z147" s="6" t="b">
        <f t="shared" si="9"/>
        <v>0</v>
      </c>
    </row>
    <row r="148" spans="2:36" x14ac:dyDescent="0.25">
      <c r="B148" s="5">
        <v>140</v>
      </c>
      <c r="C148" s="5" t="s">
        <v>228</v>
      </c>
      <c r="D148" s="5" t="s">
        <v>266</v>
      </c>
      <c r="E148" s="5" t="s">
        <v>25</v>
      </c>
      <c r="F148" s="8"/>
      <c r="G148" s="8"/>
      <c r="H148" s="8" t="s">
        <v>67</v>
      </c>
      <c r="I148" s="8"/>
      <c r="J148" s="8"/>
      <c r="K148" s="6" t="s">
        <v>452</v>
      </c>
      <c r="L148" s="5" t="s">
        <v>315</v>
      </c>
      <c r="M148" s="5" t="s">
        <v>300</v>
      </c>
      <c r="N148" s="5"/>
      <c r="O148" s="6"/>
      <c r="P148" s="6"/>
      <c r="Q148" s="6" t="s">
        <v>529</v>
      </c>
      <c r="R148" s="6"/>
      <c r="S148" s="6"/>
      <c r="T148" s="6"/>
      <c r="U148" s="6"/>
      <c r="V148" s="6"/>
      <c r="W148" s="6"/>
      <c r="X148" s="6"/>
      <c r="Y148" s="6" t="b">
        <f t="shared" si="8"/>
        <v>0</v>
      </c>
      <c r="Z148" s="6" t="b">
        <f t="shared" si="9"/>
        <v>0</v>
      </c>
    </row>
    <row r="149" spans="2:36" x14ac:dyDescent="0.25">
      <c r="B149" s="5">
        <v>141</v>
      </c>
      <c r="C149" s="5" t="s">
        <v>229</v>
      </c>
      <c r="D149" s="5" t="s">
        <v>266</v>
      </c>
      <c r="E149" s="5" t="s">
        <v>25</v>
      </c>
      <c r="F149" s="8"/>
      <c r="G149" s="8"/>
      <c r="H149" s="8" t="s">
        <v>67</v>
      </c>
      <c r="I149" s="8"/>
      <c r="J149" s="8"/>
      <c r="K149" s="6" t="s">
        <v>453</v>
      </c>
      <c r="L149" s="5"/>
      <c r="M149" s="5" t="s">
        <v>38</v>
      </c>
      <c r="N149" s="5"/>
      <c r="O149" s="6"/>
      <c r="P149" s="6"/>
      <c r="Q149" s="6" t="s">
        <v>529</v>
      </c>
      <c r="R149" s="6"/>
      <c r="S149" s="6"/>
      <c r="T149" s="6"/>
      <c r="U149" s="6"/>
      <c r="V149" s="6"/>
      <c r="W149" s="6"/>
      <c r="X149" s="6"/>
      <c r="Y149" s="6" t="b">
        <f t="shared" si="8"/>
        <v>0</v>
      </c>
      <c r="Z149" s="6" t="b">
        <f t="shared" si="9"/>
        <v>0</v>
      </c>
    </row>
    <row r="150" spans="2:36" x14ac:dyDescent="0.25">
      <c r="B150" s="5">
        <v>142</v>
      </c>
      <c r="C150" s="5" t="s">
        <v>646</v>
      </c>
      <c r="D150" s="5" t="s">
        <v>266</v>
      </c>
      <c r="E150" s="5" t="s">
        <v>25</v>
      </c>
      <c r="F150" s="8"/>
      <c r="G150" s="8"/>
      <c r="H150" s="8" t="s">
        <v>67</v>
      </c>
      <c r="I150" s="8"/>
      <c r="J150" s="8"/>
      <c r="K150" s="6" t="s">
        <v>399</v>
      </c>
      <c r="L150" s="5" t="s">
        <v>319</v>
      </c>
      <c r="M150" s="5" t="s">
        <v>300</v>
      </c>
      <c r="O150" s="5" t="s">
        <v>230</v>
      </c>
      <c r="P150" s="6"/>
      <c r="Q150" s="6" t="s">
        <v>529</v>
      </c>
      <c r="R150" s="6"/>
      <c r="S150" s="6"/>
      <c r="T150" s="6"/>
      <c r="U150" s="6"/>
      <c r="V150" s="6"/>
      <c r="W150" s="6"/>
      <c r="X150" s="6"/>
      <c r="Y150" s="6" t="b">
        <f t="shared" si="8"/>
        <v>0</v>
      </c>
      <c r="Z150" s="6" t="b">
        <f t="shared" si="9"/>
        <v>0</v>
      </c>
    </row>
    <row r="151" spans="2:36" x14ac:dyDescent="0.25">
      <c r="B151" s="5">
        <v>143</v>
      </c>
      <c r="C151" s="5" t="s">
        <v>647</v>
      </c>
      <c r="D151" s="5" t="s">
        <v>266</v>
      </c>
      <c r="E151" s="5" t="s">
        <v>25</v>
      </c>
      <c r="F151" s="8"/>
      <c r="G151" s="8"/>
      <c r="H151" s="8" t="s">
        <v>67</v>
      </c>
      <c r="I151" s="8"/>
      <c r="J151" s="8"/>
      <c r="K151" s="6" t="s">
        <v>400</v>
      </c>
      <c r="L151" s="5" t="s">
        <v>319</v>
      </c>
      <c r="M151" s="5" t="s">
        <v>300</v>
      </c>
      <c r="N151" s="5"/>
      <c r="O151" s="6"/>
      <c r="P151" s="6"/>
      <c r="Q151" s="6" t="s">
        <v>529</v>
      </c>
      <c r="R151" s="6"/>
      <c r="S151" s="6"/>
      <c r="T151" s="6"/>
      <c r="U151" s="6"/>
      <c r="V151" s="6"/>
      <c r="W151" s="6"/>
      <c r="X151" s="6"/>
      <c r="Y151" s="6" t="b">
        <f t="shared" si="8"/>
        <v>0</v>
      </c>
      <c r="Z151" s="6" t="b">
        <f t="shared" si="9"/>
        <v>0</v>
      </c>
    </row>
    <row r="152" spans="2:36" x14ac:dyDescent="0.25">
      <c r="B152" s="5">
        <v>144</v>
      </c>
      <c r="C152" s="5" t="s">
        <v>648</v>
      </c>
      <c r="D152" s="5" t="s">
        <v>266</v>
      </c>
      <c r="E152" s="5" t="s">
        <v>25</v>
      </c>
      <c r="F152" s="8"/>
      <c r="G152" s="8"/>
      <c r="H152" s="8" t="s">
        <v>67</v>
      </c>
      <c r="I152" s="8"/>
      <c r="J152" s="8"/>
      <c r="K152" s="6" t="s">
        <v>401</v>
      </c>
      <c r="L152" s="5" t="s">
        <v>319</v>
      </c>
      <c r="M152" s="5" t="s">
        <v>300</v>
      </c>
      <c r="N152" s="5"/>
      <c r="O152" s="6"/>
      <c r="P152" s="6"/>
      <c r="Q152" s="6" t="s">
        <v>529</v>
      </c>
      <c r="R152" s="6"/>
      <c r="S152" s="6"/>
      <c r="T152" s="6"/>
      <c r="U152" s="6"/>
      <c r="V152" s="6"/>
      <c r="W152" s="6"/>
      <c r="X152" s="6"/>
      <c r="Y152" s="6" t="b">
        <f t="shared" si="8"/>
        <v>0</v>
      </c>
      <c r="Z152" s="6" t="b">
        <f t="shared" si="9"/>
        <v>0</v>
      </c>
    </row>
    <row r="153" spans="2:36" x14ac:dyDescent="0.25">
      <c r="B153" s="5">
        <v>145</v>
      </c>
      <c r="C153" s="5" t="s">
        <v>649</v>
      </c>
      <c r="D153" s="5" t="s">
        <v>266</v>
      </c>
      <c r="E153" s="5" t="s">
        <v>25</v>
      </c>
      <c r="F153" s="8"/>
      <c r="G153" s="8"/>
      <c r="H153" s="8" t="s">
        <v>67</v>
      </c>
      <c r="I153" s="8"/>
      <c r="J153" s="8"/>
      <c r="K153" s="6" t="s">
        <v>402</v>
      </c>
      <c r="L153" s="5" t="s">
        <v>320</v>
      </c>
      <c r="M153" s="5" t="s">
        <v>300</v>
      </c>
      <c r="N153" s="5"/>
      <c r="O153" s="6"/>
      <c r="P153" s="6"/>
      <c r="Q153" s="6" t="s">
        <v>529</v>
      </c>
      <c r="R153" s="6"/>
      <c r="S153" s="6"/>
      <c r="T153" s="6"/>
      <c r="U153" s="6"/>
      <c r="V153" s="6"/>
      <c r="W153" s="6"/>
      <c r="X153" s="6"/>
      <c r="Y153" s="6" t="b">
        <f t="shared" si="8"/>
        <v>0</v>
      </c>
      <c r="Z153" s="6" t="b">
        <f t="shared" si="9"/>
        <v>0</v>
      </c>
    </row>
    <row r="154" spans="2:36" x14ac:dyDescent="0.25">
      <c r="B154" s="5">
        <v>146</v>
      </c>
      <c r="C154" s="5" t="s">
        <v>650</v>
      </c>
      <c r="D154" s="5" t="s">
        <v>266</v>
      </c>
      <c r="E154" s="5" t="s">
        <v>25</v>
      </c>
      <c r="F154" s="8"/>
      <c r="G154" s="8"/>
      <c r="H154" s="8" t="s">
        <v>67</v>
      </c>
      <c r="I154" s="8"/>
      <c r="J154" s="8"/>
      <c r="K154" s="6" t="s">
        <v>403</v>
      </c>
      <c r="L154" s="5" t="s">
        <v>320</v>
      </c>
      <c r="M154" s="5" t="s">
        <v>300</v>
      </c>
      <c r="N154" s="5"/>
      <c r="O154" s="6"/>
      <c r="P154" s="6"/>
      <c r="Q154" s="6" t="s">
        <v>529</v>
      </c>
      <c r="R154" s="6"/>
      <c r="S154" s="6"/>
      <c r="T154" s="6"/>
      <c r="U154" s="6"/>
      <c r="V154" s="6"/>
      <c r="W154" s="6"/>
      <c r="X154" s="6"/>
      <c r="Y154" s="6" t="b">
        <f t="shared" si="8"/>
        <v>0</v>
      </c>
      <c r="Z154" s="6" t="b">
        <f t="shared" si="9"/>
        <v>0</v>
      </c>
    </row>
    <row r="155" spans="2:36" x14ac:dyDescent="0.25">
      <c r="B155" s="5">
        <v>147</v>
      </c>
      <c r="C155" s="5" t="s">
        <v>651</v>
      </c>
      <c r="D155" s="5" t="s">
        <v>266</v>
      </c>
      <c r="E155" s="5" t="s">
        <v>25</v>
      </c>
      <c r="F155" s="8"/>
      <c r="G155" s="8"/>
      <c r="H155" s="8" t="s">
        <v>67</v>
      </c>
      <c r="I155" s="8"/>
      <c r="J155" s="8"/>
      <c r="K155" s="6" t="s">
        <v>404</v>
      </c>
      <c r="L155" s="5" t="s">
        <v>320</v>
      </c>
      <c r="M155" s="5" t="s">
        <v>300</v>
      </c>
      <c r="N155" s="5"/>
      <c r="O155" s="6"/>
      <c r="P155" s="6"/>
      <c r="Q155" s="6" t="s">
        <v>529</v>
      </c>
      <c r="R155" s="6"/>
      <c r="S155" s="6"/>
      <c r="T155" s="6"/>
      <c r="U155" s="6"/>
      <c r="V155" s="6"/>
      <c r="W155" s="6"/>
      <c r="X155" s="6"/>
      <c r="Y155" s="6" t="b">
        <f t="shared" si="8"/>
        <v>0</v>
      </c>
      <c r="Z155" s="6" t="b">
        <f t="shared" si="9"/>
        <v>0</v>
      </c>
    </row>
    <row r="156" spans="2:36" ht="30" x14ac:dyDescent="0.25">
      <c r="B156" s="5">
        <v>148</v>
      </c>
      <c r="C156" s="5" t="s">
        <v>496</v>
      </c>
      <c r="D156" s="5" t="s">
        <v>266</v>
      </c>
      <c r="E156" s="5" t="s">
        <v>276</v>
      </c>
      <c r="F156" s="8"/>
      <c r="G156" s="8"/>
      <c r="H156" s="8"/>
      <c r="I156" s="8"/>
      <c r="J156" s="8"/>
      <c r="K156" s="6" t="s">
        <v>489</v>
      </c>
      <c r="L156" s="5"/>
      <c r="M156" s="5" t="s">
        <v>39</v>
      </c>
      <c r="N156" s="5"/>
      <c r="O156" s="6" t="s">
        <v>490</v>
      </c>
      <c r="P156" s="6" t="s">
        <v>297</v>
      </c>
      <c r="Q156" s="6" t="s">
        <v>529</v>
      </c>
      <c r="R156" s="6"/>
      <c r="S156" s="6"/>
      <c r="T156" s="6">
        <v>32767</v>
      </c>
      <c r="U156" s="6"/>
      <c r="V156" s="6"/>
      <c r="W156" s="6"/>
      <c r="X156" s="6"/>
      <c r="Y156" s="6" t="b">
        <f t="shared" si="8"/>
        <v>0</v>
      </c>
      <c r="Z156" s="6" t="b">
        <f t="shared" si="9"/>
        <v>0</v>
      </c>
      <c r="AD156" t="s">
        <v>67</v>
      </c>
      <c r="AE156" t="s">
        <v>67</v>
      </c>
    </row>
    <row r="157" spans="2:36" x14ac:dyDescent="0.25">
      <c r="B157" s="5">
        <v>149</v>
      </c>
      <c r="C157" s="24" t="s">
        <v>142</v>
      </c>
      <c r="D157" s="5" t="s">
        <v>266</v>
      </c>
      <c r="E157" s="5" t="s">
        <v>276</v>
      </c>
      <c r="F157" s="8"/>
      <c r="G157" s="8"/>
      <c r="H157" s="8"/>
      <c r="I157" s="8"/>
      <c r="J157" s="8"/>
      <c r="K157" s="6"/>
      <c r="L157" s="5"/>
      <c r="M157" s="5"/>
      <c r="N157" s="5"/>
      <c r="O157" s="6" t="s">
        <v>394</v>
      </c>
      <c r="P157" s="6"/>
      <c r="Q157" s="6" t="s">
        <v>529</v>
      </c>
      <c r="R157" s="6"/>
      <c r="S157" s="6"/>
      <c r="T157" s="6"/>
      <c r="U157" s="6"/>
      <c r="V157" s="6"/>
      <c r="W157" s="6"/>
      <c r="X157" s="6"/>
      <c r="Y157" s="6" t="b">
        <f t="shared" si="8"/>
        <v>0</v>
      </c>
      <c r="Z157" s="6" t="b">
        <f t="shared" si="9"/>
        <v>0</v>
      </c>
      <c r="AE157" t="s">
        <v>67</v>
      </c>
      <c r="AJ157">
        <v>58</v>
      </c>
    </row>
    <row r="158" spans="2:36" x14ac:dyDescent="0.25">
      <c r="B158" s="5">
        <v>150</v>
      </c>
      <c r="C158" s="24" t="s">
        <v>194</v>
      </c>
      <c r="D158" s="5" t="s">
        <v>266</v>
      </c>
      <c r="E158" s="5" t="s">
        <v>276</v>
      </c>
      <c r="F158" s="8"/>
      <c r="G158" s="8"/>
      <c r="H158" s="8"/>
      <c r="I158" s="8"/>
      <c r="J158" s="8"/>
      <c r="K158" s="6"/>
      <c r="L158" s="5"/>
      <c r="M158" s="5"/>
      <c r="N158" s="5"/>
      <c r="O158" s="6"/>
      <c r="P158" s="6"/>
      <c r="Q158" s="6" t="s">
        <v>529</v>
      </c>
      <c r="R158" s="6"/>
      <c r="S158" s="6"/>
      <c r="T158" s="6"/>
      <c r="U158" s="6"/>
      <c r="V158" s="6"/>
      <c r="W158" s="6"/>
      <c r="X158" s="6"/>
      <c r="Y158" s="6" t="b">
        <f t="shared" si="8"/>
        <v>0</v>
      </c>
      <c r="Z158" s="6" t="b">
        <f t="shared" si="9"/>
        <v>0</v>
      </c>
    </row>
    <row r="159" spans="2:36" x14ac:dyDescent="0.25">
      <c r="B159" s="5">
        <v>151</v>
      </c>
      <c r="C159" s="24" t="s">
        <v>195</v>
      </c>
      <c r="D159" s="5" t="s">
        <v>266</v>
      </c>
      <c r="E159" s="5" t="s">
        <v>276</v>
      </c>
      <c r="F159" s="8"/>
      <c r="G159" s="8"/>
      <c r="H159" s="8"/>
      <c r="I159" s="8"/>
      <c r="J159" s="8"/>
      <c r="K159" s="6"/>
      <c r="L159" s="5"/>
      <c r="M159" s="5"/>
      <c r="N159" s="5"/>
      <c r="O159" s="6"/>
      <c r="P159" s="6"/>
      <c r="Q159" s="6" t="s">
        <v>529</v>
      </c>
      <c r="R159" s="6"/>
      <c r="S159" s="6"/>
      <c r="T159" s="6"/>
      <c r="U159" s="6"/>
      <c r="V159" s="6"/>
      <c r="W159" s="6"/>
      <c r="X159" s="6"/>
      <c r="Y159" s="6" t="b">
        <f t="shared" si="8"/>
        <v>0</v>
      </c>
      <c r="Z159" s="6" t="b">
        <f t="shared" si="9"/>
        <v>0</v>
      </c>
    </row>
    <row r="160" spans="2:36" x14ac:dyDescent="0.25">
      <c r="B160" s="5">
        <v>152</v>
      </c>
      <c r="C160" s="24" t="s">
        <v>196</v>
      </c>
      <c r="D160" s="5" t="s">
        <v>266</v>
      </c>
      <c r="E160" s="5" t="s">
        <v>276</v>
      </c>
      <c r="F160" s="8"/>
      <c r="G160" s="8"/>
      <c r="H160" s="8"/>
      <c r="I160" s="8"/>
      <c r="J160" s="8"/>
      <c r="K160" s="6"/>
      <c r="L160" s="5"/>
      <c r="M160" s="5"/>
      <c r="N160" s="5"/>
      <c r="O160" s="6"/>
      <c r="P160" s="6"/>
      <c r="Q160" s="6" t="s">
        <v>529</v>
      </c>
      <c r="R160" s="6"/>
      <c r="S160" s="6"/>
      <c r="T160" s="6"/>
      <c r="U160" s="6"/>
      <c r="V160" s="6"/>
      <c r="W160" s="6"/>
      <c r="X160" s="6"/>
      <c r="Y160" s="6" t="b">
        <f t="shared" si="8"/>
        <v>0</v>
      </c>
      <c r="Z160" s="6" t="b">
        <f t="shared" si="9"/>
        <v>0</v>
      </c>
    </row>
    <row r="161" spans="2:36" x14ac:dyDescent="0.25">
      <c r="B161" s="5">
        <v>153</v>
      </c>
      <c r="C161" s="24" t="s">
        <v>197</v>
      </c>
      <c r="D161" s="5" t="s">
        <v>266</v>
      </c>
      <c r="E161" s="5" t="s">
        <v>276</v>
      </c>
      <c r="F161" s="8"/>
      <c r="G161" s="8"/>
      <c r="H161" s="8"/>
      <c r="I161" s="8"/>
      <c r="J161" s="8"/>
      <c r="K161" s="6"/>
      <c r="L161" s="5"/>
      <c r="M161" s="5"/>
      <c r="N161" s="5"/>
      <c r="O161" s="6"/>
      <c r="P161" s="6"/>
      <c r="Q161" s="6" t="s">
        <v>529</v>
      </c>
      <c r="R161" s="6"/>
      <c r="S161" s="6"/>
      <c r="T161" s="6"/>
      <c r="U161" s="6"/>
      <c r="V161" s="6"/>
      <c r="W161" s="6"/>
      <c r="X161" s="6"/>
      <c r="Y161" s="6" t="b">
        <f t="shared" si="8"/>
        <v>0</v>
      </c>
      <c r="Z161" s="6" t="b">
        <f t="shared" si="9"/>
        <v>0</v>
      </c>
    </row>
    <row r="162" spans="2:36" x14ac:dyDescent="0.25">
      <c r="B162" s="5">
        <v>154</v>
      </c>
      <c r="C162" s="24" t="s">
        <v>198</v>
      </c>
      <c r="D162" s="5" t="s">
        <v>266</v>
      </c>
      <c r="E162" s="5" t="s">
        <v>276</v>
      </c>
      <c r="F162" s="8"/>
      <c r="G162" s="8"/>
      <c r="H162" s="8"/>
      <c r="I162" s="8"/>
      <c r="J162" s="8"/>
      <c r="K162" s="6"/>
      <c r="L162" s="5"/>
      <c r="M162" s="5"/>
      <c r="N162" s="5"/>
      <c r="O162" s="6"/>
      <c r="P162" s="6"/>
      <c r="Q162" s="6" t="s">
        <v>529</v>
      </c>
      <c r="R162" s="6"/>
      <c r="S162" s="6"/>
      <c r="T162" s="6"/>
      <c r="U162" s="6"/>
      <c r="V162" s="6"/>
      <c r="W162" s="6"/>
      <c r="X162" s="6"/>
      <c r="Y162" s="6" t="b">
        <f t="shared" si="8"/>
        <v>0</v>
      </c>
      <c r="Z162" s="6" t="b">
        <f t="shared" si="9"/>
        <v>0</v>
      </c>
    </row>
    <row r="163" spans="2:36" x14ac:dyDescent="0.25">
      <c r="B163" s="5">
        <v>155</v>
      </c>
      <c r="C163" s="24" t="s">
        <v>199</v>
      </c>
      <c r="D163" s="5" t="s">
        <v>266</v>
      </c>
      <c r="E163" s="5" t="s">
        <v>276</v>
      </c>
      <c r="F163" s="8"/>
      <c r="G163" s="8"/>
      <c r="H163" s="8"/>
      <c r="I163" s="8"/>
      <c r="J163" s="8"/>
      <c r="K163" s="6"/>
      <c r="L163" s="5"/>
      <c r="M163" s="5"/>
      <c r="N163" s="5"/>
      <c r="O163" s="6"/>
      <c r="P163" s="6"/>
      <c r="Q163" s="6" t="s">
        <v>529</v>
      </c>
      <c r="R163" s="6"/>
      <c r="S163" s="6"/>
      <c r="T163" s="6"/>
      <c r="U163" s="6"/>
      <c r="V163" s="6"/>
      <c r="W163" s="6"/>
      <c r="X163" s="6"/>
      <c r="Y163" s="6" t="b">
        <f t="shared" si="8"/>
        <v>0</v>
      </c>
      <c r="Z163" s="6" t="b">
        <f t="shared" si="9"/>
        <v>0</v>
      </c>
    </row>
    <row r="164" spans="2:36" hidden="1" x14ac:dyDescent="0.25">
      <c r="B164" s="5">
        <v>156</v>
      </c>
      <c r="C164" s="5" t="s">
        <v>128</v>
      </c>
      <c r="D164" s="5" t="s">
        <v>267</v>
      </c>
      <c r="E164" s="5" t="s">
        <v>25</v>
      </c>
      <c r="F164" s="8"/>
      <c r="G164" s="8"/>
      <c r="H164" s="8" t="s">
        <v>67</v>
      </c>
      <c r="I164" s="8"/>
      <c r="J164" s="8"/>
      <c r="K164" s="6" t="s">
        <v>405</v>
      </c>
      <c r="L164" s="5" t="s">
        <v>319</v>
      </c>
      <c r="M164" s="5" t="s">
        <v>300</v>
      </c>
      <c r="N164" s="5"/>
      <c r="O164" s="6"/>
      <c r="P164" s="6"/>
      <c r="Q164" s="6" t="s">
        <v>529</v>
      </c>
      <c r="R164" s="6"/>
      <c r="S164" s="6"/>
      <c r="T164" s="6"/>
      <c r="U164" s="6"/>
      <c r="V164" s="6"/>
      <c r="W164" s="6"/>
      <c r="X164" s="6"/>
      <c r="Y164" s="6" t="b">
        <f t="shared" si="8"/>
        <v>0</v>
      </c>
      <c r="Z164" s="6" t="b">
        <f t="shared" si="9"/>
        <v>0</v>
      </c>
      <c r="AD164" t="s">
        <v>67</v>
      </c>
    </row>
    <row r="165" spans="2:36" hidden="1" x14ac:dyDescent="0.25">
      <c r="B165" s="5">
        <v>157</v>
      </c>
      <c r="C165" s="5" t="s">
        <v>129</v>
      </c>
      <c r="D165" s="5" t="s">
        <v>267</v>
      </c>
      <c r="E165" s="5" t="s">
        <v>25</v>
      </c>
      <c r="F165" s="8"/>
      <c r="G165" s="8"/>
      <c r="H165" s="8" t="s">
        <v>67</v>
      </c>
      <c r="I165" s="8"/>
      <c r="J165" s="8"/>
      <c r="K165" s="6" t="s">
        <v>406</v>
      </c>
      <c r="L165" s="5" t="s">
        <v>319</v>
      </c>
      <c r="M165" s="5" t="s">
        <v>300</v>
      </c>
      <c r="N165" s="5"/>
      <c r="O165" s="6"/>
      <c r="P165" s="6"/>
      <c r="Q165" s="6" t="s">
        <v>529</v>
      </c>
      <c r="R165" s="6"/>
      <c r="S165" s="6"/>
      <c r="T165" s="6"/>
      <c r="U165" s="6"/>
      <c r="V165" s="6"/>
      <c r="W165" s="6"/>
      <c r="X165" s="6"/>
      <c r="Y165" s="6" t="b">
        <f t="shared" si="8"/>
        <v>0</v>
      </c>
      <c r="Z165" s="6" t="b">
        <f t="shared" si="9"/>
        <v>0</v>
      </c>
      <c r="AD165" t="s">
        <v>67</v>
      </c>
    </row>
    <row r="166" spans="2:36" hidden="1" x14ac:dyDescent="0.25">
      <c r="B166" s="5">
        <v>158</v>
      </c>
      <c r="C166" s="5" t="s">
        <v>130</v>
      </c>
      <c r="D166" s="5" t="s">
        <v>267</v>
      </c>
      <c r="E166" s="5" t="s">
        <v>25</v>
      </c>
      <c r="F166" s="8"/>
      <c r="G166" s="8"/>
      <c r="H166" s="8" t="s">
        <v>67</v>
      </c>
      <c r="I166" s="8"/>
      <c r="J166" s="8"/>
      <c r="K166" s="6" t="s">
        <v>407</v>
      </c>
      <c r="L166" s="5" t="s">
        <v>319</v>
      </c>
      <c r="M166" s="5" t="s">
        <v>300</v>
      </c>
      <c r="N166" s="5"/>
      <c r="O166" s="6"/>
      <c r="P166" s="6"/>
      <c r="Q166" s="6" t="s">
        <v>529</v>
      </c>
      <c r="R166" s="6"/>
      <c r="S166" s="6"/>
      <c r="T166" s="6"/>
      <c r="U166" s="6"/>
      <c r="V166" s="6"/>
      <c r="W166" s="6"/>
      <c r="X166" s="6"/>
      <c r="Y166" s="6" t="b">
        <f t="shared" si="8"/>
        <v>0</v>
      </c>
      <c r="Z166" s="6" t="b">
        <f t="shared" si="9"/>
        <v>0</v>
      </c>
      <c r="AD166" t="s">
        <v>67</v>
      </c>
    </row>
    <row r="167" spans="2:36" hidden="1" x14ac:dyDescent="0.25">
      <c r="B167" s="5">
        <v>159</v>
      </c>
      <c r="C167" s="5" t="s">
        <v>131</v>
      </c>
      <c r="D167" s="5" t="s">
        <v>267</v>
      </c>
      <c r="E167" s="5" t="s">
        <v>25</v>
      </c>
      <c r="F167" s="8"/>
      <c r="G167" s="8"/>
      <c r="H167" s="8" t="s">
        <v>67</v>
      </c>
      <c r="I167" s="8"/>
      <c r="J167" s="8"/>
      <c r="K167" s="6" t="s">
        <v>408</v>
      </c>
      <c r="L167" s="5" t="s">
        <v>319</v>
      </c>
      <c r="M167" s="5" t="s">
        <v>300</v>
      </c>
      <c r="N167" s="5"/>
      <c r="O167" s="6"/>
      <c r="P167" s="6"/>
      <c r="Q167" s="6" t="s">
        <v>529</v>
      </c>
      <c r="R167" s="6"/>
      <c r="S167" s="6"/>
      <c r="T167" s="6"/>
      <c r="U167" s="6"/>
      <c r="V167" s="6"/>
      <c r="W167" s="6"/>
      <c r="X167" s="6"/>
      <c r="Y167" s="6" t="b">
        <f t="shared" si="8"/>
        <v>0</v>
      </c>
      <c r="Z167" s="6" t="b">
        <f t="shared" si="9"/>
        <v>0</v>
      </c>
      <c r="AD167" t="s">
        <v>67</v>
      </c>
    </row>
    <row r="168" spans="2:36" hidden="1" x14ac:dyDescent="0.25">
      <c r="B168" s="5">
        <v>160</v>
      </c>
      <c r="C168" s="5" t="s">
        <v>132</v>
      </c>
      <c r="D168" s="5" t="s">
        <v>267</v>
      </c>
      <c r="E168" s="5" t="s">
        <v>25</v>
      </c>
      <c r="F168" s="8"/>
      <c r="G168" s="8"/>
      <c r="H168" s="8" t="s">
        <v>67</v>
      </c>
      <c r="I168" s="8"/>
      <c r="J168" s="8"/>
      <c r="K168" s="6" t="s">
        <v>409</v>
      </c>
      <c r="L168" s="5" t="s">
        <v>319</v>
      </c>
      <c r="M168" s="5" t="s">
        <v>300</v>
      </c>
      <c r="N168" s="5"/>
      <c r="O168" s="6"/>
      <c r="P168" s="6"/>
      <c r="Q168" s="6" t="s">
        <v>529</v>
      </c>
      <c r="R168" s="6"/>
      <c r="S168" s="6"/>
      <c r="T168" s="6"/>
      <c r="U168" s="6"/>
      <c r="V168" s="6"/>
      <c r="W168" s="6"/>
      <c r="X168" s="6"/>
      <c r="Y168" s="6" t="b">
        <f t="shared" si="8"/>
        <v>0</v>
      </c>
      <c r="Z168" s="6" t="b">
        <f t="shared" si="9"/>
        <v>0</v>
      </c>
      <c r="AD168" t="s">
        <v>67</v>
      </c>
    </row>
    <row r="169" spans="2:36" hidden="1" x14ac:dyDescent="0.25">
      <c r="B169" s="5">
        <v>161</v>
      </c>
      <c r="C169" s="5" t="s">
        <v>184</v>
      </c>
      <c r="D169" s="5" t="s">
        <v>274</v>
      </c>
      <c r="E169" s="5" t="s">
        <v>25</v>
      </c>
      <c r="F169" s="8"/>
      <c r="G169" s="8"/>
      <c r="H169" s="8" t="s">
        <v>67</v>
      </c>
      <c r="I169" s="8"/>
      <c r="J169" s="8"/>
      <c r="K169" s="6" t="s">
        <v>410</v>
      </c>
      <c r="L169" s="5" t="s">
        <v>321</v>
      </c>
      <c r="M169" s="5" t="s">
        <v>300</v>
      </c>
      <c r="N169" s="5"/>
      <c r="O169" s="6"/>
      <c r="P169" s="6"/>
      <c r="Q169" s="6" t="s">
        <v>529</v>
      </c>
      <c r="R169" s="6"/>
      <c r="S169" s="6"/>
      <c r="T169" s="6"/>
      <c r="U169" s="6"/>
      <c r="V169" s="6"/>
      <c r="W169" s="6"/>
      <c r="X169" s="6"/>
      <c r="Y169" s="6" t="b">
        <f t="shared" si="8"/>
        <v>0</v>
      </c>
      <c r="Z169" s="6" t="b">
        <f t="shared" si="9"/>
        <v>0</v>
      </c>
      <c r="AE169" t="s">
        <v>67</v>
      </c>
      <c r="AJ169">
        <v>61</v>
      </c>
    </row>
    <row r="170" spans="2:36" hidden="1" x14ac:dyDescent="0.25">
      <c r="B170" s="5">
        <v>162</v>
      </c>
      <c r="C170" s="5" t="s">
        <v>162</v>
      </c>
      <c r="D170" s="5" t="s">
        <v>273</v>
      </c>
      <c r="E170" s="5" t="s">
        <v>515</v>
      </c>
      <c r="F170" s="8"/>
      <c r="G170" s="8"/>
      <c r="H170" s="8"/>
      <c r="I170" s="8" t="s">
        <v>67</v>
      </c>
      <c r="J170" s="8" t="s">
        <v>67</v>
      </c>
      <c r="K170" s="6" t="s">
        <v>411</v>
      </c>
      <c r="L170" s="5"/>
      <c r="M170" s="5" t="s">
        <v>295</v>
      </c>
      <c r="N170" s="38" t="s">
        <v>558</v>
      </c>
      <c r="O170" s="6"/>
      <c r="P170" s="6"/>
      <c r="Q170" s="6" t="s">
        <v>529</v>
      </c>
      <c r="R170" s="6"/>
      <c r="S170" s="6"/>
      <c r="T170" s="6"/>
      <c r="U170" s="6"/>
      <c r="V170" s="6"/>
      <c r="W170" s="29" t="s">
        <v>526</v>
      </c>
      <c r="X170" s="6"/>
      <c r="Y170" s="6" t="b">
        <f t="shared" ref="Y170:Y182" si="10">(F170="y")</f>
        <v>0</v>
      </c>
      <c r="Z170" s="6" t="b">
        <f t="shared" ref="Z170:Z182" si="11">(LEFT(G170,1)="y")</f>
        <v>0</v>
      </c>
    </row>
    <row r="171" spans="2:36" hidden="1" x14ac:dyDescent="0.25">
      <c r="B171" s="5">
        <v>163</v>
      </c>
      <c r="C171" s="5" t="s">
        <v>236</v>
      </c>
      <c r="D171" s="5" t="s">
        <v>271</v>
      </c>
      <c r="E171" s="5" t="s">
        <v>269</v>
      </c>
      <c r="F171" s="8" t="s">
        <v>67</v>
      </c>
      <c r="G171" s="8" t="s">
        <v>67</v>
      </c>
      <c r="H171" s="8"/>
      <c r="I171" s="8" t="s">
        <v>67</v>
      </c>
      <c r="J171" s="8" t="s">
        <v>67</v>
      </c>
      <c r="K171" s="6" t="s">
        <v>337</v>
      </c>
      <c r="L171" s="5"/>
      <c r="M171" s="5" t="s">
        <v>32</v>
      </c>
      <c r="N171" s="5" t="s">
        <v>32</v>
      </c>
      <c r="O171" s="6" t="s">
        <v>237</v>
      </c>
      <c r="P171" s="6" t="s">
        <v>296</v>
      </c>
      <c r="Q171" s="6" t="s">
        <v>529</v>
      </c>
      <c r="R171" s="6"/>
      <c r="S171" s="6"/>
      <c r="T171" s="6"/>
      <c r="U171" s="6"/>
      <c r="V171" s="6"/>
      <c r="W171" s="6"/>
      <c r="X171" s="6"/>
      <c r="Y171" s="6" t="b">
        <f t="shared" si="10"/>
        <v>1</v>
      </c>
      <c r="Z171" s="6" t="b">
        <f t="shared" si="11"/>
        <v>1</v>
      </c>
      <c r="AA171" t="s">
        <v>339</v>
      </c>
      <c r="AD171" t="s">
        <v>67</v>
      </c>
      <c r="AE171" t="s">
        <v>67</v>
      </c>
    </row>
    <row r="172" spans="2:36" hidden="1" x14ac:dyDescent="0.25">
      <c r="B172" s="5">
        <v>164</v>
      </c>
      <c r="C172" s="5" t="s">
        <v>511</v>
      </c>
      <c r="D172" s="5" t="s">
        <v>271</v>
      </c>
      <c r="E172" s="5" t="s">
        <v>515</v>
      </c>
      <c r="F172" s="3" t="s">
        <v>67</v>
      </c>
      <c r="I172" s="8" t="s">
        <v>67</v>
      </c>
      <c r="K172" s="6" t="s">
        <v>522</v>
      </c>
      <c r="M172" s="5" t="s">
        <v>27</v>
      </c>
      <c r="Q172" s="6" t="s">
        <v>529</v>
      </c>
      <c r="T172">
        <v>40</v>
      </c>
      <c r="Y172" s="6" t="b">
        <f t="shared" si="10"/>
        <v>1</v>
      </c>
      <c r="Z172" s="6" t="b">
        <f t="shared" si="11"/>
        <v>0</v>
      </c>
      <c r="AC172" t="s">
        <v>67</v>
      </c>
      <c r="AD172" t="s">
        <v>67</v>
      </c>
      <c r="AE172" t="s">
        <v>67</v>
      </c>
      <c r="AF172" t="s">
        <v>67</v>
      </c>
    </row>
    <row r="173" spans="2:36" hidden="1" x14ac:dyDescent="0.25">
      <c r="B173" s="5">
        <v>165</v>
      </c>
      <c r="C173" s="5" t="s">
        <v>512</v>
      </c>
      <c r="D173" s="5" t="s">
        <v>273</v>
      </c>
      <c r="E173" s="5" t="s">
        <v>515</v>
      </c>
      <c r="I173" s="8" t="s">
        <v>67</v>
      </c>
      <c r="K173" s="6" t="s">
        <v>523</v>
      </c>
      <c r="M173" s="5" t="s">
        <v>32</v>
      </c>
      <c r="N173" t="s">
        <v>32</v>
      </c>
      <c r="Q173" s="6" t="s">
        <v>529</v>
      </c>
      <c r="Y173" s="6" t="b">
        <f t="shared" si="10"/>
        <v>0</v>
      </c>
      <c r="Z173" s="6" t="b">
        <f t="shared" si="11"/>
        <v>0</v>
      </c>
    </row>
    <row r="174" spans="2:36" hidden="1" x14ac:dyDescent="0.25">
      <c r="B174" s="5">
        <v>166</v>
      </c>
      <c r="C174" s="5" t="s">
        <v>513</v>
      </c>
      <c r="D174" s="5" t="s">
        <v>273</v>
      </c>
      <c r="E174" s="5" t="s">
        <v>515</v>
      </c>
      <c r="I174" s="8" t="s">
        <v>67</v>
      </c>
      <c r="K174" s="6" t="s">
        <v>524</v>
      </c>
      <c r="M174" s="5" t="s">
        <v>27</v>
      </c>
      <c r="Q174" s="6" t="s">
        <v>529</v>
      </c>
      <c r="T174" s="6">
        <v>40</v>
      </c>
      <c r="Y174" s="6" t="b">
        <f t="shared" si="10"/>
        <v>0</v>
      </c>
      <c r="Z174" s="6" t="b">
        <f t="shared" si="11"/>
        <v>0</v>
      </c>
    </row>
    <row r="175" spans="2:36" hidden="1" x14ac:dyDescent="0.25">
      <c r="B175" s="5">
        <v>167</v>
      </c>
      <c r="C175" s="5" t="s">
        <v>510</v>
      </c>
      <c r="D175" s="5" t="s">
        <v>273</v>
      </c>
      <c r="E175" s="5" t="s">
        <v>515</v>
      </c>
      <c r="I175" s="8" t="s">
        <v>67</v>
      </c>
      <c r="K175" s="6" t="s">
        <v>525</v>
      </c>
      <c r="M175" s="5" t="s">
        <v>27</v>
      </c>
      <c r="Q175" s="6" t="s">
        <v>529</v>
      </c>
      <c r="T175" s="6">
        <v>40</v>
      </c>
      <c r="Y175" s="6" t="b">
        <f t="shared" si="10"/>
        <v>0</v>
      </c>
      <c r="Z175" s="6" t="b">
        <f t="shared" si="11"/>
        <v>0</v>
      </c>
    </row>
    <row r="176" spans="2:36" hidden="1" x14ac:dyDescent="0.25">
      <c r="B176" s="5">
        <v>168</v>
      </c>
      <c r="C176" s="5" t="s">
        <v>779</v>
      </c>
      <c r="D176" s="5" t="s">
        <v>780</v>
      </c>
      <c r="E176" s="5" t="s">
        <v>276</v>
      </c>
      <c r="Q176" s="6" t="s">
        <v>529</v>
      </c>
      <c r="Y176" s="6" t="b">
        <f t="shared" si="10"/>
        <v>0</v>
      </c>
      <c r="Z176" s="6" t="b">
        <f t="shared" si="11"/>
        <v>0</v>
      </c>
    </row>
    <row r="177" spans="2:36" hidden="1" x14ac:dyDescent="0.25">
      <c r="B177" s="5">
        <v>169</v>
      </c>
      <c r="C177" s="24" t="s">
        <v>782</v>
      </c>
      <c r="D177" s="5" t="s">
        <v>780</v>
      </c>
      <c r="E177" s="5" t="s">
        <v>276</v>
      </c>
      <c r="Q177" s="6" t="s">
        <v>529</v>
      </c>
      <c r="Y177" s="6" t="b">
        <f t="shared" si="10"/>
        <v>0</v>
      </c>
      <c r="Z177" s="6" t="b">
        <f t="shared" si="11"/>
        <v>0</v>
      </c>
      <c r="AE177" t="s">
        <v>67</v>
      </c>
      <c r="AJ177">
        <v>16</v>
      </c>
    </row>
    <row r="178" spans="2:36" hidden="1" x14ac:dyDescent="0.25">
      <c r="B178" s="5">
        <v>170</v>
      </c>
      <c r="C178" s="24" t="s">
        <v>781</v>
      </c>
      <c r="D178" s="5" t="s">
        <v>780</v>
      </c>
      <c r="E178" s="5" t="s">
        <v>276</v>
      </c>
      <c r="Q178" s="6" t="s">
        <v>529</v>
      </c>
      <c r="Y178" s="6" t="b">
        <f t="shared" si="10"/>
        <v>0</v>
      </c>
      <c r="Z178" s="6" t="b">
        <f t="shared" si="11"/>
        <v>0</v>
      </c>
      <c r="AE178" t="s">
        <v>67</v>
      </c>
      <c r="AJ178">
        <v>18</v>
      </c>
    </row>
    <row r="179" spans="2:36" hidden="1" x14ac:dyDescent="0.25">
      <c r="B179" s="5">
        <v>171</v>
      </c>
      <c r="C179" s="24" t="s">
        <v>783</v>
      </c>
      <c r="D179" s="5" t="s">
        <v>780</v>
      </c>
      <c r="E179" s="5" t="s">
        <v>276</v>
      </c>
      <c r="Q179" s="6" t="s">
        <v>529</v>
      </c>
      <c r="Y179" s="6" t="b">
        <f t="shared" si="10"/>
        <v>0</v>
      </c>
      <c r="Z179" s="6" t="b">
        <f t="shared" si="11"/>
        <v>0</v>
      </c>
      <c r="AE179" t="s">
        <v>67</v>
      </c>
      <c r="AJ179">
        <v>28</v>
      </c>
    </row>
    <row r="180" spans="2:36" hidden="1" x14ac:dyDescent="0.25">
      <c r="B180" s="5">
        <v>172</v>
      </c>
      <c r="C180" s="24" t="s">
        <v>784</v>
      </c>
      <c r="D180" s="5" t="s">
        <v>780</v>
      </c>
      <c r="E180" s="5" t="s">
        <v>276</v>
      </c>
      <c r="Q180" s="6" t="s">
        <v>529</v>
      </c>
      <c r="Y180" s="6" t="b">
        <f t="shared" si="10"/>
        <v>0</v>
      </c>
      <c r="Z180" s="6" t="b">
        <f t="shared" si="11"/>
        <v>0</v>
      </c>
      <c r="AE180" t="s">
        <v>67</v>
      </c>
      <c r="AJ180">
        <v>29</v>
      </c>
    </row>
    <row r="181" spans="2:36" hidden="1" x14ac:dyDescent="0.25">
      <c r="B181" s="5">
        <v>173</v>
      </c>
      <c r="C181" s="24" t="s">
        <v>785</v>
      </c>
      <c r="D181" s="5" t="s">
        <v>780</v>
      </c>
      <c r="E181" s="5" t="s">
        <v>276</v>
      </c>
      <c r="Q181" s="6" t="s">
        <v>529</v>
      </c>
      <c r="Y181" s="6" t="b">
        <f t="shared" si="10"/>
        <v>0</v>
      </c>
      <c r="Z181" s="6" t="b">
        <f t="shared" si="11"/>
        <v>0</v>
      </c>
      <c r="AE181" t="s">
        <v>67</v>
      </c>
      <c r="AJ181">
        <v>62</v>
      </c>
    </row>
    <row r="182" spans="2:36" hidden="1" x14ac:dyDescent="0.25">
      <c r="B182" s="5">
        <v>174</v>
      </c>
      <c r="C182" s="24" t="s">
        <v>796</v>
      </c>
      <c r="D182" s="5" t="s">
        <v>780</v>
      </c>
      <c r="E182" s="5" t="s">
        <v>276</v>
      </c>
      <c r="F182" s="8"/>
      <c r="G182" s="8"/>
      <c r="H182" s="8"/>
      <c r="I182" s="8"/>
      <c r="J182" s="8"/>
      <c r="K182" s="6" t="s">
        <v>794</v>
      </c>
      <c r="L182" s="5"/>
      <c r="M182" s="5"/>
      <c r="N182" s="38" t="s">
        <v>795</v>
      </c>
      <c r="O182" s="6" t="s">
        <v>797</v>
      </c>
      <c r="P182" s="6"/>
      <c r="Q182" s="6" t="s">
        <v>529</v>
      </c>
      <c r="R182" s="6"/>
      <c r="S182" s="6"/>
      <c r="T182" s="6"/>
      <c r="U182" s="6"/>
      <c r="V182" s="6"/>
      <c r="W182" s="29" t="s">
        <v>526</v>
      </c>
      <c r="X182" s="6"/>
      <c r="Y182" s="6" t="b">
        <f t="shared" si="10"/>
        <v>0</v>
      </c>
      <c r="Z182" s="6" t="b">
        <f t="shared" si="11"/>
        <v>0</v>
      </c>
      <c r="AE182" t="s">
        <v>67</v>
      </c>
      <c r="AJ182">
        <v>27</v>
      </c>
    </row>
  </sheetData>
  <autoFilter ref="B9:AK182" xr:uid="{F4BB7C34-1B4B-4365-BFE7-9DD79A27B380}">
    <filterColumn colId="2">
      <filters>
        <filter val="Geom"/>
      </filters>
    </filterColumn>
    <sortState xmlns:xlrd2="http://schemas.microsoft.com/office/spreadsheetml/2017/richdata2" ref="B10:AK182">
      <sortCondition ref="B9:B182"/>
    </sortState>
  </autoFilter>
  <sortState xmlns:xlrd2="http://schemas.microsoft.com/office/spreadsheetml/2017/richdata2" ref="B10:R170">
    <sortCondition ref="B10:B170"/>
  </sortState>
  <hyperlinks>
    <hyperlink ref="O59" r:id="rId1" xr:uid="{A6E0EDB1-9CFD-400D-8609-7476DF9B3376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5325-BC7A-4993-AE69-8674347107A7}">
  <sheetPr>
    <tabColor rgb="FF92D050"/>
  </sheetPr>
  <dimension ref="A1:EB246"/>
  <sheetViews>
    <sheetView workbookViewId="0">
      <pane xSplit="1" ySplit="14" topLeftCell="B15" activePane="bottomRight" state="frozen"/>
      <selection pane="topRight" activeCell="B1" sqref="B1"/>
      <selection pane="bottomLeft" activeCell="A9" sqref="A9"/>
      <selection pane="bottomRight" activeCell="B4" sqref="B4"/>
    </sheetView>
  </sheetViews>
  <sheetFormatPr defaultRowHeight="15" x14ac:dyDescent="0.25"/>
  <cols>
    <col min="1" max="1" width="40.5703125" customWidth="1"/>
    <col min="2" max="2" width="27.7109375" customWidth="1"/>
    <col min="3" max="7" width="4.7109375" customWidth="1"/>
    <col min="8" max="8" width="7" customWidth="1"/>
    <col min="9" max="9" width="7.140625" customWidth="1"/>
    <col min="10" max="13" width="4.7109375" customWidth="1"/>
    <col min="14" max="14" width="4.140625" customWidth="1"/>
    <col min="15" max="16" width="4.7109375" customWidth="1"/>
    <col min="17" max="17" width="8.28515625" customWidth="1"/>
    <col min="18" max="25" width="4.7109375" customWidth="1"/>
    <col min="26" max="26" width="11.140625" customWidth="1"/>
    <col min="27" max="28" width="4.7109375" customWidth="1"/>
    <col min="29" max="30" width="10.42578125" customWidth="1"/>
    <col min="31" max="33" width="9.5703125" customWidth="1"/>
    <col min="34" max="34" width="28.42578125" bestFit="1" customWidth="1"/>
    <col min="35" max="35" width="3.140625" customWidth="1"/>
    <col min="36" max="39" width="5" customWidth="1"/>
    <col min="40" max="40" width="17" customWidth="1"/>
    <col min="41" max="49" width="5" customWidth="1"/>
    <col min="50" max="50" width="24.5703125" customWidth="1"/>
    <col min="51" max="51" width="5" customWidth="1"/>
    <col min="52" max="53" width="1.7109375" bestFit="1" customWidth="1"/>
    <col min="54" max="54" width="142.140625" customWidth="1"/>
    <col min="55" max="55" width="26.42578125" bestFit="1" customWidth="1"/>
    <col min="56" max="56" width="26.42578125" customWidth="1"/>
    <col min="57" max="57" width="32" bestFit="1" customWidth="1"/>
    <col min="59" max="59" width="13.28515625" customWidth="1"/>
    <col min="61" max="61" width="42.7109375" bestFit="1" customWidth="1"/>
  </cols>
  <sheetData>
    <row r="1" spans="1:132" x14ac:dyDescent="0.25">
      <c r="A1" s="4" t="s">
        <v>464</v>
      </c>
    </row>
    <row r="2" spans="1:132" x14ac:dyDescent="0.25">
      <c r="A2" t="s">
        <v>465</v>
      </c>
    </row>
    <row r="3" spans="1:132" x14ac:dyDescent="0.25">
      <c r="A3" s="27" t="s">
        <v>516</v>
      </c>
    </row>
    <row r="4" spans="1:132" x14ac:dyDescent="0.25">
      <c r="A4" s="37" t="s">
        <v>557</v>
      </c>
      <c r="B4" s="30" t="s">
        <v>534</v>
      </c>
    </row>
    <row r="5" spans="1:132" x14ac:dyDescent="0.25">
      <c r="A5" s="27"/>
    </row>
    <row r="6" spans="1:132" x14ac:dyDescent="0.25">
      <c r="A6" s="37" t="s">
        <v>565</v>
      </c>
      <c r="B6" s="13" t="str">
        <f>_xlfn.CONCAT(BB13:BB246)</f>
        <v>{ "schemaName": "XIRCM_ugms_provider_csv", "schemaVersion": "0.02", "schemaFlavour": "Hitachi", "schemaCopyright": "RSSB 2019", "fields" : [{"name": "file_timestamp_utc", "title": "Timestamp of creation of file or datagram", "group": "Meta", "rank": "core", "type": "datetime", "format": "%Y-%m-%dT%H:%M:%SZ", "description": "data provider from file name", "constraints": {"required": true,"unique": true,"pattern": "YYYY-MM-DDTHH:MM:SSZ"}},{"name": "file_name", "title": "Name of file or datagram", "group": "Meta", "rank": "core", "type": "string", "description": "data provider from file name", "constraints": {"required": true,"unique": false,"maxLength": 255}},{"name": "file_uid", "title": "UUID of file, supplied by data provider", "group": "Meta", "rank": "core", "type": "string", "format": "uuid", "description": "supplied by data provider", "constraints": {"required": true,"unique": true}},{"name": "data_row_validity_flags", "title": "String of characters representing the current validity status of each data item", "group": "Meta", "rank": "core", "type": "string", "description": "number of chars = no of columns. ", "constraints": {"required": false,"unique": false,"maxLength": 511}},{"name": "extended_items_metadata", "title": "Application-specific extended data items", "group": "Meta", "rank": "vend", "type": "object", "description": "Application-specific data items, formatted as a JSON object", "constraints": {"required": false,"unique": false,"maxLength": 32767}},{"name": "timestamp_recorded_utc", "title": "Timestamp of when data row recorded", "group": "Time", "rank": "core", "type": "datetime", "format": "%Y-%m-%dT%H:%M:%S.%fZ", "description": "as precise as can be made so consecutive data rows have different values", "constraints": {"required": true,"unique": true,"pattern": "YYYY-MM-DDTHH:MM:SS.dddddZ"}},{"name": "gps_timestamp", "title": "GPS date / time as a timestamp", "group": "Time", "rank": "core", "type": "datetime", "format": "%Y-%m-%dT%H:%M:%S.%fZ", "description": "convert to iso8601 from GPS date and time", "constraints": {"required": false,"unique": false,"pattern": "YYYY-MM-DDTHH:MM:SS.dddddZ"}},{"name": "extended_items_time", "title": "Application-specific extended data items", "group": "Time", "rank": "vend", "type": "object", "description": "Application-specific data items, formatted as a JSON object", "constraints": {"required": false,"unique": false,"maxLength": 32767}},{"name": "rail_unit_id", "title": "Identifier of rail vehicle, locomotive or multiple unit on which sensor equipment is mounted", "group": "Equip", "rank": "core", "type": "string", "description": "data provider from file name", "constraints": {"required": false,"unique": false,"maxLength": 100}},{"name": "ugms_unit_id", "title": "Identifier of UGMS unit", "group": "Equip", "rank": "core", "type": "string", "description": "vendor name for the UGMS unit", "constraints": {"required": true,"unique": false,"maxLength": 100}},{"name": "ugms_unit_uid", "title": "UUID of UGMS unit", "group": "Equip", "rank": "core", "type": "string", "format": "uuid", "description": "supplied by data provider", "constraints": {"required": true,"unique": false}},{"name": "extended_items_equipment", "title": "Application-specific extended data items", "group": "Equip", "rank": "vend", "type": "object", "description": "Application-specific data items, formatted as a JSON object", "constraints": {"required": false,"unique": false,"maxLength": 32767}},{"name": "train_id", "title": "Train ID", "group": "Train", "rank": "opt", "type": "string", "description": "is this a unique train id?", "constraints": {"required": false,"unique": false,"maxLength": 40}},{"name": "tacho_count", "title": "Tachometer / odometer pulses, as recorded", "group": "Travel", "rank": "core", "type": "number", "description": "as recorded - uncalibrated / not mapped to geo location"},{"name": "extended_items_travel", "title": "Vendor-specific travel data items", "group": "Travel", "rank": "vend", "type": "object"},{"name": "gps_fix_quality", "title": "GPS fix quality", "group": "Travel", "rank": "core", "type": "number", "description": "in format of NMEA http://aprs.gids.nl/nmea/ fix quality in $GPGGA"},{"name": "gps_latitude_deg", "title": "GPS latitude, decimal degress. +ve = North, -ve = South", "group": "Travel", "rank": "core", "type": "number", "description": "decimal degrees, -ve = South of equator. 6dps"},{"name": "gps_longitude_deg", "title": "GPS longitued, decimal degress. +ve = East, -ve = West", "group": "Travel", "rank": "core", "type": "number", "description": "decimal degrees, -ve = West of Greenwich 6dps"},{"name": "speed_m_s", "title": "Speed, metres per second", "group": "Travel", "rank": "core", "type": "number", "description": "converted from mph 3dps"},{"name": "gps_ground_speed_m_s", "title": "GPS ground speed, metres per second", "group": "Travel", "rank": "core", "type": "number"},{"name": "speed_as_recorded", "title": "Speed, as recorded", "group": "Travel", "rank": "opt", "type": "number", "description": "directly from input data"},{"name": "speed_as_recorded_unit", "title": "Speed units, as recorded", "group": "Travel", "rank": "opt", "type": "string", "description": "actual unit as recorded - may be mph / kph / m_s", "constraints": {"required": false,"unique": false,"maxLength": 20}},{"name": "elapsed_distance_as_recorded_m", "title": "Elapsed distance as recorded, metres", "group": "Travel", "rank": "opt", "type": "number", "description": "convert from elapsed_distance_km"},{"name": "gps_acquisition_mode", "title": "GPS acquistion mode", "group": "Travel", "rank": "opt", "type": "string", "description": "per relevant NMEA frame", "constraints": {"required": false,"unique": false,"maxLength": 255}},{"name": "gps_altitude_m", "title": "GPS altitude", "group": "Travel", "rank": "opt", "type": "number", "description": "per relevant NMEA frame"},{"name": "gps_detail_of_satellites", "title": "GPS satellite detail", "group": "Travel", "rank": "opt", "type": "string", "description": "per relevant NMEA frame", "constraints": {"required": false,"unique": false,"maxLength": 255}},{"name": "gps_dgps_station_id", "title": "GPS differential GPS station identifier", "group": "Travel", "rank": "opt", "type": "string", "description": "per relevant NMEA frame", "constraints": {"required": false,"unique": false,"maxLength": 255}},{"name": "gps_ground_speed_km_h", "title": "GPS ground speed, kilometres per hour", "group": "Travel", "rank": "opt", "type": "number", "description": "per relevant NMEA frame"},{"name": "gps_height_of_geoid_m", "title": "GPS height of geoid", "group": "Travel", "rank": "opt", "type": "number", "description": "per relevant NMEA frame"},{"name": "gps_hdop_m", "title": "GPS horizontal dilution of precision", "group": "Travel", "rank": "opt", "type": "number", "description": "per relevant NMEA frame"},{"name": "gps_magnetic_track_made_good", "title": "GPS magnetic track made good", "group": "Travel", "rank": "opt", "type": "number", "description": "per relevant NMEA frame"},{"name": "gps_number_of_satellites", "title": "GPS number of satellites in view", "group": "Travel", "rank": "opt", "type": "integer", "description": "per relevant NMEA frame"},{"name": "gps_pdop_m", "title": "GPS position dilution of precision", "group": "Travel", "rank": "opt", "type": "number", "description": "per relevant NMEA frame"},{"name": "gps_position_mode", "title": "GPS position mode", "group": "Travel", "rank": "opt", "type": "string", "description": "per relevant NMEA frame", "constraints": {"required": false,"unique": false,"maxLength": 255}},{"name": "gps_satellites_used", "title": "GPS number of satellites used", "group": "Travel", "rank": "opt", "type": "number", "description": "per relevant NMEA frame"},{"name": "gps_seconds_since_last_dgps", "title": "GPS seconds since last use of differential GPS", "group": "Travel", "rank": "opt", "type": "number", "description": "per relevant NMEA frame"},{"name": "gps_status", "title": "GPS status", "group": "Travel", "rank": "opt", "type": "string", "description": "per relevant NMEA frame", "constraints": {"required": false,"unique": false,"maxLength": 255}},{"name": "gps_true_track_made_good", "title": "GPS true track made good", "group": "Travel", "rank": "opt", "type": "number", "description": "per relevant NMEA frame"},{"name": "gps_vdop", "title": "GPS vertical dilution of precision, metres", "group": "Travel", "rank": "opt", "type": "number", "description": "per relevant NMEA frame"},{"name": "left_top_35m_mm", "title": "Left rail top, 35m filter, mm", "group": "Geom", "rank": "core", "type": "number"},{"name": "right_top_35m_mm", "title": "Right rail top, 35m filter, mm", "group": "Geom", "rank": "core", "type": "number"},{"name": "crosslevel_mm", "title": "Cross-level, mm", "group": "Geom", "rank": "core", "type": "number"},{"name": "twist_3m_mm", "title": "Twist on 3m baseline, mm", "group": "Geom", "rank": "core", "type": "number"},{"name": "mean_alignment_35m_mm", "title": "Mean alignment, 35m baseline, mm", "group": "Geom", "rank": "core", "type": "number"},{"name": "gauge_mm", "title": "Track gauge, difference from standard, mm", "group": "Geom", "rank": "core", "type": "number"},{"name": "left_top_70m_mm", "title": "Left rail top, 70m baseline, mm", "group": "Geom", "rank": "opt", "type": "number"},{"name": "right_top_70m_mm", "title": "Right rail top, 70m baseline, mm", "group": "Geom", "rank": "opt", "type": "number"},{"name": "mean_top_70m_mm", "title": "Mean top, 70m baseline, mm", "group": "Geom", "rank": "opt", "type": "number"},{"name": "mean_alignment_70m_mm", "title": "Mean alignment, 70m baseline, mm", "group": "Geom", "rank": "opt", "type": "number"},{"name": "twist_5m_mm", "title": "Twist on 5m baseline, mm", "group": "Geom", "rank": "opt", "type": "number"},{"name": "gradient_deg", "title": "Gradient, degrees", "group": "Geom", "rank": "opt", "type": "number", "description": "?? Other ways to represent gradient?"},{"name": "extended_items_geometry", "title": "Application-specific extended data items", "group": "Geom", "rank": "vend", "type": "object", "description": "Application-specific data items, formatted as a JSON object", "constraints": {"required": false,"unique": false,"maxLength": 32767}},{"name": "aws_signal_strength_V", "title": "AWS signal strength, Volts", "group": "CCS", "rank": "opt", "type": "number"},{"name": "data_row_uid", "title": "UUID of data row", "group": "Meta", "rank": "core", "type": "string", "format": "uuid", "description": "issued by broker", "constraints": {"required": true,"unique": true}},{"name": "creating_adapter_version", "title": "Version of user adapter creating the file", "group": "Meta", "rank": "broker", "type": "string", "constraints": {"required": true,"unique": false,"maxLength": 40}}]}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</row>
    <row r="7" spans="1:132" x14ac:dyDescent="0.25">
      <c r="B7" s="28" t="s">
        <v>519</v>
      </c>
      <c r="C7" s="16"/>
      <c r="D7" s="16"/>
      <c r="E7" s="16"/>
      <c r="F7" s="16"/>
      <c r="G7" s="16"/>
      <c r="H7" s="16"/>
      <c r="I7" s="16"/>
      <c r="J7" s="16"/>
      <c r="K7" s="16"/>
      <c r="L7" s="16"/>
    </row>
    <row r="9" spans="1:132" ht="30" x14ac:dyDescent="0.25">
      <c r="A9" s="51" t="s">
        <v>800</v>
      </c>
      <c r="B9" s="53" t="str">
        <f>MID(_xlfn.CONCAT(BE15:BE246),2,9999)</f>
        <v>'x_data_status_flags','x_timestamp_ticks','x_master_sync_inc','x_master_sync_state','ugms_unit_id','x_master_imu_temp_c','x_master_camera_temp_c','x_master_imu_accel_long_ms_2','x_master_imu_accel_lat_ms_2','x_master_imu_acc_vert_ms_2','x_master_imu_rot_long_s_1','x_master_imu_rot_lat_s_1','x_master_imu_rot_vert_s_1','x_slave_imu_temp_c','x_slave_camera_temp_c','x_slave_imu_accel_long_ms_2','x_slave_imu_accel_lat_ms_2','x_slave_imu_acc_vert_ms_2','x_slave_imu_rot_long_s_1','x_slave_imu_rot_lat_s_1','x_slave_imu_rot_vert_s_1','train_id','tacho_count','x_driver_id','x_start_station_id','x_current_station_id','x_next_station_id','x_terminal_station_id','gps_fix_quality','gps_latitude_deg','gps_longitude_deg','gps_ground_speed_m_s','speed_as_recorded','gps_acquisition_mode','gps_altitude_m','gps_detail_of_satellites','gps_dgps_station_id','gps_ground_speed_km_h','gps_height_of_geoid_m','gps_hdop_m','gps_magnetic_track_made_good','gps_number_of_satellites','gps_pdop_m','gps_position_mode','gps_satellites_used','gps_seconds_since_last_dgps','gps_status','gps_true_track_made_good','gps_vdop','left_top_35m_mm','right_top_35m_mm','crosslevel_mm','twist_3m_mm','mean_alignment_35m_mm','gauge_mm','left_top_70m_mm','right_top_70m_mm','mean_top_70m_mm','mean_alignment_70m_mm','twist_5m_mm','gradient_deg','x_curvature_mm','aws_signal_strength_V','x_gps_latitude_direction','x_gps_longitude_direction','x_gps_date','x_gps_time','x_elapsed_distance_km','x_gps_utc_time'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</row>
    <row r="10" spans="1:132" x14ac:dyDescent="0.25">
      <c r="A10" s="50" t="s">
        <v>799</v>
      </c>
      <c r="B10" s="52" t="str">
        <f>MID(_xlfn.CONCAT(BD15:BD246),2,9999)</f>
        <v>'file_timestamp_utc','file_name','file_uid','data_row_validity_flags','extended_items_metadata','timestamp_recorded_utc','gps_timestamp','extended_items_time','rail_unit_id','ugms_unit_id','ugms_unit_uid','extended_items_equipment','train_id','tacho_count','extended_items_travel','gps_fix_quality','gps_latitude_deg','gps_longitude_deg','speed_m_s','gps_ground_speed_m_s','speed_as_recorded','speed_as_recorded_unit','elapsed_distance_as_recorded_m','gps_acquisition_mode','gps_altitude_m','gps_detail_of_satellites','gps_dgps_station_id','gps_ground_speed_km_h','gps_height_of_geoid_m','gps_hdop_m','gps_magnetic_track_made_good','gps_number_of_satellites','gps_pdop_m','gps_position_mode','gps_satellites_used','gps_seconds_since_last_dgps','gps_status','gps_true_track_made_good','gps_vdop','left_top_35m_mm','right_top_35m_mm','crosslevel_mm','twist_3m_mm','mean_alignment_35m_mm','gauge_mm','left_top_70m_mm','right_top_70m_mm','mean_top_70m_mm','mean_alignment_70m_mm','twist_5m_mm','gradient_deg','extended_items_geometry','aws_signal_strength_V','data_row_uid','creating_adapter_version'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</row>
    <row r="11" spans="1:132" x14ac:dyDescent="0.25">
      <c r="A11" s="37" t="s">
        <v>617</v>
      </c>
      <c r="B11" s="54" t="str">
        <f>MID(_xlfn.CONCAT(BI15:BI246),2,9999)</f>
        <v xml:space="preserve"> file_timestamp_utc timestamp  not null_x000D_, file_name varchar(255)  not null_x000D_, file_uid uuid  not null_x000D_, data_row_validity_flags varchar(511) _x000D_, extended_items_metadata text _x000D_, timestamp_recorded_utc timestamp  not null_x000D_, gps_timestamp timestamp _x000D_, extended_items_time text _x000D_, rail_unit_id varchar(100) _x000D_, ugms_unit_id varchar(100)  not null_x000D_, ugms_unit_uid uuid  not null_x000D_, extended_items_equipment text _x000D_, train_id varchar(40) _x000D_, tacho_count bigint _x000D_, extended_items_travel text _x000D_, gps_fix_quality real _x000D_, gps_latitude_deg real _x000D_, gps_longitude_deg real _x000D_, speed_m_s real _x000D_, gps_ground_speed_m_s real _x000D_, speed_as_recorded real _x000D_, speed_as_recorded_unit varchar(20) _x000D_, elapsed_distance_as_recorded_m real _x000D_, gps_acquisition_mode varchar(255) _x000D_, gps_altitude_m real _x000D_, gps_detail_of_satellites varchar(255) _x000D_, gps_dgps_station_id varchar(255) _x000D_, gps_ground_speed_km_h real _x000D_, gps_height_of_geoid_m real _x000D_, gps_hdop_m real _x000D_, gps_magnetic_track_made_good real _x000D_, gps_number_of_satellites integer _x000D_, gps_pdop_m real _x000D_, gps_position_mode varchar(255) _x000D_, gps_satellites_used real _x000D_, gps_seconds_since_last_dgps real _x000D_, gps_status varchar(255) _x000D_, gps_true_track_made_good real _x000D_, gps_vdop real _x000D_, left_top_35m_mm real _x000D_, right_top_35m_mm real _x000D_, crosslevel_mm real _x000D_, twist_3m_mm real _x000D_, mean_alignment_35m_mm real _x000D_, gauge_mm real _x000D_, left_top_70m_mm real _x000D_, right_top_70m_mm real _x000D_, mean_top_70m_mm real _x000D_, mean_alignment_70m_mm real _x000D_, twist_5m_mm real _x000D_, gradient_deg real _x000D_, extended_items_geometry text _x000D_, aws_signal_strength_V real _x000D_, data_row_uid uuid  not null_x000D_, creating_adapter_version varchar(40)  not null_x000D_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</row>
    <row r="12" spans="1:132" x14ac:dyDescent="0.25">
      <c r="AI12" t="s">
        <v>520</v>
      </c>
      <c r="BB12" t="s">
        <v>521</v>
      </c>
      <c r="BC12" t="s">
        <v>549</v>
      </c>
    </row>
    <row r="13" spans="1:132" x14ac:dyDescent="0.25">
      <c r="A13" t="s">
        <v>482</v>
      </c>
      <c r="P13" t="s">
        <v>484</v>
      </c>
      <c r="AJ13" t="s">
        <v>476</v>
      </c>
      <c r="AK13" t="s">
        <v>477</v>
      </c>
      <c r="AL13" t="s">
        <v>517</v>
      </c>
      <c r="AM13" t="s">
        <v>518</v>
      </c>
      <c r="AN13" t="s">
        <v>478</v>
      </c>
      <c r="AO13" t="s">
        <v>479</v>
      </c>
      <c r="AP13" t="s">
        <v>481</v>
      </c>
      <c r="AQ13" t="s">
        <v>480</v>
      </c>
      <c r="AR13" t="str">
        <f t="shared" ref="AR13:AY13" si="0">""""&amp;T14&amp;""""</f>
        <v>"required"</v>
      </c>
      <c r="AS13" t="str">
        <f t="shared" si="0"/>
        <v>"unique"</v>
      </c>
      <c r="AT13" t="str">
        <f t="shared" si="0"/>
        <v>"minLength"</v>
      </c>
      <c r="AU13" t="str">
        <f t="shared" si="0"/>
        <v>"maxLength"</v>
      </c>
      <c r="AV13" t="str">
        <f t="shared" si="0"/>
        <v>"minimum"</v>
      </c>
      <c r="AW13" t="str">
        <f t="shared" si="0"/>
        <v>"maximum"</v>
      </c>
      <c r="AX13" t="str">
        <f t="shared" si="0"/>
        <v>"pattern"</v>
      </c>
      <c r="AY13" t="str">
        <f t="shared" si="0"/>
        <v>"enum"</v>
      </c>
      <c r="BB13" s="13" t="str">
        <f>"{ "&amp;"""schemaName"": """&amp;schema_name&amp;""", ""schemaVersion"": """&amp;schema_version&amp;""", ""schemaFlavour"": """&amp;flavour&amp;""", ""schemaCopyright"": """&amp;schema_copyright&amp;""""</f>
        <v>{ "schemaName": "XIRCM_ugms_provider_csv", "schemaVersion": "0.02", "schemaFlavour": "Hitachi", "schemaCopyright": "RSSB 2019"</v>
      </c>
      <c r="BC13" t="s">
        <v>792</v>
      </c>
      <c r="BD13" t="s">
        <v>798</v>
      </c>
      <c r="BE13" t="s">
        <v>793</v>
      </c>
      <c r="BF13" t="s">
        <v>569</v>
      </c>
      <c r="BG13" t="s">
        <v>610</v>
      </c>
    </row>
    <row r="14" spans="1:132" ht="45" x14ac:dyDescent="0.25">
      <c r="A14" s="4" t="s">
        <v>483</v>
      </c>
      <c r="B14" s="11" t="s">
        <v>291</v>
      </c>
      <c r="C14" s="11" t="s">
        <v>260</v>
      </c>
      <c r="D14" s="11" t="s">
        <v>514</v>
      </c>
      <c r="E14" s="4" t="s">
        <v>278</v>
      </c>
      <c r="F14" s="4" t="s">
        <v>275</v>
      </c>
      <c r="G14" s="4" t="s">
        <v>55</v>
      </c>
      <c r="H14" s="4" t="s">
        <v>56</v>
      </c>
      <c r="I14" s="4" t="s">
        <v>57</v>
      </c>
      <c r="J14" s="4" t="s">
        <v>58</v>
      </c>
      <c r="K14" s="4" t="s">
        <v>59</v>
      </c>
      <c r="L14" s="4" t="s">
        <v>60</v>
      </c>
      <c r="M14" s="4" t="s">
        <v>61</v>
      </c>
      <c r="N14" s="4" t="s">
        <v>62</v>
      </c>
      <c r="O14" s="4" t="s">
        <v>64</v>
      </c>
      <c r="P14" s="4" t="s">
        <v>485</v>
      </c>
      <c r="Q14" s="4" t="s">
        <v>278</v>
      </c>
      <c r="R14" s="4" t="s">
        <v>275</v>
      </c>
      <c r="S14" s="4" t="s">
        <v>291</v>
      </c>
      <c r="T14" s="4" t="s">
        <v>56</v>
      </c>
      <c r="U14" s="4" t="s">
        <v>57</v>
      </c>
      <c r="V14" s="4" t="s">
        <v>58</v>
      </c>
      <c r="W14" s="4" t="s">
        <v>59</v>
      </c>
      <c r="X14" s="4" t="s">
        <v>60</v>
      </c>
      <c r="Y14" s="4" t="s">
        <v>61</v>
      </c>
      <c r="Z14" s="4" t="s">
        <v>62</v>
      </c>
      <c r="AA14" s="4" t="s">
        <v>64</v>
      </c>
      <c r="AB14" s="4" t="s">
        <v>486</v>
      </c>
      <c r="AC14" s="4" t="s">
        <v>488</v>
      </c>
      <c r="AD14" s="4" t="s">
        <v>536</v>
      </c>
      <c r="AE14" s="11" t="s">
        <v>786</v>
      </c>
      <c r="AF14" s="11" t="s">
        <v>788</v>
      </c>
      <c r="AG14" s="11" t="s">
        <v>787</v>
      </c>
      <c r="AH14" s="4" t="s">
        <v>505</v>
      </c>
      <c r="BB14" s="13" t="s">
        <v>504</v>
      </c>
      <c r="BG14" t="s">
        <v>278</v>
      </c>
      <c r="BH14" t="s">
        <v>611</v>
      </c>
      <c r="BI14" s="4" t="s">
        <v>616</v>
      </c>
    </row>
    <row r="15" spans="1:132" x14ac:dyDescent="0.25">
      <c r="A15" t="str">
        <f>'master schema'!C10</f>
        <v>file_timestamp_utc</v>
      </c>
      <c r="B15" t="str">
        <f>'master schema'!K10</f>
        <v>Timestamp of creation of file or datagram</v>
      </c>
      <c r="C15" t="str">
        <f>'master schema'!D10</f>
        <v>Meta</v>
      </c>
      <c r="D15" t="str">
        <f>'master schema'!E10</f>
        <v>core</v>
      </c>
      <c r="E15" t="str">
        <f>'master schema'!M10</f>
        <v>timestamp</v>
      </c>
      <c r="F15" t="str">
        <f>'master schema'!N10</f>
        <v>%Y-%m-%dT%H:%M:%SZ</v>
      </c>
      <c r="G15" t="str">
        <f>'master schema'!O10</f>
        <v>data provider from file name</v>
      </c>
      <c r="H15" t="b">
        <f>'master schema'!Y10</f>
        <v>1</v>
      </c>
      <c r="I15" t="b">
        <f>'master schema'!Z10</f>
        <v>1</v>
      </c>
      <c r="J15">
        <f>'master schema'!S10</f>
        <v>0</v>
      </c>
      <c r="K15">
        <f>'master schema'!T10</f>
        <v>0</v>
      </c>
      <c r="L15">
        <f>'master schema'!U10</f>
        <v>0</v>
      </c>
      <c r="M15">
        <f>'master schema'!V10</f>
        <v>0</v>
      </c>
      <c r="N15" t="str">
        <f>'master schema'!W10</f>
        <v>YYYY-MM-DDTHH:MM:SSZ</v>
      </c>
      <c r="O15">
        <f>'master schema'!X10</f>
        <v>0</v>
      </c>
      <c r="P15" t="b">
        <f t="shared" ref="P15" si="1">(ISTEXT(B15))</f>
        <v>1</v>
      </c>
      <c r="Q15" t="b">
        <f t="shared" ref="Q15" si="2">(ISTEXT(E15))</f>
        <v>1</v>
      </c>
      <c r="R15" t="b">
        <f t="shared" ref="R15" si="3">(ISTEXT(F15))</f>
        <v>1</v>
      </c>
      <c r="S15" t="b">
        <f t="shared" ref="S15" si="4">(ISTEXT(G15))</f>
        <v>1</v>
      </c>
      <c r="T15" t="b">
        <f>H15</f>
        <v>1</v>
      </c>
      <c r="U15" t="b">
        <f>I15</f>
        <v>1</v>
      </c>
      <c r="V15" t="b">
        <f>NOT(ISBLANK('master schema'!S10))</f>
        <v>0</v>
      </c>
      <c r="W15" t="b">
        <f>NOT(ISBLANK('master schema'!T10))</f>
        <v>0</v>
      </c>
      <c r="X15" t="b">
        <f>NOT(ISBLANK('master schema'!U10))</f>
        <v>0</v>
      </c>
      <c r="Y15" t="b">
        <f>NOT(ISBLANK('master schema'!V10))</f>
        <v>0</v>
      </c>
      <c r="Z15" t="b">
        <f>NOT(ISBLANK('master schema'!W10))</f>
        <v>1</v>
      </c>
      <c r="AA15" t="b">
        <f>NOT(ISBLANK('master schema'!X10))</f>
        <v>0</v>
      </c>
      <c r="AB15" t="b">
        <f>OR(T15:AA15)</f>
        <v>1</v>
      </c>
      <c r="AC15" t="str">
        <f>INDEX(types_tableschema,MATCH('master schema'!M10,types_master,0))</f>
        <v>datetime</v>
      </c>
      <c r="AD15" t="b">
        <f>IF(flavour="full",TRUE,INDEX('master schema'!$AC10:$AF10,1,MATCH(flavour,'master schema'!$AC$9:$AF$9,0))="y")</f>
        <v>1</v>
      </c>
      <c r="AE15" t="b">
        <f>AND(Q15,C15&lt;&gt;"Broker",AD15)</f>
        <v>1</v>
      </c>
      <c r="AF15">
        <f>IF(AD15,INDEX('master schema'!$AG10:$AK10,1,MATCH(flavour,'master schema'!$AG$9:$AK$9,0)),"")</f>
        <v>0</v>
      </c>
      <c r="AG15" t="b">
        <f>AND(AD15,AF15&gt;0)</f>
        <v>0</v>
      </c>
      <c r="AH15" t="str">
        <f>LOWER(LEFT(A15,1))&amp;SUBSTITUTE(MID(PROPER(SUBSTITUTE(A15,"_"," ")),2,999)," ","")</f>
        <v>fileTimestampUtc</v>
      </c>
      <c r="AI15" s="14" t="str">
        <f>IF($AE15,"{","")</f>
        <v>{</v>
      </c>
      <c r="AJ15" s="15" t="str">
        <f t="shared" ref="AJ15:AJ59" si="5">IF($AE15,AJ$13&amp;": "&amp;""""&amp;A15&amp;"""","")</f>
        <v>"name": "file_timestamp_utc"</v>
      </c>
      <c r="AK15" s="15" t="str">
        <f t="shared" ref="AK15:AK59" si="6">IF(AND($AE15,P15),", "&amp;AK$13&amp;": """&amp;B15&amp;"""","")</f>
        <v>, "title": "Timestamp of creation of file or datagram"</v>
      </c>
      <c r="AL15" s="15" t="str">
        <f t="shared" ref="AL15:AL59" si="7">IF($AE15,", "&amp;AL$13&amp;": """&amp;C15&amp;"""","")</f>
        <v>, "group": "Meta"</v>
      </c>
      <c r="AM15" s="15" t="str">
        <f t="shared" ref="AM15:AM59" si="8">IF($AE15,", "&amp;AM$13&amp;": """&amp;D15&amp;"""","")</f>
        <v>, "rank": "core"</v>
      </c>
      <c r="AN15" s="15" t="str">
        <f t="shared" ref="AN15:AN59" si="9">IF(AND($AE15,Q15),", "&amp;AN$13&amp;": """&amp;AC15&amp;"""","")</f>
        <v>, "type": "datetime"</v>
      </c>
      <c r="AO15" s="15" t="str">
        <f t="shared" ref="AO15:AO59" si="10">IF(AND($AE15,R15),", "&amp;AO$13&amp;": """&amp;F15&amp;"""","")</f>
        <v>, "format": "%Y-%m-%dT%H:%M:%SZ"</v>
      </c>
      <c r="AP15" s="15" t="str">
        <f t="shared" ref="AP15:AP59" si="11">IF(AND($AE15,S15),", "&amp;AP$13&amp;": """&amp;G15&amp;"""","")</f>
        <v>, "description": "data provider from file name"</v>
      </c>
      <c r="AQ15" s="22" t="str">
        <f t="shared" ref="AQ15:AQ46" si="12">IF(AND($AE15,$AB15),", "&amp;AQ$13&amp;": {","")</f>
        <v>, "constraints": {</v>
      </c>
      <c r="AR15" s="22" t="str">
        <f t="shared" ref="AR15:AR59" si="13">IF(AND($AE15,$AB15),AR$13&amp;": "&amp;IF(T15,"true","false"),"")</f>
        <v>"required": true</v>
      </c>
      <c r="AS15" s="22" t="str">
        <f t="shared" ref="AS15:AS59" si="14">IF(AND($AE15,$AB15),IF(AR15&lt;&gt;"",",","")&amp;AS$13&amp;": "&amp;IF(U15,"true","false"),"")</f>
        <v>,"unique": true</v>
      </c>
      <c r="AT15" s="22" t="str">
        <f>IF(AND($AE15,$AB15),IF(V15,IF(OR($V15:V15),",","")&amp;AT$13&amp;": "&amp;J15,""),"")</f>
        <v/>
      </c>
      <c r="AU15" s="22" t="str">
        <f>IF(AND($AE15,$AB15),IF(W15,IF(OR($V15:W15),",","")&amp;AU$13&amp;": "&amp;K15,""),"")</f>
        <v/>
      </c>
      <c r="AV15" s="22" t="str">
        <f>IF(AND($AE15,$AB15),IF(X15,IF(OR($V15:X15),",","")&amp;AV$13&amp;": "&amp;L15,""),"")</f>
        <v/>
      </c>
      <c r="AW15" s="22" t="str">
        <f>IF(AND($AE15,$AB15),IF(Y15,IF(OR($V15:Y15),",","")&amp;AW$13&amp;": "&amp;M15,""),"")</f>
        <v/>
      </c>
      <c r="AX15" s="22" t="str">
        <f>IF(AND($AE15,$AB15),IF(Z15,IF(OR($V15:Z15),",","")&amp;AX$13&amp;": """&amp;N15&amp;"""",""),"")</f>
        <v>,"pattern": "YYYY-MM-DDTHH:MM:SSZ"</v>
      </c>
      <c r="AY15" s="22" t="str">
        <f>IF(AND($AE15,$AB15),IF(AA15,IF(OR($V15:AA15),",","")&amp;AY$13&amp;": "&amp;"["&amp;O15&amp;"]",""),"")</f>
        <v/>
      </c>
      <c r="AZ15" s="22" t="str">
        <f>IF(AND($AE15,$AB15),"}","")</f>
        <v>}</v>
      </c>
      <c r="BA15" s="14" t="str">
        <f>IF($AE15,"}","")</f>
        <v>}</v>
      </c>
      <c r="BB15" s="13" t="str">
        <f t="shared" ref="BB15" si="15">_xlfn.CONCAT((AI15:BA15))</f>
        <v>{"name": "file_timestamp_utc", "title": "Timestamp of creation of file or datagram", "group": "Meta", "rank": "core", "type": "datetime", "format": "%Y-%m-%dT%H:%M:%SZ", "description": "data provider from file name", "constraints": {"required": true,"unique": true,"pattern": "YYYY-MM-DDTHH:MM:SSZ"}}</v>
      </c>
      <c r="BC15" t="str">
        <f>IF(AE15,","&amp;A15,"")</f>
        <v>,file_timestamp_utc</v>
      </c>
      <c r="BD15" t="str">
        <f>IF(AE15,",'"&amp;A15&amp;"'","")</f>
        <v>,'file_timestamp_utc'</v>
      </c>
      <c r="BE15" t="str">
        <f t="shared" ref="BE15:BE59" si="16">IF(AG15,",'"&amp;A15&amp;"'","")</f>
        <v/>
      </c>
      <c r="BG15" t="str">
        <f t="shared" ref="BG15:BG59" si="17">INDEX(types_postgres,MATCH(E15,types_master,0))</f>
        <v>timestamp</v>
      </c>
      <c r="BH15">
        <f t="shared" ref="BH15:BH59" si="18">K15</f>
        <v>0</v>
      </c>
      <c r="BI15" t="str">
        <f t="shared" ref="BI15:BI59" si="19">IF(AE15,", "&amp;SUBSTITUTE(A15,".","_pt_")&amp;" "&amp;BG15&amp;IF(BG15="varchar","("&amp;BH15&amp;")","")&amp;" "&amp;IF(H15," not null","")&amp;CHAR(13),"")</f>
        <v>, file_timestamp_utc timestamp  not null_x000D_</v>
      </c>
    </row>
    <row r="16" spans="1:132" x14ac:dyDescent="0.25">
      <c r="A16" t="str">
        <f>'master schema'!C11</f>
        <v>file_name</v>
      </c>
      <c r="B16" t="str">
        <f>'master schema'!K11</f>
        <v>Name of file or datagram</v>
      </c>
      <c r="C16" t="str">
        <f>'master schema'!D11</f>
        <v>Meta</v>
      </c>
      <c r="D16" t="str">
        <f>'master schema'!E11</f>
        <v>core</v>
      </c>
      <c r="E16" t="str">
        <f>'master schema'!M11</f>
        <v>string</v>
      </c>
      <c r="F16">
        <f>'master schema'!N11</f>
        <v>0</v>
      </c>
      <c r="G16" t="str">
        <f>'master schema'!O11</f>
        <v>data provider from file name</v>
      </c>
      <c r="H16" t="b">
        <f>'master schema'!Y11</f>
        <v>1</v>
      </c>
      <c r="I16" t="b">
        <f>'master schema'!Z11</f>
        <v>0</v>
      </c>
      <c r="J16">
        <f>'master schema'!S11</f>
        <v>0</v>
      </c>
      <c r="K16">
        <f>'master schema'!T11</f>
        <v>255</v>
      </c>
      <c r="L16">
        <f>'master schema'!U11</f>
        <v>0</v>
      </c>
      <c r="M16">
        <f>'master schema'!V11</f>
        <v>0</v>
      </c>
      <c r="N16">
        <f>'master schema'!W11</f>
        <v>0</v>
      </c>
      <c r="O16">
        <f>'master schema'!X11</f>
        <v>0</v>
      </c>
      <c r="P16" t="b">
        <f t="shared" ref="P16:P59" si="20">(ISTEXT(B16))</f>
        <v>1</v>
      </c>
      <c r="Q16" t="b">
        <f t="shared" ref="Q16:Q59" si="21">(ISTEXT(E16))</f>
        <v>1</v>
      </c>
      <c r="R16" t="b">
        <f t="shared" ref="R16:R59" si="22">(ISTEXT(F16))</f>
        <v>0</v>
      </c>
      <c r="S16" t="b">
        <f t="shared" ref="S16:S59" si="23">(ISTEXT(G16))</f>
        <v>1</v>
      </c>
      <c r="T16" t="b">
        <f t="shared" ref="T16:T59" si="24">H16</f>
        <v>1</v>
      </c>
      <c r="U16" t="b">
        <f t="shared" ref="U16:U59" si="25">I16</f>
        <v>0</v>
      </c>
      <c r="V16" t="b">
        <f>NOT(ISBLANK('master schema'!S11))</f>
        <v>0</v>
      </c>
      <c r="W16" t="b">
        <f>NOT(ISBLANK('master schema'!T11))</f>
        <v>1</v>
      </c>
      <c r="X16" t="b">
        <f>NOT(ISBLANK('master schema'!U11))</f>
        <v>0</v>
      </c>
      <c r="Y16" t="b">
        <f>NOT(ISBLANK('master schema'!V11))</f>
        <v>0</v>
      </c>
      <c r="Z16" t="b">
        <f>NOT(ISBLANK('master schema'!W11))</f>
        <v>0</v>
      </c>
      <c r="AA16" t="b">
        <f>NOT(ISBLANK('master schema'!X11))</f>
        <v>0</v>
      </c>
      <c r="AB16" t="b">
        <f t="shared" ref="AB16:AB59" si="26">OR(T16:AA16)</f>
        <v>1</v>
      </c>
      <c r="AC16" t="str">
        <f>INDEX(types_tableschema,MATCH('master schema'!M11,types_master,0))</f>
        <v>string</v>
      </c>
      <c r="AD16" t="b">
        <f>IF(flavour="full",TRUE,INDEX('master schema'!$AC11:$AF11,1,MATCH(flavour,'master schema'!$AC$9:$AF$9,0))="y")</f>
        <v>1</v>
      </c>
      <c r="AE16" t="b">
        <f t="shared" ref="AE16:AE59" si="27">AND(Q16,C16&lt;&gt;"Broker",AD16)</f>
        <v>1</v>
      </c>
      <c r="AF16">
        <f>IF(AD16,INDEX('master schema'!$AG11:$AK11,1,MATCH(flavour,'master schema'!$AG$9:$AK$9,0)),"")</f>
        <v>0</v>
      </c>
      <c r="AG16" t="b">
        <f t="shared" ref="AG16:AG59" si="28">AND(AD16,AF16&gt;0)</f>
        <v>0</v>
      </c>
      <c r="AH16" t="str">
        <f t="shared" ref="AH16:AH59" si="29">LOWER(LEFT(A16,1))&amp;SUBSTITUTE(MID(PROPER(SUBSTITUTE(A16,"_"," ")),2,999)," ","")</f>
        <v>fileName</v>
      </c>
      <c r="AI16" s="14" t="str">
        <f>IF($AE16,",{","")</f>
        <v>,{</v>
      </c>
      <c r="AJ16" s="15" t="str">
        <f t="shared" si="5"/>
        <v>"name": "file_name"</v>
      </c>
      <c r="AK16" s="15" t="str">
        <f t="shared" si="6"/>
        <v>, "title": "Name of file or datagram"</v>
      </c>
      <c r="AL16" s="15" t="str">
        <f t="shared" si="7"/>
        <v>, "group": "Meta"</v>
      </c>
      <c r="AM16" s="15" t="str">
        <f t="shared" si="8"/>
        <v>, "rank": "core"</v>
      </c>
      <c r="AN16" s="15" t="str">
        <f t="shared" si="9"/>
        <v>, "type": "string"</v>
      </c>
      <c r="AO16" s="15" t="str">
        <f t="shared" si="10"/>
        <v/>
      </c>
      <c r="AP16" s="15" t="str">
        <f t="shared" si="11"/>
        <v>, "description": "data provider from file name"</v>
      </c>
      <c r="AQ16" s="22" t="str">
        <f t="shared" si="12"/>
        <v>, "constraints": {</v>
      </c>
      <c r="AR16" s="22" t="str">
        <f t="shared" si="13"/>
        <v>"required": true</v>
      </c>
      <c r="AS16" s="22" t="str">
        <f t="shared" si="14"/>
        <v>,"unique": false</v>
      </c>
      <c r="AT16" s="22" t="str">
        <f>IF(AND($AE16,$AB16),IF(V16,IF(OR($V16:V16),",","")&amp;AT$13&amp;": "&amp;J16,""),"")</f>
        <v/>
      </c>
      <c r="AU16" s="22" t="str">
        <f>IF(AND($AE16,$AB16),IF(W16,IF(OR($V16:W16),",","")&amp;AU$13&amp;": "&amp;K16,""),"")</f>
        <v>,"maxLength": 255</v>
      </c>
      <c r="AV16" s="22" t="str">
        <f>IF(AND($AE16,$AB16),IF(X16,IF(OR($V16:X16),",","")&amp;AV$13&amp;": "&amp;L16,""),"")</f>
        <v/>
      </c>
      <c r="AW16" s="22" t="str">
        <f>IF(AND($AE16,$AB16),IF(Y16,IF(OR($V16:Y16),",","")&amp;AW$13&amp;": "&amp;M16,""),"")</f>
        <v/>
      </c>
      <c r="AX16" s="22" t="str">
        <f>IF(AND($AE16,$AB16),IF(Z16,IF(OR($V16:Z16),",","")&amp;AX$13&amp;": """&amp;N16&amp;"""",""),"")</f>
        <v/>
      </c>
      <c r="AY16" s="22" t="str">
        <f>IF(AND($AE16,$AB16),IF(AA16,IF(OR($V16:AA16),",","")&amp;AY$13&amp;": "&amp;"["&amp;O16&amp;"]",""),"")</f>
        <v/>
      </c>
      <c r="AZ16" s="22" t="str">
        <f t="shared" ref="AZ16:AZ79" si="30">IF(AND($AE16,$AB16),"}","")</f>
        <v>}</v>
      </c>
      <c r="BA16" s="14" t="str">
        <f t="shared" ref="BA16:BA79" si="31">IF($AE16,"}","")</f>
        <v>}</v>
      </c>
      <c r="BB16" s="13" t="str">
        <f t="shared" ref="BB16:BB59" si="32">_xlfn.CONCAT((AI16:BA16))</f>
        <v>,{"name": "file_name", "title": "Name of file or datagram", "group": "Meta", "rank": "core", "type": "string", "description": "data provider from file name", "constraints": {"required": true,"unique": false,"maxLength": 255}}</v>
      </c>
      <c r="BC16" t="str">
        <f t="shared" ref="BC16:BC59" si="33">IF(AE16,","&amp;A16,"")</f>
        <v>,file_name</v>
      </c>
      <c r="BD16" t="str">
        <f t="shared" ref="BD16:BD79" si="34">IF(AE16,",'"&amp;A16&amp;"'","")</f>
        <v>,'file_name'</v>
      </c>
      <c r="BE16" t="str">
        <f t="shared" si="16"/>
        <v/>
      </c>
      <c r="BG16" t="str">
        <f t="shared" si="17"/>
        <v>varchar</v>
      </c>
      <c r="BH16">
        <f t="shared" si="18"/>
        <v>255</v>
      </c>
      <c r="BI16" t="str">
        <f t="shared" si="19"/>
        <v>, file_name varchar(255)  not null_x000D_</v>
      </c>
    </row>
    <row r="17" spans="1:61" x14ac:dyDescent="0.25">
      <c r="A17" t="str">
        <f>'master schema'!C12</f>
        <v>file_uid</v>
      </c>
      <c r="B17" t="str">
        <f>'master schema'!K12</f>
        <v>UUID of file, supplied by data provider</v>
      </c>
      <c r="C17" t="str">
        <f>'master schema'!D12</f>
        <v>Meta</v>
      </c>
      <c r="D17" t="str">
        <f>'master schema'!E12</f>
        <v>core</v>
      </c>
      <c r="E17" t="str">
        <f>'master schema'!M12</f>
        <v>uuid</v>
      </c>
      <c r="F17" t="str">
        <f>'master schema'!N12</f>
        <v>uuid</v>
      </c>
      <c r="G17" t="str">
        <f>'master schema'!O12</f>
        <v>supplied by data provider</v>
      </c>
      <c r="H17" t="b">
        <f>'master schema'!Y12</f>
        <v>1</v>
      </c>
      <c r="I17" t="b">
        <f>'master schema'!Z12</f>
        <v>1</v>
      </c>
      <c r="J17">
        <f>'master schema'!S12</f>
        <v>0</v>
      </c>
      <c r="K17">
        <f>'master schema'!T12</f>
        <v>0</v>
      </c>
      <c r="L17">
        <f>'master schema'!U12</f>
        <v>0</v>
      </c>
      <c r="M17">
        <f>'master schema'!V12</f>
        <v>0</v>
      </c>
      <c r="N17">
        <f>'master schema'!W12</f>
        <v>0</v>
      </c>
      <c r="O17">
        <f>'master schema'!X12</f>
        <v>0</v>
      </c>
      <c r="P17" t="b">
        <f t="shared" si="20"/>
        <v>1</v>
      </c>
      <c r="Q17" t="b">
        <f t="shared" si="21"/>
        <v>1</v>
      </c>
      <c r="R17" t="b">
        <f t="shared" si="22"/>
        <v>1</v>
      </c>
      <c r="S17" t="b">
        <f t="shared" si="23"/>
        <v>1</v>
      </c>
      <c r="T17" t="b">
        <f t="shared" si="24"/>
        <v>1</v>
      </c>
      <c r="U17" t="b">
        <f t="shared" si="25"/>
        <v>1</v>
      </c>
      <c r="V17" t="b">
        <f>NOT(ISBLANK('master schema'!S12))</f>
        <v>0</v>
      </c>
      <c r="W17" t="b">
        <f>NOT(ISBLANK('master schema'!T12))</f>
        <v>0</v>
      </c>
      <c r="X17" t="b">
        <f>NOT(ISBLANK('master schema'!U12))</f>
        <v>0</v>
      </c>
      <c r="Y17" t="b">
        <f>NOT(ISBLANK('master schema'!V12))</f>
        <v>0</v>
      </c>
      <c r="Z17" t="b">
        <f>NOT(ISBLANK('master schema'!W12))</f>
        <v>0</v>
      </c>
      <c r="AA17" t="b">
        <f>NOT(ISBLANK('master schema'!X12))</f>
        <v>0</v>
      </c>
      <c r="AB17" t="b">
        <f t="shared" si="26"/>
        <v>1</v>
      </c>
      <c r="AC17" t="str">
        <f>INDEX(types_tableschema,MATCH('master schema'!M12,types_master,0))</f>
        <v>string</v>
      </c>
      <c r="AD17" t="b">
        <f>IF(flavour="full",TRUE,INDEX('master schema'!$AC12:$AF12,1,MATCH(flavour,'master schema'!$AC$9:$AF$9,0))="y")</f>
        <v>1</v>
      </c>
      <c r="AE17" t="b">
        <f t="shared" si="27"/>
        <v>1</v>
      </c>
      <c r="AF17">
        <f>IF(AD17,INDEX('master schema'!$AG12:$AK12,1,MATCH(flavour,'master schema'!$AG$9:$AK$9,0)),"")</f>
        <v>0</v>
      </c>
      <c r="AG17" t="b">
        <f t="shared" si="28"/>
        <v>0</v>
      </c>
      <c r="AH17" t="str">
        <f t="shared" si="29"/>
        <v>fileUid</v>
      </c>
      <c r="AI17" s="14" t="str">
        <f t="shared" ref="AI17:AI80" si="35">IF($AE17,",{","")</f>
        <v>,{</v>
      </c>
      <c r="AJ17" s="15" t="str">
        <f t="shared" si="5"/>
        <v>"name": "file_uid"</v>
      </c>
      <c r="AK17" s="15" t="str">
        <f t="shared" si="6"/>
        <v>, "title": "UUID of file, supplied by data provider"</v>
      </c>
      <c r="AL17" s="15" t="str">
        <f t="shared" si="7"/>
        <v>, "group": "Meta"</v>
      </c>
      <c r="AM17" s="15" t="str">
        <f t="shared" si="8"/>
        <v>, "rank": "core"</v>
      </c>
      <c r="AN17" s="15" t="str">
        <f t="shared" si="9"/>
        <v>, "type": "string"</v>
      </c>
      <c r="AO17" s="15" t="str">
        <f t="shared" si="10"/>
        <v>, "format": "uuid"</v>
      </c>
      <c r="AP17" s="15" t="str">
        <f t="shared" si="11"/>
        <v>, "description": "supplied by data provider"</v>
      </c>
      <c r="AQ17" s="22" t="str">
        <f t="shared" si="12"/>
        <v>, "constraints": {</v>
      </c>
      <c r="AR17" s="22" t="str">
        <f t="shared" si="13"/>
        <v>"required": true</v>
      </c>
      <c r="AS17" s="22" t="str">
        <f t="shared" si="14"/>
        <v>,"unique": true</v>
      </c>
      <c r="AT17" s="22" t="str">
        <f>IF(AND($AE17,$AB17),IF(V17,IF(OR($V17:V17),",","")&amp;AT$13&amp;": "&amp;J17,""),"")</f>
        <v/>
      </c>
      <c r="AU17" s="22" t="str">
        <f>IF(AND($AE17,$AB17),IF(W17,IF(OR($V17:W17),",","")&amp;AU$13&amp;": "&amp;K17,""),"")</f>
        <v/>
      </c>
      <c r="AV17" s="22" t="str">
        <f>IF(AND($AE17,$AB17),IF(X17,IF(OR($V17:X17),",","")&amp;AV$13&amp;": "&amp;L17,""),"")</f>
        <v/>
      </c>
      <c r="AW17" s="22" t="str">
        <f>IF(AND($AE17,$AB17),IF(Y17,IF(OR($V17:Y17),",","")&amp;AW$13&amp;": "&amp;M17,""),"")</f>
        <v/>
      </c>
      <c r="AX17" s="22" t="str">
        <f>IF(AND($AE17,$AB17),IF(Z17,IF(OR($V17:Z17),",","")&amp;AX$13&amp;": """&amp;N17&amp;"""",""),"")</f>
        <v/>
      </c>
      <c r="AY17" s="22" t="str">
        <f>IF(AND($AE17,$AB17),IF(AA17,IF(OR($V17:AA17),",","")&amp;AY$13&amp;": "&amp;"["&amp;O17&amp;"]",""),"")</f>
        <v/>
      </c>
      <c r="AZ17" s="22" t="str">
        <f t="shared" si="30"/>
        <v>}</v>
      </c>
      <c r="BA17" s="14" t="str">
        <f t="shared" si="31"/>
        <v>}</v>
      </c>
      <c r="BB17" s="13" t="str">
        <f t="shared" si="32"/>
        <v>,{"name": "file_uid", "title": "UUID of file, supplied by data provider", "group": "Meta", "rank": "core", "type": "string", "format": "uuid", "description": "supplied by data provider", "constraints": {"required": true,"unique": true}}</v>
      </c>
      <c r="BC17" t="str">
        <f t="shared" si="33"/>
        <v>,file_uid</v>
      </c>
      <c r="BD17" t="str">
        <f t="shared" si="34"/>
        <v>,'file_uid'</v>
      </c>
      <c r="BE17" t="str">
        <f t="shared" si="16"/>
        <v/>
      </c>
      <c r="BG17" t="str">
        <f t="shared" si="17"/>
        <v>uuid</v>
      </c>
      <c r="BH17">
        <f t="shared" si="18"/>
        <v>0</v>
      </c>
      <c r="BI17" t="str">
        <f t="shared" si="19"/>
        <v>, file_uid uuid  not null_x000D_</v>
      </c>
    </row>
    <row r="18" spans="1:61" x14ac:dyDescent="0.25">
      <c r="A18" t="str">
        <f>'master schema'!C13</f>
        <v>data_owner</v>
      </c>
      <c r="B18" t="str">
        <f>'master schema'!K13</f>
        <v>JSON object containing ownership metadata</v>
      </c>
      <c r="C18" t="str">
        <f>'master schema'!D13</f>
        <v>Meta</v>
      </c>
      <c r="D18" t="str">
        <f>'master schema'!E13</f>
        <v>core</v>
      </c>
      <c r="E18" t="str">
        <f>'master schema'!M13</f>
        <v>object</v>
      </c>
      <c r="F18">
        <f>'master schema'!N13</f>
        <v>0</v>
      </c>
      <c r="G18" t="str">
        <f>'master schema'!O13</f>
        <v>metadata as json object using Dublin Core principles</v>
      </c>
      <c r="H18" t="b">
        <f>'master schema'!Y13</f>
        <v>0</v>
      </c>
      <c r="I18" t="b">
        <f>'master schema'!Z13</f>
        <v>0</v>
      </c>
      <c r="J18">
        <f>'master schema'!S13</f>
        <v>0</v>
      </c>
      <c r="K18">
        <f>'master schema'!T13</f>
        <v>1000</v>
      </c>
      <c r="L18">
        <f>'master schema'!U13</f>
        <v>0</v>
      </c>
      <c r="M18">
        <f>'master schema'!V13</f>
        <v>0</v>
      </c>
      <c r="N18">
        <f>'master schema'!W13</f>
        <v>0</v>
      </c>
      <c r="O18">
        <f>'master schema'!X13</f>
        <v>0</v>
      </c>
      <c r="P18" t="b">
        <f t="shared" si="20"/>
        <v>1</v>
      </c>
      <c r="Q18" t="b">
        <f t="shared" si="21"/>
        <v>1</v>
      </c>
      <c r="R18" t="b">
        <f t="shared" si="22"/>
        <v>0</v>
      </c>
      <c r="S18" t="b">
        <f t="shared" si="23"/>
        <v>1</v>
      </c>
      <c r="T18" t="b">
        <f t="shared" si="24"/>
        <v>0</v>
      </c>
      <c r="U18" t="b">
        <f t="shared" si="25"/>
        <v>0</v>
      </c>
      <c r="V18" t="b">
        <f>NOT(ISBLANK('master schema'!S13))</f>
        <v>0</v>
      </c>
      <c r="W18" t="b">
        <f>NOT(ISBLANK('master schema'!T13))</f>
        <v>1</v>
      </c>
      <c r="X18" t="b">
        <f>NOT(ISBLANK('master schema'!U13))</f>
        <v>0</v>
      </c>
      <c r="Y18" t="b">
        <f>NOT(ISBLANK('master schema'!V13))</f>
        <v>0</v>
      </c>
      <c r="Z18" t="b">
        <f>NOT(ISBLANK('master schema'!W13))</f>
        <v>0</v>
      </c>
      <c r="AA18" t="b">
        <f>NOT(ISBLANK('master schema'!X13))</f>
        <v>0</v>
      </c>
      <c r="AB18" t="b">
        <f t="shared" si="26"/>
        <v>1</v>
      </c>
      <c r="AC18" t="str">
        <f>INDEX(types_tableschema,MATCH('master schema'!M13,types_master,0))</f>
        <v>object</v>
      </c>
      <c r="AD18" t="b">
        <f>IF(flavour="full",TRUE,INDEX('master schema'!$AC13:$AF13,1,MATCH(flavour,'master schema'!$AC$9:$AF$9,0))="y")</f>
        <v>0</v>
      </c>
      <c r="AE18" t="b">
        <f t="shared" si="27"/>
        <v>0</v>
      </c>
      <c r="AF18" t="str">
        <f>IF(AD18,INDEX('master schema'!$AG13:$AK13,1,MATCH(flavour,'master schema'!$AG$9:$AK$9,0)),"")</f>
        <v/>
      </c>
      <c r="AG18" t="b">
        <f t="shared" si="28"/>
        <v>0</v>
      </c>
      <c r="AH18" t="str">
        <f t="shared" si="29"/>
        <v>dataOwner</v>
      </c>
      <c r="AI18" s="14" t="str">
        <f t="shared" si="35"/>
        <v/>
      </c>
      <c r="AJ18" s="15" t="str">
        <f t="shared" si="5"/>
        <v/>
      </c>
      <c r="AK18" s="15" t="str">
        <f t="shared" si="6"/>
        <v/>
      </c>
      <c r="AL18" s="15" t="str">
        <f t="shared" si="7"/>
        <v/>
      </c>
      <c r="AM18" s="15" t="str">
        <f t="shared" si="8"/>
        <v/>
      </c>
      <c r="AN18" s="15" t="str">
        <f t="shared" si="9"/>
        <v/>
      </c>
      <c r="AO18" s="15" t="str">
        <f t="shared" si="10"/>
        <v/>
      </c>
      <c r="AP18" s="15" t="str">
        <f t="shared" si="11"/>
        <v/>
      </c>
      <c r="AQ18" s="22" t="str">
        <f t="shared" si="12"/>
        <v/>
      </c>
      <c r="AR18" s="22" t="str">
        <f t="shared" si="13"/>
        <v/>
      </c>
      <c r="AS18" s="22" t="str">
        <f t="shared" si="14"/>
        <v/>
      </c>
      <c r="AT18" s="22" t="str">
        <f>IF(AND($AE18,$AB18),IF(V18,IF(OR($V18:V18),",","")&amp;AT$13&amp;": "&amp;J18,""),"")</f>
        <v/>
      </c>
      <c r="AU18" s="22" t="str">
        <f>IF(AND($AE18,$AB18),IF(W18,IF(OR($V18:W18),",","")&amp;AU$13&amp;": "&amp;K18,""),"")</f>
        <v/>
      </c>
      <c r="AV18" s="22" t="str">
        <f>IF(AND($AE18,$AB18),IF(X18,IF(OR($V18:X18),",","")&amp;AV$13&amp;": "&amp;L18,""),"")</f>
        <v/>
      </c>
      <c r="AW18" s="22" t="str">
        <f>IF(AND($AE18,$AB18),IF(Y18,IF(OR($V18:Y18),",","")&amp;AW$13&amp;": "&amp;M18,""),"")</f>
        <v/>
      </c>
      <c r="AX18" s="22" t="str">
        <f>IF(AND($AE18,$AB18),IF(Z18,IF(OR($V18:Z18),",","")&amp;AX$13&amp;": """&amp;N18&amp;"""",""),"")</f>
        <v/>
      </c>
      <c r="AY18" s="22" t="str">
        <f>IF(AND($AE18,$AB18),IF(AA18,IF(OR($V18:AA18),",","")&amp;AY$13&amp;": "&amp;"["&amp;O18&amp;"]",""),"")</f>
        <v/>
      </c>
      <c r="AZ18" s="22" t="str">
        <f t="shared" si="30"/>
        <v/>
      </c>
      <c r="BA18" s="14" t="str">
        <f t="shared" si="31"/>
        <v/>
      </c>
      <c r="BB18" s="13" t="str">
        <f t="shared" si="32"/>
        <v/>
      </c>
      <c r="BC18" t="str">
        <f t="shared" si="33"/>
        <v/>
      </c>
      <c r="BD18" t="str">
        <f t="shared" si="34"/>
        <v/>
      </c>
      <c r="BE18" t="str">
        <f t="shared" si="16"/>
        <v/>
      </c>
      <c r="BG18" t="str">
        <f t="shared" si="17"/>
        <v>text</v>
      </c>
      <c r="BH18">
        <f t="shared" si="18"/>
        <v>1000</v>
      </c>
      <c r="BI18" t="str">
        <f t="shared" si="19"/>
        <v/>
      </c>
    </row>
    <row r="19" spans="1:61" x14ac:dyDescent="0.25">
      <c r="A19" t="str">
        <f>'master schema'!C14</f>
        <v>data_validity_status_map</v>
      </c>
      <c r="B19" t="str">
        <f>'master schema'!K14</f>
        <v>JSON object containing list of data items in validity status</v>
      </c>
      <c r="C19" t="str">
        <f>'master schema'!D14</f>
        <v>Meta</v>
      </c>
      <c r="D19" t="str">
        <f>'master schema'!E14</f>
        <v>core</v>
      </c>
      <c r="E19" t="str">
        <f>'master schema'!M14</f>
        <v>object</v>
      </c>
      <c r="F19">
        <f>'master schema'!N14</f>
        <v>0</v>
      </c>
      <c r="G19" t="str">
        <f>'master schema'!O14</f>
        <v>list of column names</v>
      </c>
      <c r="H19" t="b">
        <f>'master schema'!Y14</f>
        <v>0</v>
      </c>
      <c r="I19" t="b">
        <f>'master schema'!Z14</f>
        <v>0</v>
      </c>
      <c r="J19">
        <f>'master schema'!S14</f>
        <v>0</v>
      </c>
      <c r="K19">
        <f>'master schema'!T14</f>
        <v>1000</v>
      </c>
      <c r="L19">
        <f>'master schema'!U14</f>
        <v>0</v>
      </c>
      <c r="M19">
        <f>'master schema'!V14</f>
        <v>0</v>
      </c>
      <c r="N19">
        <f>'master schema'!W14</f>
        <v>0</v>
      </c>
      <c r="O19">
        <f>'master schema'!X14</f>
        <v>0</v>
      </c>
      <c r="P19" t="b">
        <f t="shared" si="20"/>
        <v>1</v>
      </c>
      <c r="Q19" t="b">
        <f t="shared" si="21"/>
        <v>1</v>
      </c>
      <c r="R19" t="b">
        <f t="shared" si="22"/>
        <v>0</v>
      </c>
      <c r="S19" t="b">
        <f t="shared" si="23"/>
        <v>1</v>
      </c>
      <c r="T19" t="b">
        <f t="shared" si="24"/>
        <v>0</v>
      </c>
      <c r="U19" t="b">
        <f t="shared" si="25"/>
        <v>0</v>
      </c>
      <c r="V19" t="b">
        <f>NOT(ISBLANK('master schema'!S14))</f>
        <v>0</v>
      </c>
      <c r="W19" t="b">
        <f>NOT(ISBLANK('master schema'!T14))</f>
        <v>1</v>
      </c>
      <c r="X19" t="b">
        <f>NOT(ISBLANK('master schema'!U14))</f>
        <v>0</v>
      </c>
      <c r="Y19" t="b">
        <f>NOT(ISBLANK('master schema'!V14))</f>
        <v>0</v>
      </c>
      <c r="Z19" t="b">
        <f>NOT(ISBLANK('master schema'!W14))</f>
        <v>0</v>
      </c>
      <c r="AA19" t="b">
        <f>NOT(ISBLANK('master schema'!X14))</f>
        <v>0</v>
      </c>
      <c r="AB19" t="b">
        <f t="shared" si="26"/>
        <v>1</v>
      </c>
      <c r="AC19" t="str">
        <f>INDEX(types_tableschema,MATCH('master schema'!M14,types_master,0))</f>
        <v>object</v>
      </c>
      <c r="AD19" t="b">
        <f>IF(flavour="full",TRUE,INDEX('master schema'!$AC14:$AF14,1,MATCH(flavour,'master schema'!$AC$9:$AF$9,0))="y")</f>
        <v>0</v>
      </c>
      <c r="AE19" t="b">
        <f t="shared" si="27"/>
        <v>0</v>
      </c>
      <c r="AF19" t="str">
        <f>IF(AD19,INDEX('master schema'!$AG14:$AK14,1,MATCH(flavour,'master schema'!$AG$9:$AK$9,0)),"")</f>
        <v/>
      </c>
      <c r="AG19" t="b">
        <f t="shared" si="28"/>
        <v>0</v>
      </c>
      <c r="AH19" t="str">
        <f t="shared" si="29"/>
        <v>dataValidityStatusMap</v>
      </c>
      <c r="AI19" s="14" t="str">
        <f t="shared" si="35"/>
        <v/>
      </c>
      <c r="AJ19" s="15" t="str">
        <f t="shared" si="5"/>
        <v/>
      </c>
      <c r="AK19" s="15" t="str">
        <f t="shared" si="6"/>
        <v/>
      </c>
      <c r="AL19" s="15" t="str">
        <f t="shared" si="7"/>
        <v/>
      </c>
      <c r="AM19" s="15" t="str">
        <f t="shared" si="8"/>
        <v/>
      </c>
      <c r="AN19" s="15" t="str">
        <f t="shared" si="9"/>
        <v/>
      </c>
      <c r="AO19" s="15" t="str">
        <f t="shared" si="10"/>
        <v/>
      </c>
      <c r="AP19" s="15" t="str">
        <f t="shared" si="11"/>
        <v/>
      </c>
      <c r="AQ19" s="22" t="str">
        <f t="shared" si="12"/>
        <v/>
      </c>
      <c r="AR19" s="22" t="str">
        <f t="shared" si="13"/>
        <v/>
      </c>
      <c r="AS19" s="22" t="str">
        <f t="shared" si="14"/>
        <v/>
      </c>
      <c r="AT19" s="22" t="str">
        <f>IF(AND($AE19,$AB19),IF(V19,IF(OR($V19:V19),",","")&amp;AT$13&amp;": "&amp;J19,""),"")</f>
        <v/>
      </c>
      <c r="AU19" s="22" t="str">
        <f>IF(AND($AE19,$AB19),IF(W19,IF(OR($V19:W19),",","")&amp;AU$13&amp;": "&amp;K19,""),"")</f>
        <v/>
      </c>
      <c r="AV19" s="22" t="str">
        <f>IF(AND($AE19,$AB19),IF(X19,IF(OR($V19:X19),",","")&amp;AV$13&amp;": "&amp;L19,""),"")</f>
        <v/>
      </c>
      <c r="AW19" s="22" t="str">
        <f>IF(AND($AE19,$AB19),IF(Y19,IF(OR($V19:Y19),",","")&amp;AW$13&amp;": "&amp;M19,""),"")</f>
        <v/>
      </c>
      <c r="AX19" s="22" t="str">
        <f>IF(AND($AE19,$AB19),IF(Z19,IF(OR($V19:Z19),",","")&amp;AX$13&amp;": """&amp;N19&amp;"""",""),"")</f>
        <v/>
      </c>
      <c r="AY19" s="22" t="str">
        <f>IF(AND($AE19,$AB19),IF(AA19,IF(OR($V19:AA19),",","")&amp;AY$13&amp;": "&amp;"["&amp;O19&amp;"]",""),"")</f>
        <v/>
      </c>
      <c r="AZ19" s="22" t="str">
        <f t="shared" si="30"/>
        <v/>
      </c>
      <c r="BA19" s="14" t="str">
        <f t="shared" si="31"/>
        <v/>
      </c>
      <c r="BB19" s="13" t="str">
        <f t="shared" si="32"/>
        <v/>
      </c>
      <c r="BC19" t="str">
        <f t="shared" si="33"/>
        <v/>
      </c>
      <c r="BD19" t="str">
        <f t="shared" si="34"/>
        <v/>
      </c>
      <c r="BE19" t="str">
        <f t="shared" si="16"/>
        <v/>
      </c>
      <c r="BG19" t="str">
        <f t="shared" si="17"/>
        <v>text</v>
      </c>
      <c r="BH19">
        <f t="shared" si="18"/>
        <v>1000</v>
      </c>
      <c r="BI19" t="str">
        <f t="shared" si="19"/>
        <v/>
      </c>
    </row>
    <row r="20" spans="1:61" x14ac:dyDescent="0.25">
      <c r="A20" t="str">
        <f>'master schema'!C15</f>
        <v>data_row_validity_flags</v>
      </c>
      <c r="B20" t="str">
        <f>'master schema'!K15</f>
        <v>String of characters representing the current validity status of each data item</v>
      </c>
      <c r="C20" t="str">
        <f>'master schema'!D15</f>
        <v>Meta</v>
      </c>
      <c r="D20" t="str">
        <f>'master schema'!E15</f>
        <v>core</v>
      </c>
      <c r="E20" t="str">
        <f>'master schema'!M15</f>
        <v>string</v>
      </c>
      <c r="F20">
        <f>'master schema'!N15</f>
        <v>0</v>
      </c>
      <c r="G20" t="str">
        <f>'master schema'!O15</f>
        <v xml:space="preserve">number of chars = no of columns. </v>
      </c>
      <c r="H20" t="b">
        <f>'master schema'!Y15</f>
        <v>0</v>
      </c>
      <c r="I20" t="b">
        <f>'master schema'!Z15</f>
        <v>0</v>
      </c>
      <c r="J20">
        <f>'master schema'!S15</f>
        <v>0</v>
      </c>
      <c r="K20">
        <f>'master schema'!T15</f>
        <v>511</v>
      </c>
      <c r="L20">
        <f>'master schema'!U15</f>
        <v>0</v>
      </c>
      <c r="M20">
        <f>'master schema'!V15</f>
        <v>0</v>
      </c>
      <c r="N20">
        <f>'master schema'!W15</f>
        <v>0</v>
      </c>
      <c r="O20">
        <f>'master schema'!X15</f>
        <v>0</v>
      </c>
      <c r="P20" t="b">
        <f t="shared" si="20"/>
        <v>1</v>
      </c>
      <c r="Q20" t="b">
        <f t="shared" si="21"/>
        <v>1</v>
      </c>
      <c r="R20" t="b">
        <f t="shared" si="22"/>
        <v>0</v>
      </c>
      <c r="S20" t="b">
        <f t="shared" si="23"/>
        <v>1</v>
      </c>
      <c r="T20" t="b">
        <f t="shared" si="24"/>
        <v>0</v>
      </c>
      <c r="U20" t="b">
        <f t="shared" si="25"/>
        <v>0</v>
      </c>
      <c r="V20" t="b">
        <f>NOT(ISBLANK('master schema'!S15))</f>
        <v>0</v>
      </c>
      <c r="W20" t="b">
        <f>NOT(ISBLANK('master schema'!T15))</f>
        <v>1</v>
      </c>
      <c r="X20" t="b">
        <f>NOT(ISBLANK('master schema'!U15))</f>
        <v>0</v>
      </c>
      <c r="Y20" t="b">
        <f>NOT(ISBLANK('master schema'!V15))</f>
        <v>0</v>
      </c>
      <c r="Z20" t="b">
        <f>NOT(ISBLANK('master schema'!W15))</f>
        <v>0</v>
      </c>
      <c r="AA20" t="b">
        <f>NOT(ISBLANK('master schema'!X15))</f>
        <v>0</v>
      </c>
      <c r="AB20" t="b">
        <f t="shared" si="26"/>
        <v>1</v>
      </c>
      <c r="AC20" t="str">
        <f>INDEX(types_tableschema,MATCH('master schema'!M15,types_master,0))</f>
        <v>string</v>
      </c>
      <c r="AD20" t="b">
        <f>IF(flavour="full",TRUE,INDEX('master schema'!$AC15:$AF15,1,MATCH(flavour,'master schema'!$AC$9:$AF$9,0))="y")</f>
        <v>1</v>
      </c>
      <c r="AE20" t="b">
        <f t="shared" si="27"/>
        <v>1</v>
      </c>
      <c r="AF20">
        <f>IF(AD20,INDEX('master schema'!$AG15:$AK15,1,MATCH(flavour,'master schema'!$AG$9:$AK$9,0)),"")</f>
        <v>0</v>
      </c>
      <c r="AG20" t="b">
        <f t="shared" si="28"/>
        <v>0</v>
      </c>
      <c r="AH20" t="str">
        <f t="shared" si="29"/>
        <v>dataRowValidityFlags</v>
      </c>
      <c r="AI20" s="14" t="str">
        <f t="shared" si="35"/>
        <v>,{</v>
      </c>
      <c r="AJ20" s="15" t="str">
        <f t="shared" si="5"/>
        <v>"name": "data_row_validity_flags"</v>
      </c>
      <c r="AK20" s="15" t="str">
        <f t="shared" si="6"/>
        <v>, "title": "String of characters representing the current validity status of each data item"</v>
      </c>
      <c r="AL20" s="15" t="str">
        <f t="shared" si="7"/>
        <v>, "group": "Meta"</v>
      </c>
      <c r="AM20" s="15" t="str">
        <f t="shared" si="8"/>
        <v>, "rank": "core"</v>
      </c>
      <c r="AN20" s="15" t="str">
        <f t="shared" si="9"/>
        <v>, "type": "string"</v>
      </c>
      <c r="AO20" s="15" t="str">
        <f t="shared" si="10"/>
        <v/>
      </c>
      <c r="AP20" s="15" t="str">
        <f t="shared" si="11"/>
        <v>, "description": "number of chars = no of columns. "</v>
      </c>
      <c r="AQ20" s="22" t="str">
        <f t="shared" si="12"/>
        <v>, "constraints": {</v>
      </c>
      <c r="AR20" s="22" t="str">
        <f t="shared" si="13"/>
        <v>"required": false</v>
      </c>
      <c r="AS20" s="22" t="str">
        <f t="shared" si="14"/>
        <v>,"unique": false</v>
      </c>
      <c r="AT20" s="22" t="str">
        <f>IF(AND($AE20,$AB20),IF(V20,IF(OR($V20:V20),",","")&amp;AT$13&amp;": "&amp;J20,""),"")</f>
        <v/>
      </c>
      <c r="AU20" s="22" t="str">
        <f>IF(AND($AE20,$AB20),IF(W20,IF(OR($V20:W20),",","")&amp;AU$13&amp;": "&amp;K20,""),"")</f>
        <v>,"maxLength": 511</v>
      </c>
      <c r="AV20" s="22" t="str">
        <f>IF(AND($AE20,$AB20),IF(X20,IF(OR($V20:X20),",","")&amp;AV$13&amp;": "&amp;L20,""),"")</f>
        <v/>
      </c>
      <c r="AW20" s="22" t="str">
        <f>IF(AND($AE20,$AB20),IF(Y20,IF(OR($V20:Y20),",","")&amp;AW$13&amp;": "&amp;M20,""),"")</f>
        <v/>
      </c>
      <c r="AX20" s="22" t="str">
        <f>IF(AND($AE20,$AB20),IF(Z20,IF(OR($V20:Z20),",","")&amp;AX$13&amp;": """&amp;N20&amp;"""",""),"")</f>
        <v/>
      </c>
      <c r="AY20" s="22" t="str">
        <f>IF(AND($AE20,$AB20),IF(AA20,IF(OR($V20:AA20),",","")&amp;AY$13&amp;": "&amp;"["&amp;O20&amp;"]",""),"")</f>
        <v/>
      </c>
      <c r="AZ20" s="22" t="str">
        <f t="shared" si="30"/>
        <v>}</v>
      </c>
      <c r="BA20" s="14" t="str">
        <f t="shared" si="31"/>
        <v>}</v>
      </c>
      <c r="BB20" s="13" t="str">
        <f t="shared" si="32"/>
        <v>,{"name": "data_row_validity_flags", "title": "String of characters representing the current validity status of each data item", "group": "Meta", "rank": "core", "type": "string", "description": "number of chars = no of columns. ", "constraints": {"required": false,"unique": false,"maxLength": 511}}</v>
      </c>
      <c r="BC20" t="str">
        <f t="shared" si="33"/>
        <v>,data_row_validity_flags</v>
      </c>
      <c r="BD20" t="str">
        <f t="shared" si="34"/>
        <v>,'data_row_validity_flags'</v>
      </c>
      <c r="BE20" t="str">
        <f t="shared" si="16"/>
        <v/>
      </c>
      <c r="BG20" t="str">
        <f t="shared" si="17"/>
        <v>varchar</v>
      </c>
      <c r="BH20">
        <f t="shared" si="18"/>
        <v>511</v>
      </c>
      <c r="BI20" t="str">
        <f t="shared" si="19"/>
        <v>, data_row_validity_flags varchar(511) _x000D_</v>
      </c>
    </row>
    <row r="21" spans="1:61" x14ac:dyDescent="0.25">
      <c r="A21" t="str">
        <f>'master schema'!C16</f>
        <v>extended_items_metadata</v>
      </c>
      <c r="B21" t="str">
        <f>'master schema'!K16</f>
        <v>Application-specific extended data items</v>
      </c>
      <c r="C21" t="str">
        <f>'master schema'!D16</f>
        <v>Meta</v>
      </c>
      <c r="D21" t="str">
        <f>'master schema'!E16</f>
        <v>vend</v>
      </c>
      <c r="E21" t="str">
        <f>'master schema'!M16</f>
        <v>object</v>
      </c>
      <c r="F21">
        <f>'master schema'!N16</f>
        <v>0</v>
      </c>
      <c r="G21" t="str">
        <f>'master schema'!O16</f>
        <v>Application-specific data items, formatted as a JSON object</v>
      </c>
      <c r="H21" t="b">
        <f>'master schema'!Y16</f>
        <v>0</v>
      </c>
      <c r="I21" t="b">
        <f>'master schema'!Z16</f>
        <v>0</v>
      </c>
      <c r="J21">
        <f>'master schema'!S16</f>
        <v>0</v>
      </c>
      <c r="K21">
        <f>'master schema'!T16</f>
        <v>32767</v>
      </c>
      <c r="L21">
        <f>'master schema'!U16</f>
        <v>0</v>
      </c>
      <c r="M21">
        <f>'master schema'!V16</f>
        <v>0</v>
      </c>
      <c r="N21">
        <f>'master schema'!W16</f>
        <v>0</v>
      </c>
      <c r="O21">
        <f>'master schema'!X16</f>
        <v>0</v>
      </c>
      <c r="P21" t="b">
        <f t="shared" si="20"/>
        <v>1</v>
      </c>
      <c r="Q21" t="b">
        <f t="shared" si="21"/>
        <v>1</v>
      </c>
      <c r="R21" t="b">
        <f t="shared" si="22"/>
        <v>0</v>
      </c>
      <c r="S21" t="b">
        <f t="shared" si="23"/>
        <v>1</v>
      </c>
      <c r="T21" t="b">
        <f t="shared" si="24"/>
        <v>0</v>
      </c>
      <c r="U21" t="b">
        <f t="shared" si="25"/>
        <v>0</v>
      </c>
      <c r="V21" t="b">
        <f>NOT(ISBLANK('master schema'!S16))</f>
        <v>0</v>
      </c>
      <c r="W21" t="b">
        <f>NOT(ISBLANK('master schema'!T16))</f>
        <v>1</v>
      </c>
      <c r="X21" t="b">
        <f>NOT(ISBLANK('master schema'!U16))</f>
        <v>0</v>
      </c>
      <c r="Y21" t="b">
        <f>NOT(ISBLANK('master schema'!V16))</f>
        <v>0</v>
      </c>
      <c r="Z21" t="b">
        <f>NOT(ISBLANK('master schema'!W16))</f>
        <v>0</v>
      </c>
      <c r="AA21" t="b">
        <f>NOT(ISBLANK('master schema'!X16))</f>
        <v>0</v>
      </c>
      <c r="AB21" t="b">
        <f t="shared" si="26"/>
        <v>1</v>
      </c>
      <c r="AC21" t="str">
        <f>INDEX(types_tableschema,MATCH('master schema'!M16,types_master,0))</f>
        <v>object</v>
      </c>
      <c r="AD21" t="b">
        <f>IF(flavour="full",TRUE,INDEX('master schema'!$AC16:$AF16,1,MATCH(flavour,'master schema'!$AC$9:$AF$9,0))="y")</f>
        <v>1</v>
      </c>
      <c r="AE21" t="b">
        <f t="shared" si="27"/>
        <v>1</v>
      </c>
      <c r="AF21">
        <f>IF(AD21,INDEX('master schema'!$AG16:$AK16,1,MATCH(flavour,'master schema'!$AG$9:$AK$9,0)),"")</f>
        <v>0</v>
      </c>
      <c r="AG21" t="b">
        <f t="shared" si="28"/>
        <v>0</v>
      </c>
      <c r="AH21" t="str">
        <f t="shared" si="29"/>
        <v>extendedItemsMetadata</v>
      </c>
      <c r="AI21" s="14" t="str">
        <f t="shared" si="35"/>
        <v>,{</v>
      </c>
      <c r="AJ21" s="15" t="str">
        <f t="shared" si="5"/>
        <v>"name": "extended_items_metadata"</v>
      </c>
      <c r="AK21" s="15" t="str">
        <f t="shared" si="6"/>
        <v>, "title": "Application-specific extended data items"</v>
      </c>
      <c r="AL21" s="15" t="str">
        <f t="shared" si="7"/>
        <v>, "group": "Meta"</v>
      </c>
      <c r="AM21" s="15" t="str">
        <f t="shared" si="8"/>
        <v>, "rank": "vend"</v>
      </c>
      <c r="AN21" s="15" t="str">
        <f t="shared" si="9"/>
        <v>, "type": "object"</v>
      </c>
      <c r="AO21" s="15" t="str">
        <f t="shared" si="10"/>
        <v/>
      </c>
      <c r="AP21" s="15" t="str">
        <f t="shared" si="11"/>
        <v>, "description": "Application-specific data items, formatted as a JSON object"</v>
      </c>
      <c r="AQ21" s="22" t="str">
        <f t="shared" si="12"/>
        <v>, "constraints": {</v>
      </c>
      <c r="AR21" s="22" t="str">
        <f t="shared" si="13"/>
        <v>"required": false</v>
      </c>
      <c r="AS21" s="22" t="str">
        <f t="shared" si="14"/>
        <v>,"unique": false</v>
      </c>
      <c r="AT21" s="22" t="str">
        <f>IF(AND($AE21,$AB21),IF(V21,IF(OR($V21:V21),",","")&amp;AT$13&amp;": "&amp;J21,""),"")</f>
        <v/>
      </c>
      <c r="AU21" s="22" t="str">
        <f>IF(AND($AE21,$AB21),IF(W21,IF(OR($V21:W21),",","")&amp;AU$13&amp;": "&amp;K21,""),"")</f>
        <v>,"maxLength": 32767</v>
      </c>
      <c r="AV21" s="22" t="str">
        <f>IF(AND($AE21,$AB21),IF(X21,IF(OR($V21:X21),",","")&amp;AV$13&amp;": "&amp;L21,""),"")</f>
        <v/>
      </c>
      <c r="AW21" s="22" t="str">
        <f>IF(AND($AE21,$AB21),IF(Y21,IF(OR($V21:Y21),",","")&amp;AW$13&amp;": "&amp;M21,""),"")</f>
        <v/>
      </c>
      <c r="AX21" s="22" t="str">
        <f>IF(AND($AE21,$AB21),IF(Z21,IF(OR($V21:Z21),",","")&amp;AX$13&amp;": """&amp;N21&amp;"""",""),"")</f>
        <v/>
      </c>
      <c r="AY21" s="22" t="str">
        <f>IF(AND($AE21,$AB21),IF(AA21,IF(OR($V21:AA21),",","")&amp;AY$13&amp;": "&amp;"["&amp;O21&amp;"]",""),"")</f>
        <v/>
      </c>
      <c r="AZ21" s="22" t="str">
        <f t="shared" si="30"/>
        <v>}</v>
      </c>
      <c r="BA21" s="14" t="str">
        <f t="shared" si="31"/>
        <v>}</v>
      </c>
      <c r="BB21" s="13" t="str">
        <f t="shared" si="32"/>
        <v>,{"name": "extended_items_metadata", "title": "Application-specific extended data items", "group": "Meta", "rank": "vend", "type": "object", "description": "Application-specific data items, formatted as a JSON object", "constraints": {"required": false,"unique": false,"maxLength": 32767}}</v>
      </c>
      <c r="BC21" t="str">
        <f t="shared" si="33"/>
        <v>,extended_items_metadata</v>
      </c>
      <c r="BD21" t="str">
        <f t="shared" si="34"/>
        <v>,'extended_items_metadata'</v>
      </c>
      <c r="BE21" t="str">
        <f t="shared" si="16"/>
        <v/>
      </c>
      <c r="BG21" t="str">
        <f t="shared" si="17"/>
        <v>text</v>
      </c>
      <c r="BH21">
        <f t="shared" si="18"/>
        <v>32767</v>
      </c>
      <c r="BI21" t="str">
        <f t="shared" si="19"/>
        <v>, extended_items_metadata text _x000D_</v>
      </c>
    </row>
    <row r="22" spans="1:61" x14ac:dyDescent="0.25">
      <c r="A22" t="str">
        <f>'master schema'!C17</f>
        <v>x_data_status_flags</v>
      </c>
      <c r="B22">
        <f>'master schema'!K17</f>
        <v>0</v>
      </c>
      <c r="C22" t="str">
        <f>'master schema'!D17</f>
        <v>Meta</v>
      </c>
      <c r="D22" t="str">
        <f>'master schema'!E17</f>
        <v>vend</v>
      </c>
      <c r="E22">
        <f>'master schema'!M17</f>
        <v>0</v>
      </c>
      <c r="F22">
        <f>'master schema'!N17</f>
        <v>0</v>
      </c>
      <c r="G22">
        <f>'master schema'!O17</f>
        <v>0</v>
      </c>
      <c r="H22" t="b">
        <f>'master schema'!Y17</f>
        <v>0</v>
      </c>
      <c r="I22" t="b">
        <f>'master schema'!Z17</f>
        <v>0</v>
      </c>
      <c r="J22">
        <f>'master schema'!S17</f>
        <v>0</v>
      </c>
      <c r="K22">
        <f>'master schema'!T17</f>
        <v>0</v>
      </c>
      <c r="L22">
        <f>'master schema'!U17</f>
        <v>0</v>
      </c>
      <c r="M22">
        <f>'master schema'!V17</f>
        <v>0</v>
      </c>
      <c r="N22">
        <f>'master schema'!W17</f>
        <v>0</v>
      </c>
      <c r="O22">
        <f>'master schema'!X17</f>
        <v>0</v>
      </c>
      <c r="P22" t="b">
        <f t="shared" si="20"/>
        <v>0</v>
      </c>
      <c r="Q22" t="b">
        <f t="shared" si="21"/>
        <v>0</v>
      </c>
      <c r="R22" t="b">
        <f t="shared" si="22"/>
        <v>0</v>
      </c>
      <c r="S22" t="b">
        <f t="shared" si="23"/>
        <v>0</v>
      </c>
      <c r="T22" t="b">
        <f t="shared" si="24"/>
        <v>0</v>
      </c>
      <c r="U22" t="b">
        <f t="shared" si="25"/>
        <v>0</v>
      </c>
      <c r="V22" t="b">
        <f>NOT(ISBLANK('master schema'!S17))</f>
        <v>0</v>
      </c>
      <c r="W22" t="b">
        <f>NOT(ISBLANK('master schema'!T17))</f>
        <v>0</v>
      </c>
      <c r="X22" t="b">
        <f>NOT(ISBLANK('master schema'!U17))</f>
        <v>0</v>
      </c>
      <c r="Y22" t="b">
        <f>NOT(ISBLANK('master schema'!V17))</f>
        <v>0</v>
      </c>
      <c r="Z22" t="b">
        <f>NOT(ISBLANK('master schema'!W17))</f>
        <v>0</v>
      </c>
      <c r="AA22" t="b">
        <f>NOT(ISBLANK('master schema'!X17))</f>
        <v>0</v>
      </c>
      <c r="AB22" t="b">
        <f t="shared" si="26"/>
        <v>0</v>
      </c>
      <c r="AC22" t="e">
        <f>INDEX(types_tableschema,MATCH('master schema'!M17,types_master,0))</f>
        <v>#N/A</v>
      </c>
      <c r="AD22" t="b">
        <f>IF(flavour="full",TRUE,INDEX('master schema'!$AC17:$AF17,1,MATCH(flavour,'master schema'!$AC$9:$AF$9,0))="y")</f>
        <v>1</v>
      </c>
      <c r="AE22" t="b">
        <f t="shared" si="27"/>
        <v>0</v>
      </c>
      <c r="AF22">
        <f>IF(AD22,INDEX('master schema'!$AG17:$AK17,1,MATCH(flavour,'master schema'!$AG$9:$AK$9,0)),"")</f>
        <v>5</v>
      </c>
      <c r="AG22" t="b">
        <f t="shared" si="28"/>
        <v>1</v>
      </c>
      <c r="AH22" t="str">
        <f t="shared" si="29"/>
        <v>xDataStatusFlags</v>
      </c>
      <c r="AI22" s="14" t="str">
        <f t="shared" si="35"/>
        <v/>
      </c>
      <c r="AJ22" s="15" t="str">
        <f t="shared" si="5"/>
        <v/>
      </c>
      <c r="AK22" s="15" t="str">
        <f t="shared" si="6"/>
        <v/>
      </c>
      <c r="AL22" s="15" t="str">
        <f t="shared" si="7"/>
        <v/>
      </c>
      <c r="AM22" s="15" t="str">
        <f t="shared" si="8"/>
        <v/>
      </c>
      <c r="AN22" s="15" t="str">
        <f t="shared" si="9"/>
        <v/>
      </c>
      <c r="AO22" s="15" t="str">
        <f t="shared" si="10"/>
        <v/>
      </c>
      <c r="AP22" s="15" t="str">
        <f t="shared" si="11"/>
        <v/>
      </c>
      <c r="AQ22" s="22" t="str">
        <f t="shared" si="12"/>
        <v/>
      </c>
      <c r="AR22" s="22" t="str">
        <f t="shared" si="13"/>
        <v/>
      </c>
      <c r="AS22" s="22" t="str">
        <f t="shared" si="14"/>
        <v/>
      </c>
      <c r="AT22" s="22" t="str">
        <f>IF(AND($AE22,$AB22),IF(V22,IF(OR($V22:V22),",","")&amp;AT$13&amp;": "&amp;J22,""),"")</f>
        <v/>
      </c>
      <c r="AU22" s="22" t="str">
        <f>IF(AND($AE22,$AB22),IF(W22,IF(OR($V22:W22),",","")&amp;AU$13&amp;": "&amp;K22,""),"")</f>
        <v/>
      </c>
      <c r="AV22" s="22" t="str">
        <f>IF(AND($AE22,$AB22),IF(X22,IF(OR($V22:X22),",","")&amp;AV$13&amp;": "&amp;L22,""),"")</f>
        <v/>
      </c>
      <c r="AW22" s="22" t="str">
        <f>IF(AND($AE22,$AB22),IF(Y22,IF(OR($V22:Y22),",","")&amp;AW$13&amp;": "&amp;M22,""),"")</f>
        <v/>
      </c>
      <c r="AX22" s="22" t="str">
        <f>IF(AND($AE22,$AB22),IF(Z22,IF(OR($V22:Z22),",","")&amp;AX$13&amp;": """&amp;N22&amp;"""",""),"")</f>
        <v/>
      </c>
      <c r="AY22" s="22" t="str">
        <f>IF(AND($AE22,$AB22),IF(AA22,IF(OR($V22:AA22),",","")&amp;AY$13&amp;": "&amp;"["&amp;O22&amp;"]",""),"")</f>
        <v/>
      </c>
      <c r="AZ22" s="22" t="str">
        <f t="shared" si="30"/>
        <v/>
      </c>
      <c r="BA22" s="14" t="str">
        <f t="shared" si="31"/>
        <v/>
      </c>
      <c r="BB22" s="13" t="str">
        <f t="shared" si="32"/>
        <v/>
      </c>
      <c r="BC22" t="str">
        <f t="shared" si="33"/>
        <v/>
      </c>
      <c r="BD22" t="str">
        <f t="shared" si="34"/>
        <v/>
      </c>
      <c r="BE22" t="str">
        <f t="shared" si="16"/>
        <v>,'x_data_status_flags'</v>
      </c>
      <c r="BG22" t="e">
        <f t="shared" si="17"/>
        <v>#N/A</v>
      </c>
      <c r="BH22">
        <f t="shared" si="18"/>
        <v>0</v>
      </c>
      <c r="BI22" t="str">
        <f t="shared" si="19"/>
        <v/>
      </c>
    </row>
    <row r="23" spans="1:61" x14ac:dyDescent="0.25">
      <c r="A23" t="str">
        <f>'master schema'!C18</f>
        <v>timestamp_recorded_utc</v>
      </c>
      <c r="B23" t="str">
        <f>'master schema'!K18</f>
        <v>Timestamp of when data row recorded</v>
      </c>
      <c r="C23" t="str">
        <f>'master schema'!D18</f>
        <v>Time</v>
      </c>
      <c r="D23" t="str">
        <f>'master schema'!E18</f>
        <v>core</v>
      </c>
      <c r="E23" t="str">
        <f>'master schema'!M18</f>
        <v>timestamp</v>
      </c>
      <c r="F23" t="str">
        <f>'master schema'!N18</f>
        <v>%Y-%m-%dT%H:%M:%S.%fZ</v>
      </c>
      <c r="G23" t="str">
        <f>'master schema'!O18</f>
        <v>as precise as can be made so consecutive data rows have different values</v>
      </c>
      <c r="H23" t="b">
        <f>'master schema'!Y18</f>
        <v>1</v>
      </c>
      <c r="I23" t="b">
        <f>'master schema'!Z18</f>
        <v>1</v>
      </c>
      <c r="J23">
        <f>'master schema'!S18</f>
        <v>0</v>
      </c>
      <c r="K23">
        <f>'master schema'!T18</f>
        <v>0</v>
      </c>
      <c r="L23">
        <f>'master schema'!U18</f>
        <v>0</v>
      </c>
      <c r="M23">
        <f>'master schema'!V18</f>
        <v>0</v>
      </c>
      <c r="N23" t="str">
        <f>'master schema'!W18</f>
        <v>YYYY-MM-DDTHH:MM:SS.dddddZ</v>
      </c>
      <c r="O23">
        <f>'master schema'!X18</f>
        <v>0</v>
      </c>
      <c r="P23" t="b">
        <f t="shared" si="20"/>
        <v>1</v>
      </c>
      <c r="Q23" t="b">
        <f t="shared" si="21"/>
        <v>1</v>
      </c>
      <c r="R23" t="b">
        <f t="shared" si="22"/>
        <v>1</v>
      </c>
      <c r="S23" t="b">
        <f t="shared" si="23"/>
        <v>1</v>
      </c>
      <c r="T23" t="b">
        <f t="shared" si="24"/>
        <v>1</v>
      </c>
      <c r="U23" t="b">
        <f t="shared" si="25"/>
        <v>1</v>
      </c>
      <c r="V23" t="b">
        <f>NOT(ISBLANK('master schema'!S18))</f>
        <v>0</v>
      </c>
      <c r="W23" t="b">
        <f>NOT(ISBLANK('master schema'!T18))</f>
        <v>0</v>
      </c>
      <c r="X23" t="b">
        <f>NOT(ISBLANK('master schema'!U18))</f>
        <v>0</v>
      </c>
      <c r="Y23" t="b">
        <f>NOT(ISBLANK('master schema'!V18))</f>
        <v>0</v>
      </c>
      <c r="Z23" t="b">
        <f>NOT(ISBLANK('master schema'!W18))</f>
        <v>1</v>
      </c>
      <c r="AA23" t="b">
        <f>NOT(ISBLANK('master schema'!X18))</f>
        <v>0</v>
      </c>
      <c r="AB23" t="b">
        <f t="shared" si="26"/>
        <v>1</v>
      </c>
      <c r="AC23" t="str">
        <f>INDEX(types_tableschema,MATCH('master schema'!M18,types_master,0))</f>
        <v>datetime</v>
      </c>
      <c r="AD23" t="b">
        <f>IF(flavour="full",TRUE,INDEX('master schema'!$AC18:$AF18,1,MATCH(flavour,'master schema'!$AC$9:$AF$9,0))="y")</f>
        <v>1</v>
      </c>
      <c r="AE23" t="b">
        <f t="shared" si="27"/>
        <v>1</v>
      </c>
      <c r="AF23">
        <f>IF(AD23,INDEX('master schema'!$AG18:$AK18,1,MATCH(flavour,'master schema'!$AG$9:$AK$9,0)),"")</f>
        <v>0</v>
      </c>
      <c r="AG23" t="b">
        <f t="shared" si="28"/>
        <v>0</v>
      </c>
      <c r="AH23" t="str">
        <f t="shared" si="29"/>
        <v>timestampRecordedUtc</v>
      </c>
      <c r="AI23" s="14" t="str">
        <f t="shared" si="35"/>
        <v>,{</v>
      </c>
      <c r="AJ23" s="15" t="str">
        <f t="shared" si="5"/>
        <v>"name": "timestamp_recorded_utc"</v>
      </c>
      <c r="AK23" s="15" t="str">
        <f t="shared" si="6"/>
        <v>, "title": "Timestamp of when data row recorded"</v>
      </c>
      <c r="AL23" s="15" t="str">
        <f t="shared" si="7"/>
        <v>, "group": "Time"</v>
      </c>
      <c r="AM23" s="15" t="str">
        <f t="shared" si="8"/>
        <v>, "rank": "core"</v>
      </c>
      <c r="AN23" s="15" t="str">
        <f t="shared" si="9"/>
        <v>, "type": "datetime"</v>
      </c>
      <c r="AO23" s="15" t="str">
        <f t="shared" si="10"/>
        <v>, "format": "%Y-%m-%dT%H:%M:%S.%fZ"</v>
      </c>
      <c r="AP23" s="15" t="str">
        <f t="shared" si="11"/>
        <v>, "description": "as precise as can be made so consecutive data rows have different values"</v>
      </c>
      <c r="AQ23" s="22" t="str">
        <f t="shared" si="12"/>
        <v>, "constraints": {</v>
      </c>
      <c r="AR23" s="22" t="str">
        <f t="shared" si="13"/>
        <v>"required": true</v>
      </c>
      <c r="AS23" s="22" t="str">
        <f t="shared" si="14"/>
        <v>,"unique": true</v>
      </c>
      <c r="AT23" s="22" t="str">
        <f>IF(AND($AE23,$AB23),IF(V23,IF(OR($V23:V23),",","")&amp;AT$13&amp;": "&amp;J23,""),"")</f>
        <v/>
      </c>
      <c r="AU23" s="22" t="str">
        <f>IF(AND($AE23,$AB23),IF(W23,IF(OR($V23:W23),",","")&amp;AU$13&amp;": "&amp;K23,""),"")</f>
        <v/>
      </c>
      <c r="AV23" s="22" t="str">
        <f>IF(AND($AE23,$AB23),IF(X23,IF(OR($V23:X23),",","")&amp;AV$13&amp;": "&amp;L23,""),"")</f>
        <v/>
      </c>
      <c r="AW23" s="22" t="str">
        <f>IF(AND($AE23,$AB23),IF(Y23,IF(OR($V23:Y23),",","")&amp;AW$13&amp;": "&amp;M23,""),"")</f>
        <v/>
      </c>
      <c r="AX23" s="22" t="str">
        <f>IF(AND($AE23,$AB23),IF(Z23,IF(OR($V23:Z23),",","")&amp;AX$13&amp;": """&amp;N23&amp;"""",""),"")</f>
        <v>,"pattern": "YYYY-MM-DDTHH:MM:SS.dddddZ"</v>
      </c>
      <c r="AY23" s="22" t="str">
        <f>IF(AND($AE23,$AB23),IF(AA23,IF(OR($V23:AA23),",","")&amp;AY$13&amp;": "&amp;"["&amp;O23&amp;"]",""),"")</f>
        <v/>
      </c>
      <c r="AZ23" s="22" t="str">
        <f t="shared" si="30"/>
        <v>}</v>
      </c>
      <c r="BA23" s="14" t="str">
        <f t="shared" si="31"/>
        <v>}</v>
      </c>
      <c r="BB23" s="13" t="str">
        <f t="shared" si="32"/>
        <v>,{"name": "timestamp_recorded_utc", "title": "Timestamp of when data row recorded", "group": "Time", "rank": "core", "type": "datetime", "format": "%Y-%m-%dT%H:%M:%S.%fZ", "description": "as precise as can be made so consecutive data rows have different values", "constraints": {"required": true,"unique": true,"pattern": "YYYY-MM-DDTHH:MM:SS.dddddZ"}}</v>
      </c>
      <c r="BC23" t="str">
        <f t="shared" si="33"/>
        <v>,timestamp_recorded_utc</v>
      </c>
      <c r="BD23" t="str">
        <f t="shared" si="34"/>
        <v>,'timestamp_recorded_utc'</v>
      </c>
      <c r="BE23" t="str">
        <f t="shared" si="16"/>
        <v/>
      </c>
      <c r="BG23" t="str">
        <f t="shared" si="17"/>
        <v>timestamp</v>
      </c>
      <c r="BH23">
        <f t="shared" si="18"/>
        <v>0</v>
      </c>
      <c r="BI23" t="str">
        <f t="shared" si="19"/>
        <v>, timestamp_recorded_utc timestamp  not null_x000D_</v>
      </c>
    </row>
    <row r="24" spans="1:61" x14ac:dyDescent="0.25">
      <c r="A24" t="str">
        <f>'master schema'!C19</f>
        <v>gps_timestamp</v>
      </c>
      <c r="B24" t="str">
        <f>'master schema'!K19</f>
        <v>GPS date / time as a timestamp</v>
      </c>
      <c r="C24" t="str">
        <f>'master schema'!D19</f>
        <v>Time</v>
      </c>
      <c r="D24" t="str">
        <f>'master schema'!E19</f>
        <v>core</v>
      </c>
      <c r="E24" t="str">
        <f>'master schema'!M19</f>
        <v>timestamp</v>
      </c>
      <c r="F24" t="str">
        <f>'master schema'!N19</f>
        <v>%Y-%m-%dT%H:%M:%S.%fZ</v>
      </c>
      <c r="G24" t="str">
        <f>'master schema'!O19</f>
        <v>convert to iso8601 from GPS date and time</v>
      </c>
      <c r="H24" t="b">
        <f>'master schema'!Y19</f>
        <v>0</v>
      </c>
      <c r="I24" t="b">
        <f>'master schema'!Z19</f>
        <v>0</v>
      </c>
      <c r="J24">
        <f>'master schema'!S19</f>
        <v>0</v>
      </c>
      <c r="K24">
        <f>'master schema'!T19</f>
        <v>0</v>
      </c>
      <c r="L24">
        <f>'master schema'!U19</f>
        <v>0</v>
      </c>
      <c r="M24">
        <f>'master schema'!V19</f>
        <v>0</v>
      </c>
      <c r="N24" t="str">
        <f>'master schema'!W19</f>
        <v>YYYY-MM-DDTHH:MM:SS.dddddZ</v>
      </c>
      <c r="O24">
        <f>'master schema'!X19</f>
        <v>0</v>
      </c>
      <c r="P24" t="b">
        <f t="shared" si="20"/>
        <v>1</v>
      </c>
      <c r="Q24" t="b">
        <f t="shared" si="21"/>
        <v>1</v>
      </c>
      <c r="R24" t="b">
        <f t="shared" si="22"/>
        <v>1</v>
      </c>
      <c r="S24" t="b">
        <f t="shared" si="23"/>
        <v>1</v>
      </c>
      <c r="T24" t="b">
        <f t="shared" si="24"/>
        <v>0</v>
      </c>
      <c r="U24" t="b">
        <f t="shared" si="25"/>
        <v>0</v>
      </c>
      <c r="V24" t="b">
        <f>NOT(ISBLANK('master schema'!S19))</f>
        <v>0</v>
      </c>
      <c r="W24" t="b">
        <f>NOT(ISBLANK('master schema'!T19))</f>
        <v>0</v>
      </c>
      <c r="X24" t="b">
        <f>NOT(ISBLANK('master schema'!U19))</f>
        <v>0</v>
      </c>
      <c r="Y24" t="b">
        <f>NOT(ISBLANK('master schema'!V19))</f>
        <v>0</v>
      </c>
      <c r="Z24" t="b">
        <f>NOT(ISBLANK('master schema'!W19))</f>
        <v>1</v>
      </c>
      <c r="AA24" t="b">
        <f>NOT(ISBLANK('master schema'!X19))</f>
        <v>0</v>
      </c>
      <c r="AB24" t="b">
        <f t="shared" si="26"/>
        <v>1</v>
      </c>
      <c r="AC24" t="str">
        <f>INDEX(types_tableschema,MATCH('master schema'!M19,types_master,0))</f>
        <v>datetime</v>
      </c>
      <c r="AD24" t="b">
        <f>IF(flavour="full",TRUE,INDEX('master schema'!$AC19:$AF19,1,MATCH(flavour,'master schema'!$AC$9:$AF$9,0))="y")</f>
        <v>1</v>
      </c>
      <c r="AE24" t="b">
        <f t="shared" si="27"/>
        <v>1</v>
      </c>
      <c r="AF24">
        <f>IF(AD24,INDEX('master schema'!$AG19:$AK19,1,MATCH(flavour,'master schema'!$AG$9:$AK$9,0)),"")</f>
        <v>0</v>
      </c>
      <c r="AG24" t="b">
        <f t="shared" si="28"/>
        <v>0</v>
      </c>
      <c r="AH24" t="str">
        <f t="shared" si="29"/>
        <v>gpsTimestamp</v>
      </c>
      <c r="AI24" s="14" t="str">
        <f t="shared" si="35"/>
        <v>,{</v>
      </c>
      <c r="AJ24" s="15" t="str">
        <f t="shared" si="5"/>
        <v>"name": "gps_timestamp"</v>
      </c>
      <c r="AK24" s="15" t="str">
        <f t="shared" si="6"/>
        <v>, "title": "GPS date / time as a timestamp"</v>
      </c>
      <c r="AL24" s="15" t="str">
        <f t="shared" si="7"/>
        <v>, "group": "Time"</v>
      </c>
      <c r="AM24" s="15" t="str">
        <f t="shared" si="8"/>
        <v>, "rank": "core"</v>
      </c>
      <c r="AN24" s="15" t="str">
        <f t="shared" si="9"/>
        <v>, "type": "datetime"</v>
      </c>
      <c r="AO24" s="15" t="str">
        <f t="shared" si="10"/>
        <v>, "format": "%Y-%m-%dT%H:%M:%S.%fZ"</v>
      </c>
      <c r="AP24" s="15" t="str">
        <f t="shared" si="11"/>
        <v>, "description": "convert to iso8601 from GPS date and time"</v>
      </c>
      <c r="AQ24" s="22" t="str">
        <f t="shared" si="12"/>
        <v>, "constraints": {</v>
      </c>
      <c r="AR24" s="22" t="str">
        <f t="shared" si="13"/>
        <v>"required": false</v>
      </c>
      <c r="AS24" s="22" t="str">
        <f t="shared" si="14"/>
        <v>,"unique": false</v>
      </c>
      <c r="AT24" s="22" t="str">
        <f>IF(AND($AE24,$AB24),IF(V24,IF(OR($V24:V24),",","")&amp;AT$13&amp;": "&amp;J24,""),"")</f>
        <v/>
      </c>
      <c r="AU24" s="22" t="str">
        <f>IF(AND($AE24,$AB24),IF(W24,IF(OR($V24:W24),",","")&amp;AU$13&amp;": "&amp;K24,""),"")</f>
        <v/>
      </c>
      <c r="AV24" s="22" t="str">
        <f>IF(AND($AE24,$AB24),IF(X24,IF(OR($V24:X24),",","")&amp;AV$13&amp;": "&amp;L24,""),"")</f>
        <v/>
      </c>
      <c r="AW24" s="22" t="str">
        <f>IF(AND($AE24,$AB24),IF(Y24,IF(OR($V24:Y24),",","")&amp;AW$13&amp;": "&amp;M24,""),"")</f>
        <v/>
      </c>
      <c r="AX24" s="22" t="str">
        <f>IF(AND($AE24,$AB24),IF(Z24,IF(OR($V24:Z24),",","")&amp;AX$13&amp;": """&amp;N24&amp;"""",""),"")</f>
        <v>,"pattern": "YYYY-MM-DDTHH:MM:SS.dddddZ"</v>
      </c>
      <c r="AY24" s="22" t="str">
        <f>IF(AND($AE24,$AB24),IF(AA24,IF(OR($V24:AA24),",","")&amp;AY$13&amp;": "&amp;"["&amp;O24&amp;"]",""),"")</f>
        <v/>
      </c>
      <c r="AZ24" s="22" t="str">
        <f t="shared" si="30"/>
        <v>}</v>
      </c>
      <c r="BA24" s="14" t="str">
        <f t="shared" si="31"/>
        <v>}</v>
      </c>
      <c r="BB24" s="13" t="str">
        <f t="shared" si="32"/>
        <v>,{"name": "gps_timestamp", "title": "GPS date / time as a timestamp", "group": "Time", "rank": "core", "type": "datetime", "format": "%Y-%m-%dT%H:%M:%S.%fZ", "description": "convert to iso8601 from GPS date and time", "constraints": {"required": false,"unique": false,"pattern": "YYYY-MM-DDTHH:MM:SS.dddddZ"}}</v>
      </c>
      <c r="BC24" t="str">
        <f t="shared" si="33"/>
        <v>,gps_timestamp</v>
      </c>
      <c r="BD24" t="str">
        <f t="shared" si="34"/>
        <v>,'gps_timestamp'</v>
      </c>
      <c r="BE24" t="str">
        <f t="shared" si="16"/>
        <v/>
      </c>
      <c r="BG24" t="str">
        <f t="shared" si="17"/>
        <v>timestamp</v>
      </c>
      <c r="BH24">
        <f t="shared" si="18"/>
        <v>0</v>
      </c>
      <c r="BI24" t="str">
        <f t="shared" si="19"/>
        <v>, gps_timestamp timestamp _x000D_</v>
      </c>
    </row>
    <row r="25" spans="1:61" x14ac:dyDescent="0.25">
      <c r="A25" t="str">
        <f>'master schema'!C20</f>
        <v>extended_items_time</v>
      </c>
      <c r="B25" t="str">
        <f>'master schema'!K20</f>
        <v>Application-specific extended data items</v>
      </c>
      <c r="C25" t="str">
        <f>'master schema'!D20</f>
        <v>Time</v>
      </c>
      <c r="D25" t="str">
        <f>'master schema'!E20</f>
        <v>vend</v>
      </c>
      <c r="E25" t="str">
        <f>'master schema'!M20</f>
        <v>object</v>
      </c>
      <c r="F25">
        <f>'master schema'!N20</f>
        <v>0</v>
      </c>
      <c r="G25" t="str">
        <f>'master schema'!O20</f>
        <v>Application-specific data items, formatted as a JSON object</v>
      </c>
      <c r="H25" t="b">
        <f>'master schema'!Y20</f>
        <v>0</v>
      </c>
      <c r="I25" t="b">
        <f>'master schema'!Z20</f>
        <v>0</v>
      </c>
      <c r="J25">
        <f>'master schema'!S20</f>
        <v>0</v>
      </c>
      <c r="K25">
        <f>'master schema'!T20</f>
        <v>32767</v>
      </c>
      <c r="L25">
        <f>'master schema'!U20</f>
        <v>0</v>
      </c>
      <c r="M25">
        <f>'master schema'!V20</f>
        <v>0</v>
      </c>
      <c r="N25">
        <f>'master schema'!W20</f>
        <v>0</v>
      </c>
      <c r="O25">
        <f>'master schema'!X20</f>
        <v>0</v>
      </c>
      <c r="P25" t="b">
        <f t="shared" si="20"/>
        <v>1</v>
      </c>
      <c r="Q25" t="b">
        <f t="shared" si="21"/>
        <v>1</v>
      </c>
      <c r="R25" t="b">
        <f t="shared" si="22"/>
        <v>0</v>
      </c>
      <c r="S25" t="b">
        <f t="shared" si="23"/>
        <v>1</v>
      </c>
      <c r="T25" t="b">
        <f t="shared" si="24"/>
        <v>0</v>
      </c>
      <c r="U25" t="b">
        <f t="shared" si="25"/>
        <v>0</v>
      </c>
      <c r="V25" t="b">
        <f>NOT(ISBLANK('master schema'!S20))</f>
        <v>0</v>
      </c>
      <c r="W25" t="b">
        <f>NOT(ISBLANK('master schema'!T20))</f>
        <v>1</v>
      </c>
      <c r="X25" t="b">
        <f>NOT(ISBLANK('master schema'!U20))</f>
        <v>0</v>
      </c>
      <c r="Y25" t="b">
        <f>NOT(ISBLANK('master schema'!V20))</f>
        <v>0</v>
      </c>
      <c r="Z25" t="b">
        <f>NOT(ISBLANK('master schema'!W20))</f>
        <v>0</v>
      </c>
      <c r="AA25" t="b">
        <f>NOT(ISBLANK('master schema'!X20))</f>
        <v>0</v>
      </c>
      <c r="AB25" t="b">
        <f t="shared" si="26"/>
        <v>1</v>
      </c>
      <c r="AC25" t="str">
        <f>INDEX(types_tableschema,MATCH('master schema'!M20,types_master,0))</f>
        <v>object</v>
      </c>
      <c r="AD25" t="b">
        <f>IF(flavour="full",TRUE,INDEX('master schema'!$AC20:$AF20,1,MATCH(flavour,'master schema'!$AC$9:$AF$9,0))="y")</f>
        <v>1</v>
      </c>
      <c r="AE25" t="b">
        <f t="shared" si="27"/>
        <v>1</v>
      </c>
      <c r="AF25">
        <f>IF(AD25,INDEX('master schema'!$AG20:$AK20,1,MATCH(flavour,'master schema'!$AG$9:$AK$9,0)),"")</f>
        <v>0</v>
      </c>
      <c r="AG25" t="b">
        <f t="shared" si="28"/>
        <v>0</v>
      </c>
      <c r="AH25" t="str">
        <f t="shared" si="29"/>
        <v>extendedItemsTime</v>
      </c>
      <c r="AI25" s="14" t="str">
        <f t="shared" si="35"/>
        <v>,{</v>
      </c>
      <c r="AJ25" s="15" t="str">
        <f t="shared" si="5"/>
        <v>"name": "extended_items_time"</v>
      </c>
      <c r="AK25" s="15" t="str">
        <f t="shared" si="6"/>
        <v>, "title": "Application-specific extended data items"</v>
      </c>
      <c r="AL25" s="15" t="str">
        <f t="shared" si="7"/>
        <v>, "group": "Time"</v>
      </c>
      <c r="AM25" s="15" t="str">
        <f t="shared" si="8"/>
        <v>, "rank": "vend"</v>
      </c>
      <c r="AN25" s="15" t="str">
        <f t="shared" si="9"/>
        <v>, "type": "object"</v>
      </c>
      <c r="AO25" s="15" t="str">
        <f t="shared" si="10"/>
        <v/>
      </c>
      <c r="AP25" s="15" t="str">
        <f t="shared" si="11"/>
        <v>, "description": "Application-specific data items, formatted as a JSON object"</v>
      </c>
      <c r="AQ25" s="22" t="str">
        <f t="shared" si="12"/>
        <v>, "constraints": {</v>
      </c>
      <c r="AR25" s="22" t="str">
        <f t="shared" si="13"/>
        <v>"required": false</v>
      </c>
      <c r="AS25" s="22" t="str">
        <f t="shared" si="14"/>
        <v>,"unique": false</v>
      </c>
      <c r="AT25" s="22" t="str">
        <f>IF(AND($AE25,$AB25),IF(V25,IF(OR($V25:V25),",","")&amp;AT$13&amp;": "&amp;J25,""),"")</f>
        <v/>
      </c>
      <c r="AU25" s="22" t="str">
        <f>IF(AND($AE25,$AB25),IF(W25,IF(OR($V25:W25),",","")&amp;AU$13&amp;": "&amp;K25,""),"")</f>
        <v>,"maxLength": 32767</v>
      </c>
      <c r="AV25" s="22" t="str">
        <f>IF(AND($AE25,$AB25),IF(X25,IF(OR($V25:X25),",","")&amp;AV$13&amp;": "&amp;L25,""),"")</f>
        <v/>
      </c>
      <c r="AW25" s="22" t="str">
        <f>IF(AND($AE25,$AB25),IF(Y25,IF(OR($V25:Y25),",","")&amp;AW$13&amp;": "&amp;M25,""),"")</f>
        <v/>
      </c>
      <c r="AX25" s="22" t="str">
        <f>IF(AND($AE25,$AB25),IF(Z25,IF(OR($V25:Z25),",","")&amp;AX$13&amp;": """&amp;N25&amp;"""",""),"")</f>
        <v/>
      </c>
      <c r="AY25" s="22" t="str">
        <f>IF(AND($AE25,$AB25),IF(AA25,IF(OR($V25:AA25),",","")&amp;AY$13&amp;": "&amp;"["&amp;O25&amp;"]",""),"")</f>
        <v/>
      </c>
      <c r="AZ25" s="22" t="str">
        <f t="shared" si="30"/>
        <v>}</v>
      </c>
      <c r="BA25" s="14" t="str">
        <f t="shared" si="31"/>
        <v>}</v>
      </c>
      <c r="BB25" s="13" t="str">
        <f t="shared" si="32"/>
        <v>,{"name": "extended_items_time", "title": "Application-specific extended data items", "group": "Time", "rank": "vend", "type": "object", "description": "Application-specific data items, formatted as a JSON object", "constraints": {"required": false,"unique": false,"maxLength": 32767}}</v>
      </c>
      <c r="BC25" t="str">
        <f t="shared" si="33"/>
        <v>,extended_items_time</v>
      </c>
      <c r="BD25" t="str">
        <f t="shared" si="34"/>
        <v>,'extended_items_time'</v>
      </c>
      <c r="BE25" t="str">
        <f t="shared" si="16"/>
        <v/>
      </c>
      <c r="BG25" t="str">
        <f t="shared" si="17"/>
        <v>text</v>
      </c>
      <c r="BH25">
        <f t="shared" si="18"/>
        <v>32767</v>
      </c>
      <c r="BI25" t="str">
        <f t="shared" si="19"/>
        <v>, extended_items_time text _x000D_</v>
      </c>
    </row>
    <row r="26" spans="1:61" x14ac:dyDescent="0.25">
      <c r="A26" t="str">
        <f>'master schema'!C21</f>
        <v>x_timestamp_ticks</v>
      </c>
      <c r="B26">
        <f>'master schema'!K21</f>
        <v>0</v>
      </c>
      <c r="C26" t="str">
        <f>'master schema'!D21</f>
        <v>Time</v>
      </c>
      <c r="D26" t="str">
        <f>'master schema'!E21</f>
        <v>vend</v>
      </c>
      <c r="E26">
        <f>'master schema'!M21</f>
        <v>0</v>
      </c>
      <c r="F26">
        <f>'master schema'!N21</f>
        <v>0</v>
      </c>
      <c r="G26">
        <f>'master schema'!O21</f>
        <v>0</v>
      </c>
      <c r="H26" t="b">
        <f>'master schema'!Y21</f>
        <v>0</v>
      </c>
      <c r="I26" t="b">
        <f>'master schema'!Z21</f>
        <v>0</v>
      </c>
      <c r="J26">
        <f>'master schema'!S21</f>
        <v>0</v>
      </c>
      <c r="K26">
        <f>'master schema'!T21</f>
        <v>0</v>
      </c>
      <c r="L26">
        <f>'master schema'!U21</f>
        <v>0</v>
      </c>
      <c r="M26">
        <f>'master schema'!V21</f>
        <v>0</v>
      </c>
      <c r="N26">
        <f>'master schema'!W21</f>
        <v>0</v>
      </c>
      <c r="O26">
        <f>'master schema'!X21</f>
        <v>0</v>
      </c>
      <c r="P26" t="b">
        <f t="shared" si="20"/>
        <v>0</v>
      </c>
      <c r="Q26" t="b">
        <f t="shared" si="21"/>
        <v>0</v>
      </c>
      <c r="R26" t="b">
        <f t="shared" si="22"/>
        <v>0</v>
      </c>
      <c r="S26" t="b">
        <f t="shared" si="23"/>
        <v>0</v>
      </c>
      <c r="T26" t="b">
        <f t="shared" si="24"/>
        <v>0</v>
      </c>
      <c r="U26" t="b">
        <f t="shared" si="25"/>
        <v>0</v>
      </c>
      <c r="V26" t="b">
        <f>NOT(ISBLANK('master schema'!S21))</f>
        <v>0</v>
      </c>
      <c r="W26" t="b">
        <f>NOT(ISBLANK('master schema'!T21))</f>
        <v>0</v>
      </c>
      <c r="X26" t="b">
        <f>NOT(ISBLANK('master schema'!U21))</f>
        <v>0</v>
      </c>
      <c r="Y26" t="b">
        <f>NOT(ISBLANK('master schema'!V21))</f>
        <v>0</v>
      </c>
      <c r="Z26" t="b">
        <f>NOT(ISBLANK('master schema'!W21))</f>
        <v>0</v>
      </c>
      <c r="AA26" t="b">
        <f>NOT(ISBLANK('master schema'!X21))</f>
        <v>0</v>
      </c>
      <c r="AB26" t="b">
        <f t="shared" si="26"/>
        <v>0</v>
      </c>
      <c r="AC26" t="e">
        <f>INDEX(types_tableschema,MATCH('master schema'!M21,types_master,0))</f>
        <v>#N/A</v>
      </c>
      <c r="AD26" t="b">
        <f>IF(flavour="full",TRUE,INDEX('master schema'!$AC21:$AF21,1,MATCH(flavour,'master schema'!$AC$9:$AF$9,0))="y")</f>
        <v>1</v>
      </c>
      <c r="AE26" t="b">
        <f t="shared" si="27"/>
        <v>0</v>
      </c>
      <c r="AF26">
        <f>IF(AD26,INDEX('master schema'!$AG21:$AK21,1,MATCH(flavour,'master schema'!$AG$9:$AK$9,0)),"")</f>
        <v>1</v>
      </c>
      <c r="AG26" t="b">
        <f t="shared" si="28"/>
        <v>1</v>
      </c>
      <c r="AH26" t="str">
        <f t="shared" si="29"/>
        <v>xTimestampTicks</v>
      </c>
      <c r="AI26" s="14" t="str">
        <f t="shared" si="35"/>
        <v/>
      </c>
      <c r="AJ26" s="15" t="str">
        <f t="shared" si="5"/>
        <v/>
      </c>
      <c r="AK26" s="15" t="str">
        <f t="shared" si="6"/>
        <v/>
      </c>
      <c r="AL26" s="15" t="str">
        <f t="shared" si="7"/>
        <v/>
      </c>
      <c r="AM26" s="15" t="str">
        <f t="shared" si="8"/>
        <v/>
      </c>
      <c r="AN26" s="15" t="str">
        <f t="shared" si="9"/>
        <v/>
      </c>
      <c r="AO26" s="15" t="str">
        <f t="shared" si="10"/>
        <v/>
      </c>
      <c r="AP26" s="15" t="str">
        <f t="shared" si="11"/>
        <v/>
      </c>
      <c r="AQ26" s="22" t="str">
        <f t="shared" si="12"/>
        <v/>
      </c>
      <c r="AR26" s="22" t="str">
        <f t="shared" si="13"/>
        <v/>
      </c>
      <c r="AS26" s="22" t="str">
        <f t="shared" si="14"/>
        <v/>
      </c>
      <c r="AT26" s="22" t="str">
        <f>IF(AND($AE26,$AB26),IF(V26,IF(OR($V26:V26),",","")&amp;AT$13&amp;": "&amp;J26,""),"")</f>
        <v/>
      </c>
      <c r="AU26" s="22" t="str">
        <f>IF(AND($AE26,$AB26),IF(W26,IF(OR($V26:W26),",","")&amp;AU$13&amp;": "&amp;K26,""),"")</f>
        <v/>
      </c>
      <c r="AV26" s="22" t="str">
        <f>IF(AND($AE26,$AB26),IF(X26,IF(OR($V26:X26),",","")&amp;AV$13&amp;": "&amp;L26,""),"")</f>
        <v/>
      </c>
      <c r="AW26" s="22" t="str">
        <f>IF(AND($AE26,$AB26),IF(Y26,IF(OR($V26:Y26),",","")&amp;AW$13&amp;": "&amp;M26,""),"")</f>
        <v/>
      </c>
      <c r="AX26" s="22" t="str">
        <f>IF(AND($AE26,$AB26),IF(Z26,IF(OR($V26:Z26),",","")&amp;AX$13&amp;": """&amp;N26&amp;"""",""),"")</f>
        <v/>
      </c>
      <c r="AY26" s="22" t="str">
        <f>IF(AND($AE26,$AB26),IF(AA26,IF(OR($V26:AA26),",","")&amp;AY$13&amp;": "&amp;"["&amp;O26&amp;"]",""),"")</f>
        <v/>
      </c>
      <c r="AZ26" s="22" t="str">
        <f t="shared" si="30"/>
        <v/>
      </c>
      <c r="BA26" s="14" t="str">
        <f t="shared" si="31"/>
        <v/>
      </c>
      <c r="BB26" s="13" t="str">
        <f t="shared" si="32"/>
        <v/>
      </c>
      <c r="BC26" t="str">
        <f t="shared" si="33"/>
        <v/>
      </c>
      <c r="BD26" t="str">
        <f t="shared" si="34"/>
        <v/>
      </c>
      <c r="BE26" t="str">
        <f t="shared" si="16"/>
        <v>,'x_timestamp_ticks'</v>
      </c>
      <c r="BG26" t="e">
        <f t="shared" si="17"/>
        <v>#N/A</v>
      </c>
      <c r="BH26">
        <f t="shared" si="18"/>
        <v>0</v>
      </c>
      <c r="BI26" t="str">
        <f t="shared" si="19"/>
        <v/>
      </c>
    </row>
    <row r="27" spans="1:61" x14ac:dyDescent="0.25">
      <c r="A27" t="str">
        <f>'master schema'!C22</f>
        <v>x_master_sync_inc</v>
      </c>
      <c r="B27">
        <f>'master schema'!K22</f>
        <v>0</v>
      </c>
      <c r="C27" t="str">
        <f>'master schema'!D22</f>
        <v>Time</v>
      </c>
      <c r="D27" t="str">
        <f>'master schema'!E22</f>
        <v>vend</v>
      </c>
      <c r="E27">
        <f>'master schema'!M22</f>
        <v>0</v>
      </c>
      <c r="F27">
        <f>'master schema'!N22</f>
        <v>0</v>
      </c>
      <c r="G27">
        <f>'master schema'!O22</f>
        <v>0</v>
      </c>
      <c r="H27" t="b">
        <f>'master schema'!Y22</f>
        <v>0</v>
      </c>
      <c r="I27" t="b">
        <f>'master schema'!Z22</f>
        <v>0</v>
      </c>
      <c r="J27">
        <f>'master schema'!S22</f>
        <v>0</v>
      </c>
      <c r="K27">
        <f>'master schema'!T22</f>
        <v>0</v>
      </c>
      <c r="L27">
        <f>'master schema'!U22</f>
        <v>0</v>
      </c>
      <c r="M27">
        <f>'master schema'!V22</f>
        <v>0</v>
      </c>
      <c r="N27">
        <f>'master schema'!W22</f>
        <v>0</v>
      </c>
      <c r="O27">
        <f>'master schema'!X22</f>
        <v>0</v>
      </c>
      <c r="P27" t="b">
        <f t="shared" si="20"/>
        <v>0</v>
      </c>
      <c r="Q27" t="b">
        <f t="shared" si="21"/>
        <v>0</v>
      </c>
      <c r="R27" t="b">
        <f t="shared" si="22"/>
        <v>0</v>
      </c>
      <c r="S27" t="b">
        <f t="shared" si="23"/>
        <v>0</v>
      </c>
      <c r="T27" t="b">
        <f t="shared" si="24"/>
        <v>0</v>
      </c>
      <c r="U27" t="b">
        <f t="shared" si="25"/>
        <v>0</v>
      </c>
      <c r="V27" t="b">
        <f>NOT(ISBLANK('master schema'!S22))</f>
        <v>0</v>
      </c>
      <c r="W27" t="b">
        <f>NOT(ISBLANK('master schema'!T22))</f>
        <v>0</v>
      </c>
      <c r="X27" t="b">
        <f>NOT(ISBLANK('master schema'!U22))</f>
        <v>0</v>
      </c>
      <c r="Y27" t="b">
        <f>NOT(ISBLANK('master schema'!V22))</f>
        <v>0</v>
      </c>
      <c r="Z27" t="b">
        <f>NOT(ISBLANK('master schema'!W22))</f>
        <v>0</v>
      </c>
      <c r="AA27" t="b">
        <f>NOT(ISBLANK('master schema'!X22))</f>
        <v>0</v>
      </c>
      <c r="AB27" t="b">
        <f t="shared" si="26"/>
        <v>0</v>
      </c>
      <c r="AC27" t="e">
        <f>INDEX(types_tableschema,MATCH('master schema'!M22,types_master,0))</f>
        <v>#N/A</v>
      </c>
      <c r="AD27" t="b">
        <f>IF(flavour="full",TRUE,INDEX('master schema'!$AC22:$AF22,1,MATCH(flavour,'master schema'!$AC$9:$AF$9,0))="y")</f>
        <v>1</v>
      </c>
      <c r="AE27" t="b">
        <f t="shared" si="27"/>
        <v>0</v>
      </c>
      <c r="AF27">
        <f>IF(AD27,INDEX('master schema'!$AG22:$AK22,1,MATCH(flavour,'master schema'!$AG$9:$AK$9,0)),"")</f>
        <v>2</v>
      </c>
      <c r="AG27" t="b">
        <f t="shared" si="28"/>
        <v>1</v>
      </c>
      <c r="AH27" t="str">
        <f t="shared" si="29"/>
        <v>xMasterSyncInc</v>
      </c>
      <c r="AI27" s="14" t="str">
        <f t="shared" si="35"/>
        <v/>
      </c>
      <c r="AJ27" s="15" t="str">
        <f t="shared" si="5"/>
        <v/>
      </c>
      <c r="AK27" s="15" t="str">
        <f t="shared" si="6"/>
        <v/>
      </c>
      <c r="AL27" s="15" t="str">
        <f t="shared" si="7"/>
        <v/>
      </c>
      <c r="AM27" s="15" t="str">
        <f t="shared" si="8"/>
        <v/>
      </c>
      <c r="AN27" s="15" t="str">
        <f t="shared" si="9"/>
        <v/>
      </c>
      <c r="AO27" s="15" t="str">
        <f t="shared" si="10"/>
        <v/>
      </c>
      <c r="AP27" s="15" t="str">
        <f t="shared" si="11"/>
        <v/>
      </c>
      <c r="AQ27" s="22" t="str">
        <f t="shared" si="12"/>
        <v/>
      </c>
      <c r="AR27" s="22" t="str">
        <f t="shared" si="13"/>
        <v/>
      </c>
      <c r="AS27" s="22" t="str">
        <f t="shared" si="14"/>
        <v/>
      </c>
      <c r="AT27" s="22" t="str">
        <f>IF(AND($AE27,$AB27),IF(V27,IF(OR($V27:V27),",","")&amp;AT$13&amp;": "&amp;J27,""),"")</f>
        <v/>
      </c>
      <c r="AU27" s="22" t="str">
        <f>IF(AND($AE27,$AB27),IF(W27,IF(OR($V27:W27),",","")&amp;AU$13&amp;": "&amp;K27,""),"")</f>
        <v/>
      </c>
      <c r="AV27" s="22" t="str">
        <f>IF(AND($AE27,$AB27),IF(X27,IF(OR($V27:X27),",","")&amp;AV$13&amp;": "&amp;L27,""),"")</f>
        <v/>
      </c>
      <c r="AW27" s="22" t="str">
        <f>IF(AND($AE27,$AB27),IF(Y27,IF(OR($V27:Y27),",","")&amp;AW$13&amp;": "&amp;M27,""),"")</f>
        <v/>
      </c>
      <c r="AX27" s="22" t="str">
        <f>IF(AND($AE27,$AB27),IF(Z27,IF(OR($V27:Z27),",","")&amp;AX$13&amp;": """&amp;N27&amp;"""",""),"")</f>
        <v/>
      </c>
      <c r="AY27" s="22" t="str">
        <f>IF(AND($AE27,$AB27),IF(AA27,IF(OR($V27:AA27),",","")&amp;AY$13&amp;": "&amp;"["&amp;O27&amp;"]",""),"")</f>
        <v/>
      </c>
      <c r="AZ27" s="22" t="str">
        <f t="shared" si="30"/>
        <v/>
      </c>
      <c r="BA27" s="14" t="str">
        <f t="shared" si="31"/>
        <v/>
      </c>
      <c r="BB27" s="13" t="str">
        <f t="shared" si="32"/>
        <v/>
      </c>
      <c r="BC27" t="str">
        <f t="shared" si="33"/>
        <v/>
      </c>
      <c r="BD27" t="str">
        <f t="shared" si="34"/>
        <v/>
      </c>
      <c r="BE27" t="str">
        <f t="shared" si="16"/>
        <v>,'x_master_sync_inc'</v>
      </c>
      <c r="BG27" t="e">
        <f t="shared" si="17"/>
        <v>#N/A</v>
      </c>
      <c r="BH27">
        <f t="shared" si="18"/>
        <v>0</v>
      </c>
      <c r="BI27" t="str">
        <f t="shared" si="19"/>
        <v/>
      </c>
    </row>
    <row r="28" spans="1:61" x14ac:dyDescent="0.25">
      <c r="A28" t="str">
        <f>'master schema'!C23</f>
        <v>x_master_sync_state</v>
      </c>
      <c r="B28">
        <f>'master schema'!K23</f>
        <v>0</v>
      </c>
      <c r="C28" t="str">
        <f>'master schema'!D23</f>
        <v>Time</v>
      </c>
      <c r="D28" t="str">
        <f>'master schema'!E23</f>
        <v>vend</v>
      </c>
      <c r="E28">
        <f>'master schema'!M23</f>
        <v>0</v>
      </c>
      <c r="F28">
        <f>'master schema'!N23</f>
        <v>0</v>
      </c>
      <c r="G28">
        <f>'master schema'!O23</f>
        <v>0</v>
      </c>
      <c r="H28" t="b">
        <f>'master schema'!Y23</f>
        <v>0</v>
      </c>
      <c r="I28" t="b">
        <f>'master schema'!Z23</f>
        <v>0</v>
      </c>
      <c r="J28">
        <f>'master schema'!S23</f>
        <v>0</v>
      </c>
      <c r="K28">
        <f>'master schema'!T23</f>
        <v>0</v>
      </c>
      <c r="L28">
        <f>'master schema'!U23</f>
        <v>0</v>
      </c>
      <c r="M28">
        <f>'master schema'!V23</f>
        <v>0</v>
      </c>
      <c r="N28">
        <f>'master schema'!W23</f>
        <v>0</v>
      </c>
      <c r="O28">
        <f>'master schema'!X23</f>
        <v>0</v>
      </c>
      <c r="P28" t="b">
        <f t="shared" si="20"/>
        <v>0</v>
      </c>
      <c r="Q28" t="b">
        <f t="shared" si="21"/>
        <v>0</v>
      </c>
      <c r="R28" t="b">
        <f t="shared" si="22"/>
        <v>0</v>
      </c>
      <c r="S28" t="b">
        <f t="shared" si="23"/>
        <v>0</v>
      </c>
      <c r="T28" t="b">
        <f t="shared" si="24"/>
        <v>0</v>
      </c>
      <c r="U28" t="b">
        <f t="shared" si="25"/>
        <v>0</v>
      </c>
      <c r="V28" t="b">
        <f>NOT(ISBLANK('master schema'!S23))</f>
        <v>0</v>
      </c>
      <c r="W28" t="b">
        <f>NOT(ISBLANK('master schema'!T23))</f>
        <v>0</v>
      </c>
      <c r="X28" t="b">
        <f>NOT(ISBLANK('master schema'!U23))</f>
        <v>0</v>
      </c>
      <c r="Y28" t="b">
        <f>NOT(ISBLANK('master schema'!V23))</f>
        <v>0</v>
      </c>
      <c r="Z28" t="b">
        <f>NOT(ISBLANK('master schema'!W23))</f>
        <v>0</v>
      </c>
      <c r="AA28" t="b">
        <f>NOT(ISBLANK('master schema'!X23))</f>
        <v>0</v>
      </c>
      <c r="AB28" t="b">
        <f t="shared" si="26"/>
        <v>0</v>
      </c>
      <c r="AC28" t="e">
        <f>INDEX(types_tableschema,MATCH('master schema'!M23,types_master,0))</f>
        <v>#N/A</v>
      </c>
      <c r="AD28" t="b">
        <f>IF(flavour="full",TRUE,INDEX('master schema'!$AC23:$AF23,1,MATCH(flavour,'master schema'!$AC$9:$AF$9,0))="y")</f>
        <v>1</v>
      </c>
      <c r="AE28" t="b">
        <f t="shared" si="27"/>
        <v>0</v>
      </c>
      <c r="AF28">
        <f>IF(AD28,INDEX('master schema'!$AG23:$AK23,1,MATCH(flavour,'master schema'!$AG$9:$AK$9,0)),"")</f>
        <v>3</v>
      </c>
      <c r="AG28" t="b">
        <f t="shared" si="28"/>
        <v>1</v>
      </c>
      <c r="AH28" t="str">
        <f t="shared" si="29"/>
        <v>xMasterSyncState</v>
      </c>
      <c r="AI28" s="14" t="str">
        <f t="shared" si="35"/>
        <v/>
      </c>
      <c r="AJ28" s="15" t="str">
        <f t="shared" si="5"/>
        <v/>
      </c>
      <c r="AK28" s="15" t="str">
        <f t="shared" si="6"/>
        <v/>
      </c>
      <c r="AL28" s="15" t="str">
        <f t="shared" si="7"/>
        <v/>
      </c>
      <c r="AM28" s="15" t="str">
        <f t="shared" si="8"/>
        <v/>
      </c>
      <c r="AN28" s="15" t="str">
        <f t="shared" si="9"/>
        <v/>
      </c>
      <c r="AO28" s="15" t="str">
        <f t="shared" si="10"/>
        <v/>
      </c>
      <c r="AP28" s="15" t="str">
        <f t="shared" si="11"/>
        <v/>
      </c>
      <c r="AQ28" s="22" t="str">
        <f t="shared" si="12"/>
        <v/>
      </c>
      <c r="AR28" s="22" t="str">
        <f t="shared" si="13"/>
        <v/>
      </c>
      <c r="AS28" s="22" t="str">
        <f t="shared" si="14"/>
        <v/>
      </c>
      <c r="AT28" s="22" t="str">
        <f>IF(AND($AE28,$AB28),IF(V28,IF(OR($V28:V28),",","")&amp;AT$13&amp;": "&amp;J28,""),"")</f>
        <v/>
      </c>
      <c r="AU28" s="22" t="str">
        <f>IF(AND($AE28,$AB28),IF(W28,IF(OR($V28:W28),",","")&amp;AU$13&amp;": "&amp;K28,""),"")</f>
        <v/>
      </c>
      <c r="AV28" s="22" t="str">
        <f>IF(AND($AE28,$AB28),IF(X28,IF(OR($V28:X28),",","")&amp;AV$13&amp;": "&amp;L28,""),"")</f>
        <v/>
      </c>
      <c r="AW28" s="22" t="str">
        <f>IF(AND($AE28,$AB28),IF(Y28,IF(OR($V28:Y28),",","")&amp;AW$13&amp;": "&amp;M28,""),"")</f>
        <v/>
      </c>
      <c r="AX28" s="22" t="str">
        <f>IF(AND($AE28,$AB28),IF(Z28,IF(OR($V28:Z28),",","")&amp;AX$13&amp;": """&amp;N28&amp;"""",""),"")</f>
        <v/>
      </c>
      <c r="AY28" s="22" t="str">
        <f>IF(AND($AE28,$AB28),IF(AA28,IF(OR($V28:AA28),",","")&amp;AY$13&amp;": "&amp;"["&amp;O28&amp;"]",""),"")</f>
        <v/>
      </c>
      <c r="AZ28" s="22" t="str">
        <f t="shared" si="30"/>
        <v/>
      </c>
      <c r="BA28" s="14" t="str">
        <f t="shared" si="31"/>
        <v/>
      </c>
      <c r="BB28" s="13" t="str">
        <f t="shared" si="32"/>
        <v/>
      </c>
      <c r="BC28" t="str">
        <f t="shared" si="33"/>
        <v/>
      </c>
      <c r="BD28" t="str">
        <f t="shared" si="34"/>
        <v/>
      </c>
      <c r="BE28" t="str">
        <f t="shared" si="16"/>
        <v>,'x_master_sync_state'</v>
      </c>
      <c r="BG28" t="e">
        <f t="shared" si="17"/>
        <v>#N/A</v>
      </c>
      <c r="BH28">
        <f t="shared" si="18"/>
        <v>0</v>
      </c>
      <c r="BI28" t="str">
        <f t="shared" si="19"/>
        <v/>
      </c>
    </row>
    <row r="29" spans="1:61" x14ac:dyDescent="0.25">
      <c r="A29" t="str">
        <f>'master schema'!C24</f>
        <v>x_sample_sequence</v>
      </c>
      <c r="B29">
        <f>'master schema'!K24</f>
        <v>0</v>
      </c>
      <c r="C29" t="str">
        <f>'master schema'!D24</f>
        <v>Time</v>
      </c>
      <c r="D29" t="str">
        <f>'master schema'!E24</f>
        <v>vend</v>
      </c>
      <c r="E29">
        <f>'master schema'!M24</f>
        <v>0</v>
      </c>
      <c r="F29">
        <f>'master schema'!N24</f>
        <v>0</v>
      </c>
      <c r="G29">
        <f>'master schema'!O24</f>
        <v>0</v>
      </c>
      <c r="H29" t="b">
        <f>'master schema'!Y24</f>
        <v>0</v>
      </c>
      <c r="I29" t="b">
        <f>'master schema'!Z24</f>
        <v>0</v>
      </c>
      <c r="J29">
        <f>'master schema'!S24</f>
        <v>0</v>
      </c>
      <c r="K29">
        <f>'master schema'!T24</f>
        <v>0</v>
      </c>
      <c r="L29">
        <f>'master schema'!U24</f>
        <v>0</v>
      </c>
      <c r="M29">
        <f>'master schema'!V24</f>
        <v>0</v>
      </c>
      <c r="N29">
        <f>'master schema'!W24</f>
        <v>0</v>
      </c>
      <c r="O29">
        <f>'master schema'!X24</f>
        <v>0</v>
      </c>
      <c r="P29" t="b">
        <f t="shared" si="20"/>
        <v>0</v>
      </c>
      <c r="Q29" t="b">
        <f t="shared" si="21"/>
        <v>0</v>
      </c>
      <c r="R29" t="b">
        <f t="shared" si="22"/>
        <v>0</v>
      </c>
      <c r="S29" t="b">
        <f t="shared" si="23"/>
        <v>0</v>
      </c>
      <c r="T29" t="b">
        <f t="shared" si="24"/>
        <v>0</v>
      </c>
      <c r="U29" t="b">
        <f t="shared" si="25"/>
        <v>0</v>
      </c>
      <c r="V29" t="b">
        <f>NOT(ISBLANK('master schema'!S24))</f>
        <v>0</v>
      </c>
      <c r="W29" t="b">
        <f>NOT(ISBLANK('master schema'!T24))</f>
        <v>0</v>
      </c>
      <c r="X29" t="b">
        <f>NOT(ISBLANK('master schema'!U24))</f>
        <v>0</v>
      </c>
      <c r="Y29" t="b">
        <f>NOT(ISBLANK('master schema'!V24))</f>
        <v>0</v>
      </c>
      <c r="Z29" t="b">
        <f>NOT(ISBLANK('master schema'!W24))</f>
        <v>0</v>
      </c>
      <c r="AA29" t="b">
        <f>NOT(ISBLANK('master schema'!X24))</f>
        <v>0</v>
      </c>
      <c r="AB29" t="b">
        <f t="shared" si="26"/>
        <v>0</v>
      </c>
      <c r="AC29" t="e">
        <f>INDEX(types_tableschema,MATCH('master schema'!M24,types_master,0))</f>
        <v>#N/A</v>
      </c>
      <c r="AD29" t="b">
        <f>IF(flavour="full",TRUE,INDEX('master schema'!$AC24:$AF24,1,MATCH(flavour,'master schema'!$AC$9:$AF$9,0))="y")</f>
        <v>0</v>
      </c>
      <c r="AE29" t="b">
        <f t="shared" si="27"/>
        <v>0</v>
      </c>
      <c r="AF29" t="str">
        <f>IF(AD29,INDEX('master schema'!$AG24:$AK24,1,MATCH(flavour,'master schema'!$AG$9:$AK$9,0)),"")</f>
        <v/>
      </c>
      <c r="AG29" t="b">
        <f t="shared" si="28"/>
        <v>0</v>
      </c>
      <c r="AH29" t="str">
        <f t="shared" si="29"/>
        <v>xSampleSequence</v>
      </c>
      <c r="AI29" s="14" t="str">
        <f t="shared" si="35"/>
        <v/>
      </c>
      <c r="AJ29" s="15" t="str">
        <f t="shared" si="5"/>
        <v/>
      </c>
      <c r="AK29" s="15" t="str">
        <f t="shared" si="6"/>
        <v/>
      </c>
      <c r="AL29" s="15" t="str">
        <f t="shared" si="7"/>
        <v/>
      </c>
      <c r="AM29" s="15" t="str">
        <f t="shared" si="8"/>
        <v/>
      </c>
      <c r="AN29" s="15" t="str">
        <f t="shared" si="9"/>
        <v/>
      </c>
      <c r="AO29" s="15" t="str">
        <f t="shared" si="10"/>
        <v/>
      </c>
      <c r="AP29" s="15" t="str">
        <f t="shared" si="11"/>
        <v/>
      </c>
      <c r="AQ29" s="22" t="str">
        <f t="shared" si="12"/>
        <v/>
      </c>
      <c r="AR29" s="22" t="str">
        <f t="shared" si="13"/>
        <v/>
      </c>
      <c r="AS29" s="22" t="str">
        <f t="shared" si="14"/>
        <v/>
      </c>
      <c r="AT29" s="22" t="str">
        <f>IF(AND($AE29,$AB29),IF(V29,IF(OR($V29:V29),",","")&amp;AT$13&amp;": "&amp;J29,""),"")</f>
        <v/>
      </c>
      <c r="AU29" s="22" t="str">
        <f>IF(AND($AE29,$AB29),IF(W29,IF(OR($V29:W29),",","")&amp;AU$13&amp;": "&amp;K29,""),"")</f>
        <v/>
      </c>
      <c r="AV29" s="22" t="str">
        <f>IF(AND($AE29,$AB29),IF(X29,IF(OR($V29:X29),",","")&amp;AV$13&amp;": "&amp;L29,""),"")</f>
        <v/>
      </c>
      <c r="AW29" s="22" t="str">
        <f>IF(AND($AE29,$AB29),IF(Y29,IF(OR($V29:Y29),",","")&amp;AW$13&amp;": "&amp;M29,""),"")</f>
        <v/>
      </c>
      <c r="AX29" s="22" t="str">
        <f>IF(AND($AE29,$AB29),IF(Z29,IF(OR($V29:Z29),",","")&amp;AX$13&amp;": """&amp;N29&amp;"""",""),"")</f>
        <v/>
      </c>
      <c r="AY29" s="22" t="str">
        <f>IF(AND($AE29,$AB29),IF(AA29,IF(OR($V29:AA29),",","")&amp;AY$13&amp;": "&amp;"["&amp;O29&amp;"]",""),"")</f>
        <v/>
      </c>
      <c r="AZ29" s="22" t="str">
        <f t="shared" si="30"/>
        <v/>
      </c>
      <c r="BA29" s="14" t="str">
        <f t="shared" si="31"/>
        <v/>
      </c>
      <c r="BB29" s="13" t="str">
        <f t="shared" si="32"/>
        <v/>
      </c>
      <c r="BC29" t="str">
        <f t="shared" si="33"/>
        <v/>
      </c>
      <c r="BD29" t="str">
        <f t="shared" si="34"/>
        <v/>
      </c>
      <c r="BE29" t="str">
        <f t="shared" si="16"/>
        <v/>
      </c>
      <c r="BG29" t="e">
        <f t="shared" si="17"/>
        <v>#N/A</v>
      </c>
      <c r="BH29">
        <f t="shared" si="18"/>
        <v>0</v>
      </c>
      <c r="BI29" t="str">
        <f t="shared" si="19"/>
        <v/>
      </c>
    </row>
    <row r="30" spans="1:61" x14ac:dyDescent="0.25">
      <c r="A30" t="str">
        <f>'master schema'!C25</f>
        <v>rail_unit_id</v>
      </c>
      <c r="B30" t="str">
        <f>'master schema'!K25</f>
        <v>Identifier of rail vehicle, locomotive or multiple unit on which sensor equipment is mounted</v>
      </c>
      <c r="C30" t="str">
        <f>'master schema'!D25</f>
        <v>Equip</v>
      </c>
      <c r="D30" t="str">
        <f>'master schema'!E25</f>
        <v>core</v>
      </c>
      <c r="E30" t="str">
        <f>'master schema'!M25</f>
        <v>string</v>
      </c>
      <c r="F30">
        <f>'master schema'!N25</f>
        <v>0</v>
      </c>
      <c r="G30" t="str">
        <f>'master schema'!O25</f>
        <v>data provider from file name</v>
      </c>
      <c r="H30" t="b">
        <f>'master schema'!Y25</f>
        <v>0</v>
      </c>
      <c r="I30" t="b">
        <f>'master schema'!Z25</f>
        <v>0</v>
      </c>
      <c r="J30">
        <f>'master schema'!S25</f>
        <v>0</v>
      </c>
      <c r="K30">
        <f>'master schema'!T25</f>
        <v>100</v>
      </c>
      <c r="L30">
        <f>'master schema'!U25</f>
        <v>0</v>
      </c>
      <c r="M30">
        <f>'master schema'!V25</f>
        <v>0</v>
      </c>
      <c r="N30">
        <f>'master schema'!W25</f>
        <v>0</v>
      </c>
      <c r="O30">
        <f>'master schema'!X25</f>
        <v>0</v>
      </c>
      <c r="P30" t="b">
        <f t="shared" si="20"/>
        <v>1</v>
      </c>
      <c r="Q30" t="b">
        <f t="shared" si="21"/>
        <v>1</v>
      </c>
      <c r="R30" t="b">
        <f t="shared" si="22"/>
        <v>0</v>
      </c>
      <c r="S30" t="b">
        <f t="shared" si="23"/>
        <v>1</v>
      </c>
      <c r="T30" t="b">
        <f t="shared" si="24"/>
        <v>0</v>
      </c>
      <c r="U30" t="b">
        <f t="shared" si="25"/>
        <v>0</v>
      </c>
      <c r="V30" t="b">
        <f>NOT(ISBLANK('master schema'!S25))</f>
        <v>0</v>
      </c>
      <c r="W30" t="b">
        <f>NOT(ISBLANK('master schema'!T25))</f>
        <v>1</v>
      </c>
      <c r="X30" t="b">
        <f>NOT(ISBLANK('master schema'!U25))</f>
        <v>0</v>
      </c>
      <c r="Y30" t="b">
        <f>NOT(ISBLANK('master schema'!V25))</f>
        <v>0</v>
      </c>
      <c r="Z30" t="b">
        <f>NOT(ISBLANK('master schema'!W25))</f>
        <v>0</v>
      </c>
      <c r="AA30" t="b">
        <f>NOT(ISBLANK('master schema'!X25))</f>
        <v>0</v>
      </c>
      <c r="AB30" t="b">
        <f t="shared" si="26"/>
        <v>1</v>
      </c>
      <c r="AC30" t="str">
        <f>INDEX(types_tableschema,MATCH('master schema'!M25,types_master,0))</f>
        <v>string</v>
      </c>
      <c r="AD30" t="b">
        <f>IF(flavour="full",TRUE,INDEX('master schema'!$AC25:$AF25,1,MATCH(flavour,'master schema'!$AC$9:$AF$9,0))="y")</f>
        <v>1</v>
      </c>
      <c r="AE30" t="b">
        <f t="shared" si="27"/>
        <v>1</v>
      </c>
      <c r="AF30">
        <f>IF(AD30,INDEX('master schema'!$AG25:$AK25,1,MATCH(flavour,'master schema'!$AG$9:$AK$9,0)),"")</f>
        <v>0</v>
      </c>
      <c r="AG30" t="b">
        <f t="shared" si="28"/>
        <v>0</v>
      </c>
      <c r="AH30" t="str">
        <f t="shared" si="29"/>
        <v>railUnitId</v>
      </c>
      <c r="AI30" s="14" t="str">
        <f t="shared" si="35"/>
        <v>,{</v>
      </c>
      <c r="AJ30" s="15" t="str">
        <f t="shared" si="5"/>
        <v>"name": "rail_unit_id"</v>
      </c>
      <c r="AK30" s="15" t="str">
        <f t="shared" si="6"/>
        <v>, "title": "Identifier of rail vehicle, locomotive or multiple unit on which sensor equipment is mounted"</v>
      </c>
      <c r="AL30" s="15" t="str">
        <f t="shared" si="7"/>
        <v>, "group": "Equip"</v>
      </c>
      <c r="AM30" s="15" t="str">
        <f t="shared" si="8"/>
        <v>, "rank": "core"</v>
      </c>
      <c r="AN30" s="15" t="str">
        <f t="shared" si="9"/>
        <v>, "type": "string"</v>
      </c>
      <c r="AO30" s="15" t="str">
        <f t="shared" si="10"/>
        <v/>
      </c>
      <c r="AP30" s="15" t="str">
        <f t="shared" si="11"/>
        <v>, "description": "data provider from file name"</v>
      </c>
      <c r="AQ30" s="22" t="str">
        <f t="shared" si="12"/>
        <v>, "constraints": {</v>
      </c>
      <c r="AR30" s="22" t="str">
        <f t="shared" si="13"/>
        <v>"required": false</v>
      </c>
      <c r="AS30" s="22" t="str">
        <f t="shared" si="14"/>
        <v>,"unique": false</v>
      </c>
      <c r="AT30" s="22" t="str">
        <f>IF(AND($AE30,$AB30),IF(V30,IF(OR($V30:V30),",","")&amp;AT$13&amp;": "&amp;J30,""),"")</f>
        <v/>
      </c>
      <c r="AU30" s="22" t="str">
        <f>IF(AND($AE30,$AB30),IF(W30,IF(OR($V30:W30),",","")&amp;AU$13&amp;": "&amp;K30,""),"")</f>
        <v>,"maxLength": 100</v>
      </c>
      <c r="AV30" s="22" t="str">
        <f>IF(AND($AE30,$AB30),IF(X30,IF(OR($V30:X30),",","")&amp;AV$13&amp;": "&amp;L30,""),"")</f>
        <v/>
      </c>
      <c r="AW30" s="22" t="str">
        <f>IF(AND($AE30,$AB30),IF(Y30,IF(OR($V30:Y30),",","")&amp;AW$13&amp;": "&amp;M30,""),"")</f>
        <v/>
      </c>
      <c r="AX30" s="22" t="str">
        <f>IF(AND($AE30,$AB30),IF(Z30,IF(OR($V30:Z30),",","")&amp;AX$13&amp;": """&amp;N30&amp;"""",""),"")</f>
        <v/>
      </c>
      <c r="AY30" s="22" t="str">
        <f>IF(AND($AE30,$AB30),IF(AA30,IF(OR($V30:AA30),",","")&amp;AY$13&amp;": "&amp;"["&amp;O30&amp;"]",""),"")</f>
        <v/>
      </c>
      <c r="AZ30" s="22" t="str">
        <f t="shared" si="30"/>
        <v>}</v>
      </c>
      <c r="BA30" s="14" t="str">
        <f t="shared" si="31"/>
        <v>}</v>
      </c>
      <c r="BB30" s="13" t="str">
        <f t="shared" si="32"/>
        <v>,{"name": "rail_unit_id", "title": "Identifier of rail vehicle, locomotive or multiple unit on which sensor equipment is mounted", "group": "Equip", "rank": "core", "type": "string", "description": "data provider from file name", "constraints": {"required": false,"unique": false,"maxLength": 100}}</v>
      </c>
      <c r="BC30" t="str">
        <f t="shared" si="33"/>
        <v>,rail_unit_id</v>
      </c>
      <c r="BD30" t="str">
        <f t="shared" si="34"/>
        <v>,'rail_unit_id'</v>
      </c>
      <c r="BE30" t="str">
        <f t="shared" si="16"/>
        <v/>
      </c>
      <c r="BG30" t="str">
        <f t="shared" si="17"/>
        <v>varchar</v>
      </c>
      <c r="BH30">
        <f t="shared" si="18"/>
        <v>100</v>
      </c>
      <c r="BI30" t="str">
        <f t="shared" si="19"/>
        <v>, rail_unit_id varchar(100) _x000D_</v>
      </c>
    </row>
    <row r="31" spans="1:61" x14ac:dyDescent="0.25">
      <c r="A31" t="str">
        <f>'master schema'!C26</f>
        <v>rail_unit_uid</v>
      </c>
      <c r="B31" t="str">
        <f>'master schema'!K26</f>
        <v>UUID of rail vehicle</v>
      </c>
      <c r="C31" t="str">
        <f>'master schema'!D26</f>
        <v>Equip</v>
      </c>
      <c r="D31" t="str">
        <f>'master schema'!E26</f>
        <v>core</v>
      </c>
      <c r="E31" t="str">
        <f>'master schema'!M26</f>
        <v>uuid</v>
      </c>
      <c r="F31" t="str">
        <f>'master schema'!N26</f>
        <v>uuid</v>
      </c>
      <c r="G31" t="str">
        <f>'master schema'!O26</f>
        <v>may be supplied by data provider</v>
      </c>
      <c r="H31" t="b">
        <f>'master schema'!Y26</f>
        <v>0</v>
      </c>
      <c r="I31" t="b">
        <f>'master schema'!Z26</f>
        <v>0</v>
      </c>
      <c r="J31">
        <f>'master schema'!S26</f>
        <v>0</v>
      </c>
      <c r="K31">
        <f>'master schema'!T26</f>
        <v>0</v>
      </c>
      <c r="L31">
        <f>'master schema'!U26</f>
        <v>0</v>
      </c>
      <c r="M31">
        <f>'master schema'!V26</f>
        <v>0</v>
      </c>
      <c r="N31">
        <f>'master schema'!W26</f>
        <v>0</v>
      </c>
      <c r="O31">
        <f>'master schema'!X26</f>
        <v>0</v>
      </c>
      <c r="P31" t="b">
        <f t="shared" si="20"/>
        <v>1</v>
      </c>
      <c r="Q31" t="b">
        <f t="shared" si="21"/>
        <v>1</v>
      </c>
      <c r="R31" t="b">
        <f t="shared" si="22"/>
        <v>1</v>
      </c>
      <c r="S31" t="b">
        <f t="shared" si="23"/>
        <v>1</v>
      </c>
      <c r="T31" t="b">
        <f t="shared" si="24"/>
        <v>0</v>
      </c>
      <c r="U31" t="b">
        <f t="shared" si="25"/>
        <v>0</v>
      </c>
      <c r="V31" t="b">
        <f>NOT(ISBLANK('master schema'!S26))</f>
        <v>0</v>
      </c>
      <c r="W31" t="b">
        <f>NOT(ISBLANK('master schema'!T26))</f>
        <v>0</v>
      </c>
      <c r="X31" t="b">
        <f>NOT(ISBLANK('master schema'!U26))</f>
        <v>0</v>
      </c>
      <c r="Y31" t="b">
        <f>NOT(ISBLANK('master schema'!V26))</f>
        <v>0</v>
      </c>
      <c r="Z31" t="b">
        <f>NOT(ISBLANK('master schema'!W26))</f>
        <v>0</v>
      </c>
      <c r="AA31" t="b">
        <f>NOT(ISBLANK('master schema'!X26))</f>
        <v>0</v>
      </c>
      <c r="AB31" t="b">
        <f t="shared" si="26"/>
        <v>0</v>
      </c>
      <c r="AC31" t="str">
        <f>INDEX(types_tableschema,MATCH('master schema'!M26,types_master,0))</f>
        <v>string</v>
      </c>
      <c r="AD31" t="b">
        <f>IF(flavour="full",TRUE,INDEX('master schema'!$AC26:$AF26,1,MATCH(flavour,'master schema'!$AC$9:$AF$9,0))="y")</f>
        <v>0</v>
      </c>
      <c r="AE31" t="b">
        <f t="shared" si="27"/>
        <v>0</v>
      </c>
      <c r="AF31" t="str">
        <f>IF(AD31,INDEX('master schema'!$AG26:$AK26,1,MATCH(flavour,'master schema'!$AG$9:$AK$9,0)),"")</f>
        <v/>
      </c>
      <c r="AG31" t="b">
        <f t="shared" si="28"/>
        <v>0</v>
      </c>
      <c r="AH31" t="str">
        <f t="shared" si="29"/>
        <v>railUnitUid</v>
      </c>
      <c r="AI31" s="14" t="str">
        <f t="shared" si="35"/>
        <v/>
      </c>
      <c r="AJ31" s="15" t="str">
        <f t="shared" si="5"/>
        <v/>
      </c>
      <c r="AK31" s="15" t="str">
        <f t="shared" si="6"/>
        <v/>
      </c>
      <c r="AL31" s="15" t="str">
        <f t="shared" si="7"/>
        <v/>
      </c>
      <c r="AM31" s="15" t="str">
        <f t="shared" si="8"/>
        <v/>
      </c>
      <c r="AN31" s="15" t="str">
        <f t="shared" si="9"/>
        <v/>
      </c>
      <c r="AO31" s="15" t="str">
        <f t="shared" si="10"/>
        <v/>
      </c>
      <c r="AP31" s="15" t="str">
        <f t="shared" si="11"/>
        <v/>
      </c>
      <c r="AQ31" s="22" t="str">
        <f t="shared" si="12"/>
        <v/>
      </c>
      <c r="AR31" s="22" t="str">
        <f t="shared" si="13"/>
        <v/>
      </c>
      <c r="AS31" s="22" t="str">
        <f t="shared" si="14"/>
        <v/>
      </c>
      <c r="AT31" s="22" t="str">
        <f>IF(AND($AE31,$AB31),IF(V31,IF(OR($V31:V31),",","")&amp;AT$13&amp;": "&amp;J31,""),"")</f>
        <v/>
      </c>
      <c r="AU31" s="22" t="str">
        <f>IF(AND($AE31,$AB31),IF(W31,IF(OR($V31:W31),",","")&amp;AU$13&amp;": "&amp;K31,""),"")</f>
        <v/>
      </c>
      <c r="AV31" s="22" t="str">
        <f>IF(AND($AE31,$AB31),IF(X31,IF(OR($V31:X31),",","")&amp;AV$13&amp;": "&amp;L31,""),"")</f>
        <v/>
      </c>
      <c r="AW31" s="22" t="str">
        <f>IF(AND($AE31,$AB31),IF(Y31,IF(OR($V31:Y31),",","")&amp;AW$13&amp;": "&amp;M31,""),"")</f>
        <v/>
      </c>
      <c r="AX31" s="22" t="str">
        <f>IF(AND($AE31,$AB31),IF(Z31,IF(OR($V31:Z31),",","")&amp;AX$13&amp;": """&amp;N31&amp;"""",""),"")</f>
        <v/>
      </c>
      <c r="AY31" s="22" t="str">
        <f>IF(AND($AE31,$AB31),IF(AA31,IF(OR($V31:AA31),",","")&amp;AY$13&amp;": "&amp;"["&amp;O31&amp;"]",""),"")</f>
        <v/>
      </c>
      <c r="AZ31" s="22" t="str">
        <f t="shared" si="30"/>
        <v/>
      </c>
      <c r="BA31" s="14" t="str">
        <f t="shared" si="31"/>
        <v/>
      </c>
      <c r="BB31" s="13" t="str">
        <f t="shared" si="32"/>
        <v/>
      </c>
      <c r="BC31" t="str">
        <f t="shared" si="33"/>
        <v/>
      </c>
      <c r="BD31" t="str">
        <f t="shared" si="34"/>
        <v/>
      </c>
      <c r="BE31" t="str">
        <f t="shared" si="16"/>
        <v/>
      </c>
      <c r="BG31" t="str">
        <f t="shared" si="17"/>
        <v>uuid</v>
      </c>
      <c r="BH31">
        <f t="shared" si="18"/>
        <v>0</v>
      </c>
      <c r="BI31" t="str">
        <f t="shared" si="19"/>
        <v/>
      </c>
    </row>
    <row r="32" spans="1:61" x14ac:dyDescent="0.25">
      <c r="A32" t="str">
        <f>'master schema'!C27</f>
        <v>ugms_unit_id</v>
      </c>
      <c r="B32" t="str">
        <f>'master schema'!K27</f>
        <v>Identifier of UGMS unit</v>
      </c>
      <c r="C32" t="str">
        <f>'master schema'!D27</f>
        <v>Equip</v>
      </c>
      <c r="D32" t="str">
        <f>'master schema'!E27</f>
        <v>core</v>
      </c>
      <c r="E32" t="str">
        <f>'master schema'!M27</f>
        <v>string</v>
      </c>
      <c r="F32">
        <f>'master schema'!N27</f>
        <v>0</v>
      </c>
      <c r="G32" t="str">
        <f>'master schema'!O27</f>
        <v>vendor name for the UGMS unit</v>
      </c>
      <c r="H32" t="b">
        <f>'master schema'!Y27</f>
        <v>1</v>
      </c>
      <c r="I32" t="b">
        <f>'master schema'!Z27</f>
        <v>0</v>
      </c>
      <c r="J32">
        <f>'master schema'!S27</f>
        <v>0</v>
      </c>
      <c r="K32">
        <f>'master schema'!T27</f>
        <v>100</v>
      </c>
      <c r="L32">
        <f>'master schema'!U27</f>
        <v>0</v>
      </c>
      <c r="M32">
        <f>'master schema'!V27</f>
        <v>0</v>
      </c>
      <c r="N32">
        <f>'master schema'!W27</f>
        <v>0</v>
      </c>
      <c r="O32">
        <f>'master schema'!X27</f>
        <v>0</v>
      </c>
      <c r="P32" t="b">
        <f t="shared" si="20"/>
        <v>1</v>
      </c>
      <c r="Q32" t="b">
        <f t="shared" si="21"/>
        <v>1</v>
      </c>
      <c r="R32" t="b">
        <f t="shared" si="22"/>
        <v>0</v>
      </c>
      <c r="S32" t="b">
        <f t="shared" si="23"/>
        <v>1</v>
      </c>
      <c r="T32" t="b">
        <f t="shared" si="24"/>
        <v>1</v>
      </c>
      <c r="U32" t="b">
        <f t="shared" si="25"/>
        <v>0</v>
      </c>
      <c r="V32" t="b">
        <f>NOT(ISBLANK('master schema'!S27))</f>
        <v>0</v>
      </c>
      <c r="W32" t="b">
        <f>NOT(ISBLANK('master schema'!T27))</f>
        <v>1</v>
      </c>
      <c r="X32" t="b">
        <f>NOT(ISBLANK('master schema'!U27))</f>
        <v>0</v>
      </c>
      <c r="Y32" t="b">
        <f>NOT(ISBLANK('master schema'!V27))</f>
        <v>0</v>
      </c>
      <c r="Z32" t="b">
        <f>NOT(ISBLANK('master schema'!W27))</f>
        <v>0</v>
      </c>
      <c r="AA32" t="b">
        <f>NOT(ISBLANK('master schema'!X27))</f>
        <v>0</v>
      </c>
      <c r="AB32" t="b">
        <f t="shared" si="26"/>
        <v>1</v>
      </c>
      <c r="AC32" t="str">
        <f>INDEX(types_tableschema,MATCH('master schema'!M27,types_master,0))</f>
        <v>string</v>
      </c>
      <c r="AD32" t="b">
        <f>IF(flavour="full",TRUE,INDEX('master schema'!$AC27:$AF27,1,MATCH(flavour,'master schema'!$AC$9:$AF$9,0))="y")</f>
        <v>1</v>
      </c>
      <c r="AE32" t="b">
        <f t="shared" si="27"/>
        <v>1</v>
      </c>
      <c r="AF32">
        <f>IF(AD32,INDEX('master schema'!$AG27:$AK27,1,MATCH(flavour,'master schema'!$AG$9:$AK$9,0)),"")</f>
        <v>64</v>
      </c>
      <c r="AG32" t="b">
        <f t="shared" si="28"/>
        <v>1</v>
      </c>
      <c r="AH32" t="str">
        <f t="shared" si="29"/>
        <v>ugmsUnitId</v>
      </c>
      <c r="AI32" s="14" t="str">
        <f t="shared" si="35"/>
        <v>,{</v>
      </c>
      <c r="AJ32" s="15" t="str">
        <f t="shared" si="5"/>
        <v>"name": "ugms_unit_id"</v>
      </c>
      <c r="AK32" s="15" t="str">
        <f t="shared" si="6"/>
        <v>, "title": "Identifier of UGMS unit"</v>
      </c>
      <c r="AL32" s="15" t="str">
        <f t="shared" si="7"/>
        <v>, "group": "Equip"</v>
      </c>
      <c r="AM32" s="15" t="str">
        <f t="shared" si="8"/>
        <v>, "rank": "core"</v>
      </c>
      <c r="AN32" s="15" t="str">
        <f t="shared" si="9"/>
        <v>, "type": "string"</v>
      </c>
      <c r="AO32" s="15" t="str">
        <f t="shared" si="10"/>
        <v/>
      </c>
      <c r="AP32" s="15" t="str">
        <f t="shared" si="11"/>
        <v>, "description": "vendor name for the UGMS unit"</v>
      </c>
      <c r="AQ32" s="22" t="str">
        <f t="shared" si="12"/>
        <v>, "constraints": {</v>
      </c>
      <c r="AR32" s="22" t="str">
        <f t="shared" si="13"/>
        <v>"required": true</v>
      </c>
      <c r="AS32" s="22" t="str">
        <f t="shared" si="14"/>
        <v>,"unique": false</v>
      </c>
      <c r="AT32" s="22" t="str">
        <f>IF(AND($AE32,$AB32),IF(V32,IF(OR($V32:V32),",","")&amp;AT$13&amp;": "&amp;J32,""),"")</f>
        <v/>
      </c>
      <c r="AU32" s="22" t="str">
        <f>IF(AND($AE32,$AB32),IF(W32,IF(OR($V32:W32),",","")&amp;AU$13&amp;": "&amp;K32,""),"")</f>
        <v>,"maxLength": 100</v>
      </c>
      <c r="AV32" s="22" t="str">
        <f>IF(AND($AE32,$AB32),IF(X32,IF(OR($V32:X32),",","")&amp;AV$13&amp;": "&amp;L32,""),"")</f>
        <v/>
      </c>
      <c r="AW32" s="22" t="str">
        <f>IF(AND($AE32,$AB32),IF(Y32,IF(OR($V32:Y32),",","")&amp;AW$13&amp;": "&amp;M32,""),"")</f>
        <v/>
      </c>
      <c r="AX32" s="22" t="str">
        <f>IF(AND($AE32,$AB32),IF(Z32,IF(OR($V32:Z32),",","")&amp;AX$13&amp;": """&amp;N32&amp;"""",""),"")</f>
        <v/>
      </c>
      <c r="AY32" s="22" t="str">
        <f>IF(AND($AE32,$AB32),IF(AA32,IF(OR($V32:AA32),",","")&amp;AY$13&amp;": "&amp;"["&amp;O32&amp;"]",""),"")</f>
        <v/>
      </c>
      <c r="AZ32" s="22" t="str">
        <f t="shared" si="30"/>
        <v>}</v>
      </c>
      <c r="BA32" s="14" t="str">
        <f t="shared" si="31"/>
        <v>}</v>
      </c>
      <c r="BB32" s="13" t="str">
        <f t="shared" si="32"/>
        <v>,{"name": "ugms_unit_id", "title": "Identifier of UGMS unit", "group": "Equip", "rank": "core", "type": "string", "description": "vendor name for the UGMS unit", "constraints": {"required": true,"unique": false,"maxLength": 100}}</v>
      </c>
      <c r="BC32" t="str">
        <f t="shared" si="33"/>
        <v>,ugms_unit_id</v>
      </c>
      <c r="BD32" t="str">
        <f t="shared" si="34"/>
        <v>,'ugms_unit_id'</v>
      </c>
      <c r="BE32" t="str">
        <f t="shared" si="16"/>
        <v>,'ugms_unit_id'</v>
      </c>
      <c r="BG32" t="str">
        <f t="shared" si="17"/>
        <v>varchar</v>
      </c>
      <c r="BH32">
        <f t="shared" si="18"/>
        <v>100</v>
      </c>
      <c r="BI32" t="str">
        <f t="shared" si="19"/>
        <v>, ugms_unit_id varchar(100)  not null_x000D_</v>
      </c>
    </row>
    <row r="33" spans="1:61" x14ac:dyDescent="0.25">
      <c r="A33" t="str">
        <f>'master schema'!C28</f>
        <v>ugms_unit_uid</v>
      </c>
      <c r="B33" t="str">
        <f>'master schema'!K28</f>
        <v>UUID of UGMS unit</v>
      </c>
      <c r="C33" t="str">
        <f>'master schema'!D28</f>
        <v>Equip</v>
      </c>
      <c r="D33" t="str">
        <f>'master schema'!E28</f>
        <v>core</v>
      </c>
      <c r="E33" t="str">
        <f>'master schema'!M28</f>
        <v>uuid</v>
      </c>
      <c r="F33" t="str">
        <f>'master schema'!N28</f>
        <v>uuid</v>
      </c>
      <c r="G33" t="str">
        <f>'master schema'!O28</f>
        <v>supplied by data provider</v>
      </c>
      <c r="H33" t="b">
        <f>'master schema'!Y28</f>
        <v>1</v>
      </c>
      <c r="I33" t="b">
        <f>'master schema'!Z28</f>
        <v>0</v>
      </c>
      <c r="J33">
        <f>'master schema'!S28</f>
        <v>0</v>
      </c>
      <c r="K33">
        <f>'master schema'!T28</f>
        <v>0</v>
      </c>
      <c r="L33">
        <f>'master schema'!U28</f>
        <v>0</v>
      </c>
      <c r="M33">
        <f>'master schema'!V28</f>
        <v>0</v>
      </c>
      <c r="N33">
        <f>'master schema'!W28</f>
        <v>0</v>
      </c>
      <c r="O33">
        <f>'master schema'!X28</f>
        <v>0</v>
      </c>
      <c r="P33" t="b">
        <f t="shared" si="20"/>
        <v>1</v>
      </c>
      <c r="Q33" t="b">
        <f t="shared" si="21"/>
        <v>1</v>
      </c>
      <c r="R33" t="b">
        <f t="shared" si="22"/>
        <v>1</v>
      </c>
      <c r="S33" t="b">
        <f t="shared" si="23"/>
        <v>1</v>
      </c>
      <c r="T33" t="b">
        <f t="shared" si="24"/>
        <v>1</v>
      </c>
      <c r="U33" t="b">
        <f t="shared" si="25"/>
        <v>0</v>
      </c>
      <c r="V33" t="b">
        <f>NOT(ISBLANK('master schema'!S28))</f>
        <v>0</v>
      </c>
      <c r="W33" t="b">
        <f>NOT(ISBLANK('master schema'!T28))</f>
        <v>0</v>
      </c>
      <c r="X33" t="b">
        <f>NOT(ISBLANK('master schema'!U28))</f>
        <v>0</v>
      </c>
      <c r="Y33" t="b">
        <f>NOT(ISBLANK('master schema'!V28))</f>
        <v>0</v>
      </c>
      <c r="Z33" t="b">
        <f>NOT(ISBLANK('master schema'!W28))</f>
        <v>0</v>
      </c>
      <c r="AA33" t="b">
        <f>NOT(ISBLANK('master schema'!X28))</f>
        <v>0</v>
      </c>
      <c r="AB33" t="b">
        <f t="shared" si="26"/>
        <v>1</v>
      </c>
      <c r="AC33" t="str">
        <f>INDEX(types_tableschema,MATCH('master schema'!M28,types_master,0))</f>
        <v>string</v>
      </c>
      <c r="AD33" t="b">
        <f>IF(flavour="full",TRUE,INDEX('master schema'!$AC28:$AF28,1,MATCH(flavour,'master schema'!$AC$9:$AF$9,0))="y")</f>
        <v>1</v>
      </c>
      <c r="AE33" t="b">
        <f t="shared" si="27"/>
        <v>1</v>
      </c>
      <c r="AF33">
        <f>IF(AD33,INDEX('master schema'!$AG28:$AK28,1,MATCH(flavour,'master schema'!$AG$9:$AK$9,0)),"")</f>
        <v>0</v>
      </c>
      <c r="AG33" t="b">
        <f t="shared" si="28"/>
        <v>0</v>
      </c>
      <c r="AH33" t="str">
        <f t="shared" si="29"/>
        <v>ugmsUnitUid</v>
      </c>
      <c r="AI33" s="14" t="str">
        <f t="shared" si="35"/>
        <v>,{</v>
      </c>
      <c r="AJ33" s="15" t="str">
        <f t="shared" si="5"/>
        <v>"name": "ugms_unit_uid"</v>
      </c>
      <c r="AK33" s="15" t="str">
        <f t="shared" si="6"/>
        <v>, "title": "UUID of UGMS unit"</v>
      </c>
      <c r="AL33" s="15" t="str">
        <f t="shared" si="7"/>
        <v>, "group": "Equip"</v>
      </c>
      <c r="AM33" s="15" t="str">
        <f t="shared" si="8"/>
        <v>, "rank": "core"</v>
      </c>
      <c r="AN33" s="15" t="str">
        <f t="shared" si="9"/>
        <v>, "type": "string"</v>
      </c>
      <c r="AO33" s="15" t="str">
        <f t="shared" si="10"/>
        <v>, "format": "uuid"</v>
      </c>
      <c r="AP33" s="15" t="str">
        <f t="shared" si="11"/>
        <v>, "description": "supplied by data provider"</v>
      </c>
      <c r="AQ33" s="22" t="str">
        <f t="shared" si="12"/>
        <v>, "constraints": {</v>
      </c>
      <c r="AR33" s="22" t="str">
        <f t="shared" si="13"/>
        <v>"required": true</v>
      </c>
      <c r="AS33" s="22" t="str">
        <f t="shared" si="14"/>
        <v>,"unique": false</v>
      </c>
      <c r="AT33" s="22" t="str">
        <f>IF(AND($AE33,$AB33),IF(V33,IF(OR($V33:V33),",","")&amp;AT$13&amp;": "&amp;J33,""),"")</f>
        <v/>
      </c>
      <c r="AU33" s="22" t="str">
        <f>IF(AND($AE33,$AB33),IF(W33,IF(OR($V33:W33),",","")&amp;AU$13&amp;": "&amp;K33,""),"")</f>
        <v/>
      </c>
      <c r="AV33" s="22" t="str">
        <f>IF(AND($AE33,$AB33),IF(X33,IF(OR($V33:X33),",","")&amp;AV$13&amp;": "&amp;L33,""),"")</f>
        <v/>
      </c>
      <c r="AW33" s="22" t="str">
        <f>IF(AND($AE33,$AB33),IF(Y33,IF(OR($V33:Y33),",","")&amp;AW$13&amp;": "&amp;M33,""),"")</f>
        <v/>
      </c>
      <c r="AX33" s="22" t="str">
        <f>IF(AND($AE33,$AB33),IF(Z33,IF(OR($V33:Z33),",","")&amp;AX$13&amp;": """&amp;N33&amp;"""",""),"")</f>
        <v/>
      </c>
      <c r="AY33" s="22" t="str">
        <f>IF(AND($AE33,$AB33),IF(AA33,IF(OR($V33:AA33),",","")&amp;AY$13&amp;": "&amp;"["&amp;O33&amp;"]",""),"")</f>
        <v/>
      </c>
      <c r="AZ33" s="22" t="str">
        <f t="shared" si="30"/>
        <v>}</v>
      </c>
      <c r="BA33" s="14" t="str">
        <f t="shared" si="31"/>
        <v>}</v>
      </c>
      <c r="BB33" s="13" t="str">
        <f t="shared" si="32"/>
        <v>,{"name": "ugms_unit_uid", "title": "UUID of UGMS unit", "group": "Equip", "rank": "core", "type": "string", "format": "uuid", "description": "supplied by data provider", "constraints": {"required": true,"unique": false}}</v>
      </c>
      <c r="BC33" t="str">
        <f t="shared" si="33"/>
        <v>,ugms_unit_uid</v>
      </c>
      <c r="BD33" t="str">
        <f t="shared" si="34"/>
        <v>,'ugms_unit_uid'</v>
      </c>
      <c r="BE33" t="str">
        <f t="shared" si="16"/>
        <v/>
      </c>
      <c r="BG33" t="str">
        <f t="shared" si="17"/>
        <v>uuid</v>
      </c>
      <c r="BH33">
        <f t="shared" si="18"/>
        <v>0</v>
      </c>
      <c r="BI33" t="str">
        <f t="shared" si="19"/>
        <v>, ugms_unit_uid uuid  not null_x000D_</v>
      </c>
    </row>
    <row r="34" spans="1:61" x14ac:dyDescent="0.25">
      <c r="A34" t="str">
        <f>'master schema'!C29</f>
        <v>extended_items_equipment</v>
      </c>
      <c r="B34" t="str">
        <f>'master schema'!K29</f>
        <v>Application-specific extended data items</v>
      </c>
      <c r="C34" t="str">
        <f>'master schema'!D29</f>
        <v>Equip</v>
      </c>
      <c r="D34" t="str">
        <f>'master schema'!E29</f>
        <v>vend</v>
      </c>
      <c r="E34" t="str">
        <f>'master schema'!M29</f>
        <v>object</v>
      </c>
      <c r="F34">
        <f>'master schema'!N29</f>
        <v>0</v>
      </c>
      <c r="G34" t="str">
        <f>'master schema'!O29</f>
        <v>Application-specific data items, formatted as a JSON object</v>
      </c>
      <c r="H34" t="b">
        <f>'master schema'!Y29</f>
        <v>0</v>
      </c>
      <c r="I34" t="b">
        <f>'master schema'!Z29</f>
        <v>0</v>
      </c>
      <c r="J34">
        <f>'master schema'!S29</f>
        <v>0</v>
      </c>
      <c r="K34">
        <f>'master schema'!T29</f>
        <v>32767</v>
      </c>
      <c r="L34">
        <f>'master schema'!U29</f>
        <v>0</v>
      </c>
      <c r="M34">
        <f>'master schema'!V29</f>
        <v>0</v>
      </c>
      <c r="N34">
        <f>'master schema'!W29</f>
        <v>0</v>
      </c>
      <c r="O34">
        <f>'master schema'!X29</f>
        <v>0</v>
      </c>
      <c r="P34" t="b">
        <f t="shared" si="20"/>
        <v>1</v>
      </c>
      <c r="Q34" t="b">
        <f t="shared" si="21"/>
        <v>1</v>
      </c>
      <c r="R34" t="b">
        <f t="shared" si="22"/>
        <v>0</v>
      </c>
      <c r="S34" t="b">
        <f t="shared" si="23"/>
        <v>1</v>
      </c>
      <c r="T34" t="b">
        <f t="shared" si="24"/>
        <v>0</v>
      </c>
      <c r="U34" t="b">
        <f t="shared" si="25"/>
        <v>0</v>
      </c>
      <c r="V34" t="b">
        <f>NOT(ISBLANK('master schema'!S29))</f>
        <v>0</v>
      </c>
      <c r="W34" t="b">
        <f>NOT(ISBLANK('master schema'!T29))</f>
        <v>1</v>
      </c>
      <c r="X34" t="b">
        <f>NOT(ISBLANK('master schema'!U29))</f>
        <v>0</v>
      </c>
      <c r="Y34" t="b">
        <f>NOT(ISBLANK('master schema'!V29))</f>
        <v>0</v>
      </c>
      <c r="Z34" t="b">
        <f>NOT(ISBLANK('master schema'!W29))</f>
        <v>0</v>
      </c>
      <c r="AA34" t="b">
        <f>NOT(ISBLANK('master schema'!X29))</f>
        <v>0</v>
      </c>
      <c r="AB34" t="b">
        <f t="shared" si="26"/>
        <v>1</v>
      </c>
      <c r="AC34" t="str">
        <f>INDEX(types_tableschema,MATCH('master schema'!M29,types_master,0))</f>
        <v>object</v>
      </c>
      <c r="AD34" t="b">
        <f>IF(flavour="full",TRUE,INDEX('master schema'!$AC29:$AF29,1,MATCH(flavour,'master schema'!$AC$9:$AF$9,0))="y")</f>
        <v>1</v>
      </c>
      <c r="AE34" t="b">
        <f t="shared" si="27"/>
        <v>1</v>
      </c>
      <c r="AF34">
        <f>IF(AD34,INDEX('master schema'!$AG29:$AK29,1,MATCH(flavour,'master schema'!$AG$9:$AK$9,0)),"")</f>
        <v>0</v>
      </c>
      <c r="AG34" t="b">
        <f t="shared" si="28"/>
        <v>0</v>
      </c>
      <c r="AH34" t="str">
        <f t="shared" si="29"/>
        <v>extendedItemsEquipment</v>
      </c>
      <c r="AI34" s="14" t="str">
        <f t="shared" si="35"/>
        <v>,{</v>
      </c>
      <c r="AJ34" s="15" t="str">
        <f t="shared" si="5"/>
        <v>"name": "extended_items_equipment"</v>
      </c>
      <c r="AK34" s="15" t="str">
        <f t="shared" si="6"/>
        <v>, "title": "Application-specific extended data items"</v>
      </c>
      <c r="AL34" s="15" t="str">
        <f t="shared" si="7"/>
        <v>, "group": "Equip"</v>
      </c>
      <c r="AM34" s="15" t="str">
        <f t="shared" si="8"/>
        <v>, "rank": "vend"</v>
      </c>
      <c r="AN34" s="15" t="str">
        <f t="shared" si="9"/>
        <v>, "type": "object"</v>
      </c>
      <c r="AO34" s="15" t="str">
        <f t="shared" si="10"/>
        <v/>
      </c>
      <c r="AP34" s="15" t="str">
        <f t="shared" si="11"/>
        <v>, "description": "Application-specific data items, formatted as a JSON object"</v>
      </c>
      <c r="AQ34" s="22" t="str">
        <f t="shared" si="12"/>
        <v>, "constraints": {</v>
      </c>
      <c r="AR34" s="22" t="str">
        <f t="shared" si="13"/>
        <v>"required": false</v>
      </c>
      <c r="AS34" s="22" t="str">
        <f t="shared" si="14"/>
        <v>,"unique": false</v>
      </c>
      <c r="AT34" s="22" t="str">
        <f>IF(AND($AE34,$AB34),IF(V34,IF(OR($V34:V34),",","")&amp;AT$13&amp;": "&amp;J34,""),"")</f>
        <v/>
      </c>
      <c r="AU34" s="22" t="str">
        <f>IF(AND($AE34,$AB34),IF(W34,IF(OR($V34:W34),",","")&amp;AU$13&amp;": "&amp;K34,""),"")</f>
        <v>,"maxLength": 32767</v>
      </c>
      <c r="AV34" s="22" t="str">
        <f>IF(AND($AE34,$AB34),IF(X34,IF(OR($V34:X34),",","")&amp;AV$13&amp;": "&amp;L34,""),"")</f>
        <v/>
      </c>
      <c r="AW34" s="22" t="str">
        <f>IF(AND($AE34,$AB34),IF(Y34,IF(OR($V34:Y34),",","")&amp;AW$13&amp;": "&amp;M34,""),"")</f>
        <v/>
      </c>
      <c r="AX34" s="22" t="str">
        <f>IF(AND($AE34,$AB34),IF(Z34,IF(OR($V34:Z34),",","")&amp;AX$13&amp;": """&amp;N34&amp;"""",""),"")</f>
        <v/>
      </c>
      <c r="AY34" s="22" t="str">
        <f>IF(AND($AE34,$AB34),IF(AA34,IF(OR($V34:AA34),",","")&amp;AY$13&amp;": "&amp;"["&amp;O34&amp;"]",""),"")</f>
        <v/>
      </c>
      <c r="AZ34" s="22" t="str">
        <f t="shared" si="30"/>
        <v>}</v>
      </c>
      <c r="BA34" s="14" t="str">
        <f t="shared" si="31"/>
        <v>}</v>
      </c>
      <c r="BB34" s="13" t="str">
        <f t="shared" si="32"/>
        <v>,{"name": "extended_items_equipment", "title": "Application-specific extended data items", "group": "Equip", "rank": "vend", "type": "object", "description": "Application-specific data items, formatted as a JSON object", "constraints": {"required": false,"unique": false,"maxLength": 32767}}</v>
      </c>
      <c r="BC34" t="str">
        <f t="shared" si="33"/>
        <v>,extended_items_equipment</v>
      </c>
      <c r="BD34" t="str">
        <f t="shared" si="34"/>
        <v>,'extended_items_equipment'</v>
      </c>
      <c r="BE34" t="str">
        <f t="shared" si="16"/>
        <v/>
      </c>
      <c r="BG34" t="str">
        <f t="shared" si="17"/>
        <v>text</v>
      </c>
      <c r="BH34">
        <f t="shared" si="18"/>
        <v>32767</v>
      </c>
      <c r="BI34" t="str">
        <f t="shared" si="19"/>
        <v>, extended_items_equipment text _x000D_</v>
      </c>
    </row>
    <row r="35" spans="1:61" x14ac:dyDescent="0.25">
      <c r="A35" t="str">
        <f>'master schema'!C30</f>
        <v>x_master_imu_temp_c</v>
      </c>
      <c r="B35">
        <f>'master schema'!K30</f>
        <v>0</v>
      </c>
      <c r="C35" t="str">
        <f>'master schema'!D30</f>
        <v>Equip</v>
      </c>
      <c r="D35" t="str">
        <f>'master schema'!E30</f>
        <v>vend</v>
      </c>
      <c r="E35">
        <f>'master schema'!M30</f>
        <v>0</v>
      </c>
      <c r="F35">
        <f>'master schema'!N30</f>
        <v>0</v>
      </c>
      <c r="G35">
        <f>'master schema'!O30</f>
        <v>0</v>
      </c>
      <c r="H35" t="b">
        <f>'master schema'!Y30</f>
        <v>0</v>
      </c>
      <c r="I35" t="b">
        <f>'master schema'!Z30</f>
        <v>0</v>
      </c>
      <c r="J35">
        <f>'master schema'!S30</f>
        <v>0</v>
      </c>
      <c r="K35">
        <f>'master schema'!T30</f>
        <v>0</v>
      </c>
      <c r="L35">
        <f>'master schema'!U30</f>
        <v>0</v>
      </c>
      <c r="M35">
        <f>'master schema'!V30</f>
        <v>0</v>
      </c>
      <c r="N35">
        <f>'master schema'!W30</f>
        <v>0</v>
      </c>
      <c r="O35">
        <f>'master schema'!X30</f>
        <v>0</v>
      </c>
      <c r="P35" t="b">
        <f t="shared" si="20"/>
        <v>0</v>
      </c>
      <c r="Q35" t="b">
        <f t="shared" si="21"/>
        <v>0</v>
      </c>
      <c r="R35" t="b">
        <f t="shared" si="22"/>
        <v>0</v>
      </c>
      <c r="S35" t="b">
        <f t="shared" si="23"/>
        <v>0</v>
      </c>
      <c r="T35" t="b">
        <f t="shared" si="24"/>
        <v>0</v>
      </c>
      <c r="U35" t="b">
        <f t="shared" si="25"/>
        <v>0</v>
      </c>
      <c r="V35" t="b">
        <f>NOT(ISBLANK('master schema'!S30))</f>
        <v>0</v>
      </c>
      <c r="W35" t="b">
        <f>NOT(ISBLANK('master schema'!T30))</f>
        <v>0</v>
      </c>
      <c r="X35" t="b">
        <f>NOT(ISBLANK('master schema'!U30))</f>
        <v>0</v>
      </c>
      <c r="Y35" t="b">
        <f>NOT(ISBLANK('master schema'!V30))</f>
        <v>0</v>
      </c>
      <c r="Z35" t="b">
        <f>NOT(ISBLANK('master schema'!W30))</f>
        <v>0</v>
      </c>
      <c r="AA35" t="b">
        <f>NOT(ISBLANK('master schema'!X30))</f>
        <v>0</v>
      </c>
      <c r="AB35" t="b">
        <f t="shared" si="26"/>
        <v>0</v>
      </c>
      <c r="AC35" t="e">
        <f>INDEX(types_tableschema,MATCH('master schema'!M30,types_master,0))</f>
        <v>#N/A</v>
      </c>
      <c r="AD35" t="b">
        <f>IF(flavour="full",TRUE,INDEX('master schema'!$AC30:$AF30,1,MATCH(flavour,'master schema'!$AC$9:$AF$9,0))="y")</f>
        <v>1</v>
      </c>
      <c r="AE35" t="b">
        <f t="shared" si="27"/>
        <v>0</v>
      </c>
      <c r="AF35">
        <f>IF(AD35,INDEX('master schema'!$AG30:$AK30,1,MATCH(flavour,'master schema'!$AG$9:$AK$9,0)),"")</f>
        <v>31</v>
      </c>
      <c r="AG35" t="b">
        <f t="shared" si="28"/>
        <v>1</v>
      </c>
      <c r="AH35" t="str">
        <f t="shared" si="29"/>
        <v>xMasterImuTempC</v>
      </c>
      <c r="AI35" s="14" t="str">
        <f t="shared" si="35"/>
        <v/>
      </c>
      <c r="AJ35" s="15" t="str">
        <f t="shared" si="5"/>
        <v/>
      </c>
      <c r="AK35" s="15" t="str">
        <f t="shared" si="6"/>
        <v/>
      </c>
      <c r="AL35" s="15" t="str">
        <f t="shared" si="7"/>
        <v/>
      </c>
      <c r="AM35" s="15" t="str">
        <f t="shared" si="8"/>
        <v/>
      </c>
      <c r="AN35" s="15" t="str">
        <f t="shared" si="9"/>
        <v/>
      </c>
      <c r="AO35" s="15" t="str">
        <f t="shared" si="10"/>
        <v/>
      </c>
      <c r="AP35" s="15" t="str">
        <f t="shared" si="11"/>
        <v/>
      </c>
      <c r="AQ35" s="22" t="str">
        <f t="shared" si="12"/>
        <v/>
      </c>
      <c r="AR35" s="22" t="str">
        <f t="shared" si="13"/>
        <v/>
      </c>
      <c r="AS35" s="22" t="str">
        <f t="shared" si="14"/>
        <v/>
      </c>
      <c r="AT35" s="22" t="str">
        <f>IF(AND($AE35,$AB35),IF(V35,IF(OR($V35:V35),",","")&amp;AT$13&amp;": "&amp;J35,""),"")</f>
        <v/>
      </c>
      <c r="AU35" s="22" t="str">
        <f>IF(AND($AE35,$AB35),IF(W35,IF(OR($V35:W35),",","")&amp;AU$13&amp;": "&amp;K35,""),"")</f>
        <v/>
      </c>
      <c r="AV35" s="22" t="str">
        <f>IF(AND($AE35,$AB35),IF(X35,IF(OR($V35:X35),",","")&amp;AV$13&amp;": "&amp;L35,""),"")</f>
        <v/>
      </c>
      <c r="AW35" s="22" t="str">
        <f>IF(AND($AE35,$AB35),IF(Y35,IF(OR($V35:Y35),",","")&amp;AW$13&amp;": "&amp;M35,""),"")</f>
        <v/>
      </c>
      <c r="AX35" s="22" t="str">
        <f>IF(AND($AE35,$AB35),IF(Z35,IF(OR($V35:Z35),",","")&amp;AX$13&amp;": """&amp;N35&amp;"""",""),"")</f>
        <v/>
      </c>
      <c r="AY35" s="22" t="str">
        <f>IF(AND($AE35,$AB35),IF(AA35,IF(OR($V35:AA35),",","")&amp;AY$13&amp;": "&amp;"["&amp;O35&amp;"]",""),"")</f>
        <v/>
      </c>
      <c r="AZ35" s="22" t="str">
        <f t="shared" si="30"/>
        <v/>
      </c>
      <c r="BA35" s="14" t="str">
        <f t="shared" si="31"/>
        <v/>
      </c>
      <c r="BB35" s="13" t="str">
        <f t="shared" si="32"/>
        <v/>
      </c>
      <c r="BC35" t="str">
        <f t="shared" si="33"/>
        <v/>
      </c>
      <c r="BD35" t="str">
        <f t="shared" si="34"/>
        <v/>
      </c>
      <c r="BE35" t="str">
        <f t="shared" si="16"/>
        <v>,'x_master_imu_temp_c'</v>
      </c>
      <c r="BG35" t="e">
        <f t="shared" si="17"/>
        <v>#N/A</v>
      </c>
      <c r="BH35">
        <f t="shared" si="18"/>
        <v>0</v>
      </c>
      <c r="BI35" t="str">
        <f t="shared" si="19"/>
        <v/>
      </c>
    </row>
    <row r="36" spans="1:61" x14ac:dyDescent="0.25">
      <c r="A36" t="str">
        <f>'master schema'!C31</f>
        <v>x_master_camera_temp_c</v>
      </c>
      <c r="B36">
        <f>'master schema'!K31</f>
        <v>0</v>
      </c>
      <c r="C36" t="str">
        <f>'master schema'!D31</f>
        <v>Equip</v>
      </c>
      <c r="D36" t="str">
        <f>'master schema'!E31</f>
        <v>vend</v>
      </c>
      <c r="E36">
        <f>'master schema'!M31</f>
        <v>0</v>
      </c>
      <c r="F36">
        <f>'master schema'!N31</f>
        <v>0</v>
      </c>
      <c r="G36">
        <f>'master schema'!O31</f>
        <v>0</v>
      </c>
      <c r="H36" t="b">
        <f>'master schema'!Y31</f>
        <v>0</v>
      </c>
      <c r="I36" t="b">
        <f>'master schema'!Z31</f>
        <v>0</v>
      </c>
      <c r="J36">
        <f>'master schema'!S31</f>
        <v>0</v>
      </c>
      <c r="K36">
        <f>'master schema'!T31</f>
        <v>0</v>
      </c>
      <c r="L36">
        <f>'master schema'!U31</f>
        <v>0</v>
      </c>
      <c r="M36">
        <f>'master schema'!V31</f>
        <v>0</v>
      </c>
      <c r="N36">
        <f>'master schema'!W31</f>
        <v>0</v>
      </c>
      <c r="O36">
        <f>'master schema'!X31</f>
        <v>0</v>
      </c>
      <c r="P36" t="b">
        <f t="shared" si="20"/>
        <v>0</v>
      </c>
      <c r="Q36" t="b">
        <f t="shared" si="21"/>
        <v>0</v>
      </c>
      <c r="R36" t="b">
        <f t="shared" si="22"/>
        <v>0</v>
      </c>
      <c r="S36" t="b">
        <f t="shared" si="23"/>
        <v>0</v>
      </c>
      <c r="T36" t="b">
        <f t="shared" si="24"/>
        <v>0</v>
      </c>
      <c r="U36" t="b">
        <f t="shared" si="25"/>
        <v>0</v>
      </c>
      <c r="V36" t="b">
        <f>NOT(ISBLANK('master schema'!S31))</f>
        <v>0</v>
      </c>
      <c r="W36" t="b">
        <f>NOT(ISBLANK('master schema'!T31))</f>
        <v>0</v>
      </c>
      <c r="X36" t="b">
        <f>NOT(ISBLANK('master schema'!U31))</f>
        <v>0</v>
      </c>
      <c r="Y36" t="b">
        <f>NOT(ISBLANK('master schema'!V31))</f>
        <v>0</v>
      </c>
      <c r="Z36" t="b">
        <f>NOT(ISBLANK('master schema'!W31))</f>
        <v>0</v>
      </c>
      <c r="AA36" t="b">
        <f>NOT(ISBLANK('master schema'!X31))</f>
        <v>0</v>
      </c>
      <c r="AB36" t="b">
        <f t="shared" si="26"/>
        <v>0</v>
      </c>
      <c r="AC36" t="e">
        <f>INDEX(types_tableschema,MATCH('master schema'!M31,types_master,0))</f>
        <v>#N/A</v>
      </c>
      <c r="AD36" t="b">
        <f>IF(flavour="full",TRUE,INDEX('master schema'!$AC31:$AF31,1,MATCH(flavour,'master schema'!$AC$9:$AF$9,0))="y")</f>
        <v>1</v>
      </c>
      <c r="AE36" t="b">
        <f t="shared" si="27"/>
        <v>0</v>
      </c>
      <c r="AF36">
        <f>IF(AD36,INDEX('master schema'!$AG31:$AK31,1,MATCH(flavour,'master schema'!$AG$9:$AK$9,0)),"")</f>
        <v>32</v>
      </c>
      <c r="AG36" t="b">
        <f t="shared" si="28"/>
        <v>1</v>
      </c>
      <c r="AH36" t="str">
        <f t="shared" si="29"/>
        <v>xMasterCameraTempC</v>
      </c>
      <c r="AI36" s="14" t="str">
        <f t="shared" si="35"/>
        <v/>
      </c>
      <c r="AJ36" s="15" t="str">
        <f t="shared" si="5"/>
        <v/>
      </c>
      <c r="AK36" s="15" t="str">
        <f t="shared" si="6"/>
        <v/>
      </c>
      <c r="AL36" s="15" t="str">
        <f t="shared" si="7"/>
        <v/>
      </c>
      <c r="AM36" s="15" t="str">
        <f t="shared" si="8"/>
        <v/>
      </c>
      <c r="AN36" s="15" t="str">
        <f t="shared" si="9"/>
        <v/>
      </c>
      <c r="AO36" s="15" t="str">
        <f t="shared" si="10"/>
        <v/>
      </c>
      <c r="AP36" s="15" t="str">
        <f t="shared" si="11"/>
        <v/>
      </c>
      <c r="AQ36" s="22" t="str">
        <f t="shared" si="12"/>
        <v/>
      </c>
      <c r="AR36" s="22" t="str">
        <f t="shared" si="13"/>
        <v/>
      </c>
      <c r="AS36" s="22" t="str">
        <f t="shared" si="14"/>
        <v/>
      </c>
      <c r="AT36" s="22" t="str">
        <f>IF(AND($AE36,$AB36),IF(V36,IF(OR($V36:V36),",","")&amp;AT$13&amp;": "&amp;J36,""),"")</f>
        <v/>
      </c>
      <c r="AU36" s="22" t="str">
        <f>IF(AND($AE36,$AB36),IF(W36,IF(OR($V36:W36),",","")&amp;AU$13&amp;": "&amp;K36,""),"")</f>
        <v/>
      </c>
      <c r="AV36" s="22" t="str">
        <f>IF(AND($AE36,$AB36),IF(X36,IF(OR($V36:X36),",","")&amp;AV$13&amp;": "&amp;L36,""),"")</f>
        <v/>
      </c>
      <c r="AW36" s="22" t="str">
        <f>IF(AND($AE36,$AB36),IF(Y36,IF(OR($V36:Y36),",","")&amp;AW$13&amp;": "&amp;M36,""),"")</f>
        <v/>
      </c>
      <c r="AX36" s="22" t="str">
        <f>IF(AND($AE36,$AB36),IF(Z36,IF(OR($V36:Z36),",","")&amp;AX$13&amp;": """&amp;N36&amp;"""",""),"")</f>
        <v/>
      </c>
      <c r="AY36" s="22" t="str">
        <f>IF(AND($AE36,$AB36),IF(AA36,IF(OR($V36:AA36),",","")&amp;AY$13&amp;": "&amp;"["&amp;O36&amp;"]",""),"")</f>
        <v/>
      </c>
      <c r="AZ36" s="22" t="str">
        <f t="shared" si="30"/>
        <v/>
      </c>
      <c r="BA36" s="14" t="str">
        <f t="shared" si="31"/>
        <v/>
      </c>
      <c r="BB36" s="13" t="str">
        <f t="shared" si="32"/>
        <v/>
      </c>
      <c r="BC36" t="str">
        <f t="shared" si="33"/>
        <v/>
      </c>
      <c r="BD36" t="str">
        <f t="shared" si="34"/>
        <v/>
      </c>
      <c r="BE36" t="str">
        <f t="shared" si="16"/>
        <v>,'x_master_camera_temp_c'</v>
      </c>
      <c r="BG36" t="e">
        <f t="shared" si="17"/>
        <v>#N/A</v>
      </c>
      <c r="BH36">
        <f t="shared" si="18"/>
        <v>0</v>
      </c>
      <c r="BI36" t="str">
        <f t="shared" si="19"/>
        <v/>
      </c>
    </row>
    <row r="37" spans="1:61" x14ac:dyDescent="0.25">
      <c r="A37" t="str">
        <f>'master schema'!C32</f>
        <v>x_master_imu_accel_long_ms_2</v>
      </c>
      <c r="B37">
        <f>'master schema'!K32</f>
        <v>0</v>
      </c>
      <c r="C37" t="str">
        <f>'master schema'!D32</f>
        <v>Equip</v>
      </c>
      <c r="D37" t="str">
        <f>'master schema'!E32</f>
        <v>vend</v>
      </c>
      <c r="E37">
        <f>'master schema'!M32</f>
        <v>0</v>
      </c>
      <c r="F37">
        <f>'master schema'!N32</f>
        <v>0</v>
      </c>
      <c r="G37">
        <f>'master schema'!O32</f>
        <v>0</v>
      </c>
      <c r="H37" t="b">
        <f>'master schema'!Y32</f>
        <v>0</v>
      </c>
      <c r="I37" t="b">
        <f>'master schema'!Z32</f>
        <v>0</v>
      </c>
      <c r="J37">
        <f>'master schema'!S32</f>
        <v>0</v>
      </c>
      <c r="K37">
        <f>'master schema'!T32</f>
        <v>0</v>
      </c>
      <c r="L37">
        <f>'master schema'!U32</f>
        <v>0</v>
      </c>
      <c r="M37">
        <f>'master schema'!V32</f>
        <v>0</v>
      </c>
      <c r="N37">
        <f>'master schema'!W32</f>
        <v>0</v>
      </c>
      <c r="O37">
        <f>'master schema'!X32</f>
        <v>0</v>
      </c>
      <c r="P37" t="b">
        <f t="shared" si="20"/>
        <v>0</v>
      </c>
      <c r="Q37" t="b">
        <f t="shared" si="21"/>
        <v>0</v>
      </c>
      <c r="R37" t="b">
        <f t="shared" si="22"/>
        <v>0</v>
      </c>
      <c r="S37" t="b">
        <f t="shared" si="23"/>
        <v>0</v>
      </c>
      <c r="T37" t="b">
        <f t="shared" si="24"/>
        <v>0</v>
      </c>
      <c r="U37" t="b">
        <f t="shared" si="25"/>
        <v>0</v>
      </c>
      <c r="V37" t="b">
        <f>NOT(ISBLANK('master schema'!S32))</f>
        <v>0</v>
      </c>
      <c r="W37" t="b">
        <f>NOT(ISBLANK('master schema'!T32))</f>
        <v>0</v>
      </c>
      <c r="X37" t="b">
        <f>NOT(ISBLANK('master schema'!U32))</f>
        <v>0</v>
      </c>
      <c r="Y37" t="b">
        <f>NOT(ISBLANK('master schema'!V32))</f>
        <v>0</v>
      </c>
      <c r="Z37" t="b">
        <f>NOT(ISBLANK('master schema'!W32))</f>
        <v>0</v>
      </c>
      <c r="AA37" t="b">
        <f>NOT(ISBLANK('master schema'!X32))</f>
        <v>0</v>
      </c>
      <c r="AB37" t="b">
        <f t="shared" si="26"/>
        <v>0</v>
      </c>
      <c r="AC37" t="e">
        <f>INDEX(types_tableschema,MATCH('master schema'!M32,types_master,0))</f>
        <v>#N/A</v>
      </c>
      <c r="AD37" t="b">
        <f>IF(flavour="full",TRUE,INDEX('master schema'!$AC32:$AF32,1,MATCH(flavour,'master schema'!$AC$9:$AF$9,0))="y")</f>
        <v>1</v>
      </c>
      <c r="AE37" t="b">
        <f t="shared" si="27"/>
        <v>0</v>
      </c>
      <c r="AF37">
        <f>IF(AD37,INDEX('master schema'!$AG32:$AK32,1,MATCH(flavour,'master schema'!$AG$9:$AK$9,0)),"")</f>
        <v>33</v>
      </c>
      <c r="AG37" t="b">
        <f t="shared" si="28"/>
        <v>1</v>
      </c>
      <c r="AH37" t="str">
        <f t="shared" si="29"/>
        <v>xMasterImuAccelLongMs2</v>
      </c>
      <c r="AI37" s="14" t="str">
        <f t="shared" si="35"/>
        <v/>
      </c>
      <c r="AJ37" s="15" t="str">
        <f t="shared" si="5"/>
        <v/>
      </c>
      <c r="AK37" s="15" t="str">
        <f t="shared" si="6"/>
        <v/>
      </c>
      <c r="AL37" s="15" t="str">
        <f t="shared" si="7"/>
        <v/>
      </c>
      <c r="AM37" s="15" t="str">
        <f t="shared" si="8"/>
        <v/>
      </c>
      <c r="AN37" s="15" t="str">
        <f t="shared" si="9"/>
        <v/>
      </c>
      <c r="AO37" s="15" t="str">
        <f t="shared" si="10"/>
        <v/>
      </c>
      <c r="AP37" s="15" t="str">
        <f t="shared" si="11"/>
        <v/>
      </c>
      <c r="AQ37" s="22" t="str">
        <f t="shared" si="12"/>
        <v/>
      </c>
      <c r="AR37" s="22" t="str">
        <f t="shared" si="13"/>
        <v/>
      </c>
      <c r="AS37" s="22" t="str">
        <f t="shared" si="14"/>
        <v/>
      </c>
      <c r="AT37" s="22" t="str">
        <f>IF(AND($AE37,$AB37),IF(V37,IF(OR($V37:V37),",","")&amp;AT$13&amp;": "&amp;J37,""),"")</f>
        <v/>
      </c>
      <c r="AU37" s="22" t="str">
        <f>IF(AND($AE37,$AB37),IF(W37,IF(OR($V37:W37),",","")&amp;AU$13&amp;": "&amp;K37,""),"")</f>
        <v/>
      </c>
      <c r="AV37" s="22" t="str">
        <f>IF(AND($AE37,$AB37),IF(X37,IF(OR($V37:X37),",","")&amp;AV$13&amp;": "&amp;L37,""),"")</f>
        <v/>
      </c>
      <c r="AW37" s="22" t="str">
        <f>IF(AND($AE37,$AB37),IF(Y37,IF(OR($V37:Y37),",","")&amp;AW$13&amp;": "&amp;M37,""),"")</f>
        <v/>
      </c>
      <c r="AX37" s="22" t="str">
        <f>IF(AND($AE37,$AB37),IF(Z37,IF(OR($V37:Z37),",","")&amp;AX$13&amp;": """&amp;N37&amp;"""",""),"")</f>
        <v/>
      </c>
      <c r="AY37" s="22" t="str">
        <f>IF(AND($AE37,$AB37),IF(AA37,IF(OR($V37:AA37),",","")&amp;AY$13&amp;": "&amp;"["&amp;O37&amp;"]",""),"")</f>
        <v/>
      </c>
      <c r="AZ37" s="22" t="str">
        <f t="shared" si="30"/>
        <v/>
      </c>
      <c r="BA37" s="14" t="str">
        <f t="shared" si="31"/>
        <v/>
      </c>
      <c r="BB37" s="13" t="str">
        <f t="shared" si="32"/>
        <v/>
      </c>
      <c r="BC37" t="str">
        <f t="shared" si="33"/>
        <v/>
      </c>
      <c r="BD37" t="str">
        <f t="shared" si="34"/>
        <v/>
      </c>
      <c r="BE37" t="str">
        <f t="shared" si="16"/>
        <v>,'x_master_imu_accel_long_ms_2'</v>
      </c>
      <c r="BG37" t="e">
        <f t="shared" si="17"/>
        <v>#N/A</v>
      </c>
      <c r="BH37">
        <f t="shared" si="18"/>
        <v>0</v>
      </c>
      <c r="BI37" t="str">
        <f t="shared" si="19"/>
        <v/>
      </c>
    </row>
    <row r="38" spans="1:61" x14ac:dyDescent="0.25">
      <c r="A38" t="str">
        <f>'master schema'!C33</f>
        <v>x_master_imu_accel_lat_ms_2</v>
      </c>
      <c r="B38">
        <f>'master schema'!K33</f>
        <v>0</v>
      </c>
      <c r="C38" t="str">
        <f>'master schema'!D33</f>
        <v>Equip</v>
      </c>
      <c r="D38" t="str">
        <f>'master schema'!E33</f>
        <v>vend</v>
      </c>
      <c r="E38">
        <f>'master schema'!M33</f>
        <v>0</v>
      </c>
      <c r="F38">
        <f>'master schema'!N33</f>
        <v>0</v>
      </c>
      <c r="G38">
        <f>'master schema'!O33</f>
        <v>0</v>
      </c>
      <c r="H38" t="b">
        <f>'master schema'!Y33</f>
        <v>0</v>
      </c>
      <c r="I38" t="b">
        <f>'master schema'!Z33</f>
        <v>0</v>
      </c>
      <c r="J38">
        <f>'master schema'!S33</f>
        <v>0</v>
      </c>
      <c r="K38">
        <f>'master schema'!T33</f>
        <v>0</v>
      </c>
      <c r="L38">
        <f>'master schema'!U33</f>
        <v>0</v>
      </c>
      <c r="M38">
        <f>'master schema'!V33</f>
        <v>0</v>
      </c>
      <c r="N38">
        <f>'master schema'!W33</f>
        <v>0</v>
      </c>
      <c r="O38">
        <f>'master schema'!X33</f>
        <v>0</v>
      </c>
      <c r="P38" t="b">
        <f t="shared" si="20"/>
        <v>0</v>
      </c>
      <c r="Q38" t="b">
        <f t="shared" si="21"/>
        <v>0</v>
      </c>
      <c r="R38" t="b">
        <f t="shared" si="22"/>
        <v>0</v>
      </c>
      <c r="S38" t="b">
        <f t="shared" si="23"/>
        <v>0</v>
      </c>
      <c r="T38" t="b">
        <f t="shared" si="24"/>
        <v>0</v>
      </c>
      <c r="U38" t="b">
        <f t="shared" si="25"/>
        <v>0</v>
      </c>
      <c r="V38" t="b">
        <f>NOT(ISBLANK('master schema'!S33))</f>
        <v>0</v>
      </c>
      <c r="W38" t="b">
        <f>NOT(ISBLANK('master schema'!T33))</f>
        <v>0</v>
      </c>
      <c r="X38" t="b">
        <f>NOT(ISBLANK('master schema'!U33))</f>
        <v>0</v>
      </c>
      <c r="Y38" t="b">
        <f>NOT(ISBLANK('master schema'!V33))</f>
        <v>0</v>
      </c>
      <c r="Z38" t="b">
        <f>NOT(ISBLANK('master schema'!W33))</f>
        <v>0</v>
      </c>
      <c r="AA38" t="b">
        <f>NOT(ISBLANK('master schema'!X33))</f>
        <v>0</v>
      </c>
      <c r="AB38" t="b">
        <f t="shared" si="26"/>
        <v>0</v>
      </c>
      <c r="AC38" t="e">
        <f>INDEX(types_tableschema,MATCH('master schema'!M33,types_master,0))</f>
        <v>#N/A</v>
      </c>
      <c r="AD38" t="b">
        <f>IF(flavour="full",TRUE,INDEX('master schema'!$AC33:$AF33,1,MATCH(flavour,'master schema'!$AC$9:$AF$9,0))="y")</f>
        <v>1</v>
      </c>
      <c r="AE38" t="b">
        <f t="shared" si="27"/>
        <v>0</v>
      </c>
      <c r="AF38">
        <f>IF(AD38,INDEX('master schema'!$AG33:$AK33,1,MATCH(flavour,'master schema'!$AG$9:$AK$9,0)),"")</f>
        <v>34</v>
      </c>
      <c r="AG38" t="b">
        <f t="shared" si="28"/>
        <v>1</v>
      </c>
      <c r="AH38" t="str">
        <f t="shared" si="29"/>
        <v>xMasterImuAccelLatMs2</v>
      </c>
      <c r="AI38" s="14" t="str">
        <f t="shared" si="35"/>
        <v/>
      </c>
      <c r="AJ38" s="15" t="str">
        <f t="shared" si="5"/>
        <v/>
      </c>
      <c r="AK38" s="15" t="str">
        <f t="shared" si="6"/>
        <v/>
      </c>
      <c r="AL38" s="15" t="str">
        <f t="shared" si="7"/>
        <v/>
      </c>
      <c r="AM38" s="15" t="str">
        <f t="shared" si="8"/>
        <v/>
      </c>
      <c r="AN38" s="15" t="str">
        <f t="shared" si="9"/>
        <v/>
      </c>
      <c r="AO38" s="15" t="str">
        <f t="shared" si="10"/>
        <v/>
      </c>
      <c r="AP38" s="15" t="str">
        <f t="shared" si="11"/>
        <v/>
      </c>
      <c r="AQ38" s="22" t="str">
        <f t="shared" si="12"/>
        <v/>
      </c>
      <c r="AR38" s="22" t="str">
        <f t="shared" si="13"/>
        <v/>
      </c>
      <c r="AS38" s="22" t="str">
        <f t="shared" si="14"/>
        <v/>
      </c>
      <c r="AT38" s="22" t="str">
        <f>IF(AND($AE38,$AB38),IF(V38,IF(OR($V38:V38),",","")&amp;AT$13&amp;": "&amp;J38,""),"")</f>
        <v/>
      </c>
      <c r="AU38" s="22" t="str">
        <f>IF(AND($AE38,$AB38),IF(W38,IF(OR($V38:W38),",","")&amp;AU$13&amp;": "&amp;K38,""),"")</f>
        <v/>
      </c>
      <c r="AV38" s="22" t="str">
        <f>IF(AND($AE38,$AB38),IF(X38,IF(OR($V38:X38),",","")&amp;AV$13&amp;": "&amp;L38,""),"")</f>
        <v/>
      </c>
      <c r="AW38" s="22" t="str">
        <f>IF(AND($AE38,$AB38),IF(Y38,IF(OR($V38:Y38),",","")&amp;AW$13&amp;": "&amp;M38,""),"")</f>
        <v/>
      </c>
      <c r="AX38" s="22" t="str">
        <f>IF(AND($AE38,$AB38),IF(Z38,IF(OR($V38:Z38),",","")&amp;AX$13&amp;": """&amp;N38&amp;"""",""),"")</f>
        <v/>
      </c>
      <c r="AY38" s="22" t="str">
        <f>IF(AND($AE38,$AB38),IF(AA38,IF(OR($V38:AA38),",","")&amp;AY$13&amp;": "&amp;"["&amp;O38&amp;"]",""),"")</f>
        <v/>
      </c>
      <c r="AZ38" s="22" t="str">
        <f t="shared" si="30"/>
        <v/>
      </c>
      <c r="BA38" s="14" t="str">
        <f t="shared" si="31"/>
        <v/>
      </c>
      <c r="BB38" s="13" t="str">
        <f t="shared" si="32"/>
        <v/>
      </c>
      <c r="BC38" t="str">
        <f t="shared" si="33"/>
        <v/>
      </c>
      <c r="BD38" t="str">
        <f t="shared" si="34"/>
        <v/>
      </c>
      <c r="BE38" t="str">
        <f t="shared" si="16"/>
        <v>,'x_master_imu_accel_lat_ms_2'</v>
      </c>
      <c r="BG38" t="e">
        <f t="shared" si="17"/>
        <v>#N/A</v>
      </c>
      <c r="BH38">
        <f t="shared" si="18"/>
        <v>0</v>
      </c>
      <c r="BI38" t="str">
        <f t="shared" si="19"/>
        <v/>
      </c>
    </row>
    <row r="39" spans="1:61" x14ac:dyDescent="0.25">
      <c r="A39" t="str">
        <f>'master schema'!C34</f>
        <v>x_master_imu_acc_vert_ms_2</v>
      </c>
      <c r="B39">
        <f>'master schema'!K34</f>
        <v>0</v>
      </c>
      <c r="C39" t="str">
        <f>'master schema'!D34</f>
        <v>Equip</v>
      </c>
      <c r="D39" t="str">
        <f>'master schema'!E34</f>
        <v>vend</v>
      </c>
      <c r="E39">
        <f>'master schema'!M34</f>
        <v>0</v>
      </c>
      <c r="F39">
        <f>'master schema'!N34</f>
        <v>0</v>
      </c>
      <c r="G39">
        <f>'master schema'!O34</f>
        <v>0</v>
      </c>
      <c r="H39" t="b">
        <f>'master schema'!Y34</f>
        <v>0</v>
      </c>
      <c r="I39" t="b">
        <f>'master schema'!Z34</f>
        <v>0</v>
      </c>
      <c r="J39">
        <f>'master schema'!S34</f>
        <v>0</v>
      </c>
      <c r="K39">
        <f>'master schema'!T34</f>
        <v>0</v>
      </c>
      <c r="L39">
        <f>'master schema'!U34</f>
        <v>0</v>
      </c>
      <c r="M39">
        <f>'master schema'!V34</f>
        <v>0</v>
      </c>
      <c r="N39">
        <f>'master schema'!W34</f>
        <v>0</v>
      </c>
      <c r="O39">
        <f>'master schema'!X34</f>
        <v>0</v>
      </c>
      <c r="P39" t="b">
        <f t="shared" si="20"/>
        <v>0</v>
      </c>
      <c r="Q39" t="b">
        <f t="shared" si="21"/>
        <v>0</v>
      </c>
      <c r="R39" t="b">
        <f t="shared" si="22"/>
        <v>0</v>
      </c>
      <c r="S39" t="b">
        <f t="shared" si="23"/>
        <v>0</v>
      </c>
      <c r="T39" t="b">
        <f t="shared" si="24"/>
        <v>0</v>
      </c>
      <c r="U39" t="b">
        <f t="shared" si="25"/>
        <v>0</v>
      </c>
      <c r="V39" t="b">
        <f>NOT(ISBLANK('master schema'!S34))</f>
        <v>0</v>
      </c>
      <c r="W39" t="b">
        <f>NOT(ISBLANK('master schema'!T34))</f>
        <v>0</v>
      </c>
      <c r="X39" t="b">
        <f>NOT(ISBLANK('master schema'!U34))</f>
        <v>0</v>
      </c>
      <c r="Y39" t="b">
        <f>NOT(ISBLANK('master schema'!V34))</f>
        <v>0</v>
      </c>
      <c r="Z39" t="b">
        <f>NOT(ISBLANK('master schema'!W34))</f>
        <v>0</v>
      </c>
      <c r="AA39" t="b">
        <f>NOT(ISBLANK('master schema'!X34))</f>
        <v>0</v>
      </c>
      <c r="AB39" t="b">
        <f t="shared" si="26"/>
        <v>0</v>
      </c>
      <c r="AC39" t="e">
        <f>INDEX(types_tableschema,MATCH('master schema'!M34,types_master,0))</f>
        <v>#N/A</v>
      </c>
      <c r="AD39" t="b">
        <f>IF(flavour="full",TRUE,INDEX('master schema'!$AC34:$AF34,1,MATCH(flavour,'master schema'!$AC$9:$AF$9,0))="y")</f>
        <v>1</v>
      </c>
      <c r="AE39" t="b">
        <f t="shared" si="27"/>
        <v>0</v>
      </c>
      <c r="AF39">
        <f>IF(AD39,INDEX('master schema'!$AG34:$AK34,1,MATCH(flavour,'master schema'!$AG$9:$AK$9,0)),"")</f>
        <v>35</v>
      </c>
      <c r="AG39" t="b">
        <f t="shared" si="28"/>
        <v>1</v>
      </c>
      <c r="AH39" t="str">
        <f t="shared" si="29"/>
        <v>xMasterImuAccVertMs2</v>
      </c>
      <c r="AI39" s="14" t="str">
        <f t="shared" si="35"/>
        <v/>
      </c>
      <c r="AJ39" s="15" t="str">
        <f t="shared" si="5"/>
        <v/>
      </c>
      <c r="AK39" s="15" t="str">
        <f t="shared" si="6"/>
        <v/>
      </c>
      <c r="AL39" s="15" t="str">
        <f t="shared" si="7"/>
        <v/>
      </c>
      <c r="AM39" s="15" t="str">
        <f t="shared" si="8"/>
        <v/>
      </c>
      <c r="AN39" s="15" t="str">
        <f t="shared" si="9"/>
        <v/>
      </c>
      <c r="AO39" s="15" t="str">
        <f t="shared" si="10"/>
        <v/>
      </c>
      <c r="AP39" s="15" t="str">
        <f t="shared" si="11"/>
        <v/>
      </c>
      <c r="AQ39" s="22" t="str">
        <f t="shared" si="12"/>
        <v/>
      </c>
      <c r="AR39" s="22" t="str">
        <f t="shared" si="13"/>
        <v/>
      </c>
      <c r="AS39" s="22" t="str">
        <f t="shared" si="14"/>
        <v/>
      </c>
      <c r="AT39" s="22" t="str">
        <f>IF(AND($AE39,$AB39),IF(V39,IF(OR($V39:V39),",","")&amp;AT$13&amp;": "&amp;J39,""),"")</f>
        <v/>
      </c>
      <c r="AU39" s="22" t="str">
        <f>IF(AND($AE39,$AB39),IF(W39,IF(OR($V39:W39),",","")&amp;AU$13&amp;": "&amp;K39,""),"")</f>
        <v/>
      </c>
      <c r="AV39" s="22" t="str">
        <f>IF(AND($AE39,$AB39),IF(X39,IF(OR($V39:X39),",","")&amp;AV$13&amp;": "&amp;L39,""),"")</f>
        <v/>
      </c>
      <c r="AW39" s="22" t="str">
        <f>IF(AND($AE39,$AB39),IF(Y39,IF(OR($V39:Y39),",","")&amp;AW$13&amp;": "&amp;M39,""),"")</f>
        <v/>
      </c>
      <c r="AX39" s="22" t="str">
        <f>IF(AND($AE39,$AB39),IF(Z39,IF(OR($V39:Z39),",","")&amp;AX$13&amp;": """&amp;N39&amp;"""",""),"")</f>
        <v/>
      </c>
      <c r="AY39" s="22" t="str">
        <f>IF(AND($AE39,$AB39),IF(AA39,IF(OR($V39:AA39),",","")&amp;AY$13&amp;": "&amp;"["&amp;O39&amp;"]",""),"")</f>
        <v/>
      </c>
      <c r="AZ39" s="22" t="str">
        <f t="shared" si="30"/>
        <v/>
      </c>
      <c r="BA39" s="14" t="str">
        <f t="shared" si="31"/>
        <v/>
      </c>
      <c r="BB39" s="13" t="str">
        <f t="shared" si="32"/>
        <v/>
      </c>
      <c r="BC39" t="str">
        <f t="shared" si="33"/>
        <v/>
      </c>
      <c r="BD39" t="str">
        <f t="shared" si="34"/>
        <v/>
      </c>
      <c r="BE39" t="str">
        <f t="shared" si="16"/>
        <v>,'x_master_imu_acc_vert_ms_2'</v>
      </c>
      <c r="BG39" t="e">
        <f t="shared" si="17"/>
        <v>#N/A</v>
      </c>
      <c r="BH39">
        <f t="shared" si="18"/>
        <v>0</v>
      </c>
      <c r="BI39" t="str">
        <f t="shared" si="19"/>
        <v/>
      </c>
    </row>
    <row r="40" spans="1:61" x14ac:dyDescent="0.25">
      <c r="A40" t="str">
        <f>'master schema'!C35</f>
        <v>x_master_imu_rot_long_s_1</v>
      </c>
      <c r="B40">
        <f>'master schema'!K35</f>
        <v>0</v>
      </c>
      <c r="C40" t="str">
        <f>'master schema'!D35</f>
        <v>Equip</v>
      </c>
      <c r="D40" t="str">
        <f>'master schema'!E35</f>
        <v>vend</v>
      </c>
      <c r="E40">
        <f>'master schema'!M35</f>
        <v>0</v>
      </c>
      <c r="F40">
        <f>'master schema'!N35</f>
        <v>0</v>
      </c>
      <c r="G40">
        <f>'master schema'!O35</f>
        <v>0</v>
      </c>
      <c r="H40" t="b">
        <f>'master schema'!Y35</f>
        <v>0</v>
      </c>
      <c r="I40" t="b">
        <f>'master schema'!Z35</f>
        <v>0</v>
      </c>
      <c r="J40">
        <f>'master schema'!S35</f>
        <v>0</v>
      </c>
      <c r="K40">
        <f>'master schema'!T35</f>
        <v>0</v>
      </c>
      <c r="L40">
        <f>'master schema'!U35</f>
        <v>0</v>
      </c>
      <c r="M40">
        <f>'master schema'!V35</f>
        <v>0</v>
      </c>
      <c r="N40">
        <f>'master schema'!W35</f>
        <v>0</v>
      </c>
      <c r="O40">
        <f>'master schema'!X35</f>
        <v>0</v>
      </c>
      <c r="P40" t="b">
        <f t="shared" si="20"/>
        <v>0</v>
      </c>
      <c r="Q40" t="b">
        <f t="shared" si="21"/>
        <v>0</v>
      </c>
      <c r="R40" t="b">
        <f t="shared" si="22"/>
        <v>0</v>
      </c>
      <c r="S40" t="b">
        <f t="shared" si="23"/>
        <v>0</v>
      </c>
      <c r="T40" t="b">
        <f t="shared" si="24"/>
        <v>0</v>
      </c>
      <c r="U40" t="b">
        <f t="shared" si="25"/>
        <v>0</v>
      </c>
      <c r="V40" t="b">
        <f>NOT(ISBLANK('master schema'!S35))</f>
        <v>0</v>
      </c>
      <c r="W40" t="b">
        <f>NOT(ISBLANK('master schema'!T35))</f>
        <v>0</v>
      </c>
      <c r="X40" t="b">
        <f>NOT(ISBLANK('master schema'!U35))</f>
        <v>0</v>
      </c>
      <c r="Y40" t="b">
        <f>NOT(ISBLANK('master schema'!V35))</f>
        <v>0</v>
      </c>
      <c r="Z40" t="b">
        <f>NOT(ISBLANK('master schema'!W35))</f>
        <v>0</v>
      </c>
      <c r="AA40" t="b">
        <f>NOT(ISBLANK('master schema'!X35))</f>
        <v>0</v>
      </c>
      <c r="AB40" t="b">
        <f t="shared" si="26"/>
        <v>0</v>
      </c>
      <c r="AC40" t="e">
        <f>INDEX(types_tableschema,MATCH('master schema'!M35,types_master,0))</f>
        <v>#N/A</v>
      </c>
      <c r="AD40" t="b">
        <f>IF(flavour="full",TRUE,INDEX('master schema'!$AC35:$AF35,1,MATCH(flavour,'master schema'!$AC$9:$AF$9,0))="y")</f>
        <v>1</v>
      </c>
      <c r="AE40" t="b">
        <f t="shared" si="27"/>
        <v>0</v>
      </c>
      <c r="AF40">
        <f>IF(AD40,INDEX('master schema'!$AG35:$AK35,1,MATCH(flavour,'master schema'!$AG$9:$AK$9,0)),"")</f>
        <v>36</v>
      </c>
      <c r="AG40" t="b">
        <f t="shared" si="28"/>
        <v>1</v>
      </c>
      <c r="AH40" t="str">
        <f t="shared" si="29"/>
        <v>xMasterImuRotLongS1</v>
      </c>
      <c r="AI40" s="14" t="str">
        <f t="shared" si="35"/>
        <v/>
      </c>
      <c r="AJ40" s="15" t="str">
        <f t="shared" si="5"/>
        <v/>
      </c>
      <c r="AK40" s="15" t="str">
        <f t="shared" si="6"/>
        <v/>
      </c>
      <c r="AL40" s="15" t="str">
        <f t="shared" si="7"/>
        <v/>
      </c>
      <c r="AM40" s="15" t="str">
        <f t="shared" si="8"/>
        <v/>
      </c>
      <c r="AN40" s="15" t="str">
        <f t="shared" si="9"/>
        <v/>
      </c>
      <c r="AO40" s="15" t="str">
        <f t="shared" si="10"/>
        <v/>
      </c>
      <c r="AP40" s="15" t="str">
        <f t="shared" si="11"/>
        <v/>
      </c>
      <c r="AQ40" s="22" t="str">
        <f t="shared" si="12"/>
        <v/>
      </c>
      <c r="AR40" s="22" t="str">
        <f t="shared" si="13"/>
        <v/>
      </c>
      <c r="AS40" s="22" t="str">
        <f t="shared" si="14"/>
        <v/>
      </c>
      <c r="AT40" s="22" t="str">
        <f>IF(AND($AE40,$AB40),IF(V40,IF(OR($V40:V40),",","")&amp;AT$13&amp;": "&amp;J40,""),"")</f>
        <v/>
      </c>
      <c r="AU40" s="22" t="str">
        <f>IF(AND($AE40,$AB40),IF(W40,IF(OR($V40:W40),",","")&amp;AU$13&amp;": "&amp;K40,""),"")</f>
        <v/>
      </c>
      <c r="AV40" s="22" t="str">
        <f>IF(AND($AE40,$AB40),IF(X40,IF(OR($V40:X40),",","")&amp;AV$13&amp;": "&amp;L40,""),"")</f>
        <v/>
      </c>
      <c r="AW40" s="22" t="str">
        <f>IF(AND($AE40,$AB40),IF(Y40,IF(OR($V40:Y40),",","")&amp;AW$13&amp;": "&amp;M40,""),"")</f>
        <v/>
      </c>
      <c r="AX40" s="22" t="str">
        <f>IF(AND($AE40,$AB40),IF(Z40,IF(OR($V40:Z40),",","")&amp;AX$13&amp;": """&amp;N40&amp;"""",""),"")</f>
        <v/>
      </c>
      <c r="AY40" s="22" t="str">
        <f>IF(AND($AE40,$AB40),IF(AA40,IF(OR($V40:AA40),",","")&amp;AY$13&amp;": "&amp;"["&amp;O40&amp;"]",""),"")</f>
        <v/>
      </c>
      <c r="AZ40" s="22" t="str">
        <f t="shared" si="30"/>
        <v/>
      </c>
      <c r="BA40" s="14" t="str">
        <f t="shared" si="31"/>
        <v/>
      </c>
      <c r="BB40" s="13" t="str">
        <f t="shared" si="32"/>
        <v/>
      </c>
      <c r="BC40" t="str">
        <f t="shared" si="33"/>
        <v/>
      </c>
      <c r="BD40" t="str">
        <f t="shared" si="34"/>
        <v/>
      </c>
      <c r="BE40" t="str">
        <f t="shared" si="16"/>
        <v>,'x_master_imu_rot_long_s_1'</v>
      </c>
      <c r="BG40" t="e">
        <f t="shared" si="17"/>
        <v>#N/A</v>
      </c>
      <c r="BH40">
        <f t="shared" si="18"/>
        <v>0</v>
      </c>
      <c r="BI40" t="str">
        <f t="shared" si="19"/>
        <v/>
      </c>
    </row>
    <row r="41" spans="1:61" x14ac:dyDescent="0.25">
      <c r="A41" t="str">
        <f>'master schema'!C36</f>
        <v>x_master_imu_rot_lat_s_1</v>
      </c>
      <c r="B41">
        <f>'master schema'!K36</f>
        <v>0</v>
      </c>
      <c r="C41" t="str">
        <f>'master schema'!D36</f>
        <v>Equip</v>
      </c>
      <c r="D41" t="str">
        <f>'master schema'!E36</f>
        <v>vend</v>
      </c>
      <c r="E41">
        <f>'master schema'!M36</f>
        <v>0</v>
      </c>
      <c r="F41">
        <f>'master schema'!N36</f>
        <v>0</v>
      </c>
      <c r="G41">
        <f>'master schema'!O36</f>
        <v>0</v>
      </c>
      <c r="H41" t="b">
        <f>'master schema'!Y36</f>
        <v>0</v>
      </c>
      <c r="I41" t="b">
        <f>'master schema'!Z36</f>
        <v>0</v>
      </c>
      <c r="J41">
        <f>'master schema'!S36</f>
        <v>0</v>
      </c>
      <c r="K41">
        <f>'master schema'!T36</f>
        <v>0</v>
      </c>
      <c r="L41">
        <f>'master schema'!U36</f>
        <v>0</v>
      </c>
      <c r="M41">
        <f>'master schema'!V36</f>
        <v>0</v>
      </c>
      <c r="N41">
        <f>'master schema'!W36</f>
        <v>0</v>
      </c>
      <c r="O41">
        <f>'master schema'!X36</f>
        <v>0</v>
      </c>
      <c r="P41" t="b">
        <f t="shared" si="20"/>
        <v>0</v>
      </c>
      <c r="Q41" t="b">
        <f t="shared" si="21"/>
        <v>0</v>
      </c>
      <c r="R41" t="b">
        <f t="shared" si="22"/>
        <v>0</v>
      </c>
      <c r="S41" t="b">
        <f t="shared" si="23"/>
        <v>0</v>
      </c>
      <c r="T41" t="b">
        <f t="shared" si="24"/>
        <v>0</v>
      </c>
      <c r="U41" t="b">
        <f t="shared" si="25"/>
        <v>0</v>
      </c>
      <c r="V41" t="b">
        <f>NOT(ISBLANK('master schema'!S36))</f>
        <v>0</v>
      </c>
      <c r="W41" t="b">
        <f>NOT(ISBLANK('master schema'!T36))</f>
        <v>0</v>
      </c>
      <c r="X41" t="b">
        <f>NOT(ISBLANK('master schema'!U36))</f>
        <v>0</v>
      </c>
      <c r="Y41" t="b">
        <f>NOT(ISBLANK('master schema'!V36))</f>
        <v>0</v>
      </c>
      <c r="Z41" t="b">
        <f>NOT(ISBLANK('master schema'!W36))</f>
        <v>0</v>
      </c>
      <c r="AA41" t="b">
        <f>NOT(ISBLANK('master schema'!X36))</f>
        <v>0</v>
      </c>
      <c r="AB41" t="b">
        <f t="shared" si="26"/>
        <v>0</v>
      </c>
      <c r="AC41" t="e">
        <f>INDEX(types_tableschema,MATCH('master schema'!M36,types_master,0))</f>
        <v>#N/A</v>
      </c>
      <c r="AD41" t="b">
        <f>IF(flavour="full",TRUE,INDEX('master schema'!$AC36:$AF36,1,MATCH(flavour,'master schema'!$AC$9:$AF$9,0))="y")</f>
        <v>1</v>
      </c>
      <c r="AE41" t="b">
        <f t="shared" si="27"/>
        <v>0</v>
      </c>
      <c r="AF41">
        <f>IF(AD41,INDEX('master schema'!$AG36:$AK36,1,MATCH(flavour,'master schema'!$AG$9:$AK$9,0)),"")</f>
        <v>37</v>
      </c>
      <c r="AG41" t="b">
        <f t="shared" si="28"/>
        <v>1</v>
      </c>
      <c r="AH41" t="str">
        <f t="shared" si="29"/>
        <v>xMasterImuRotLatS1</v>
      </c>
      <c r="AI41" s="14" t="str">
        <f t="shared" si="35"/>
        <v/>
      </c>
      <c r="AJ41" s="15" t="str">
        <f t="shared" si="5"/>
        <v/>
      </c>
      <c r="AK41" s="15" t="str">
        <f t="shared" si="6"/>
        <v/>
      </c>
      <c r="AL41" s="15" t="str">
        <f t="shared" si="7"/>
        <v/>
      </c>
      <c r="AM41" s="15" t="str">
        <f t="shared" si="8"/>
        <v/>
      </c>
      <c r="AN41" s="15" t="str">
        <f t="shared" si="9"/>
        <v/>
      </c>
      <c r="AO41" s="15" t="str">
        <f t="shared" si="10"/>
        <v/>
      </c>
      <c r="AP41" s="15" t="str">
        <f t="shared" si="11"/>
        <v/>
      </c>
      <c r="AQ41" s="22" t="str">
        <f t="shared" si="12"/>
        <v/>
      </c>
      <c r="AR41" s="22" t="str">
        <f t="shared" si="13"/>
        <v/>
      </c>
      <c r="AS41" s="22" t="str">
        <f t="shared" si="14"/>
        <v/>
      </c>
      <c r="AT41" s="22" t="str">
        <f>IF(AND($AE41,$AB41),IF(V41,IF(OR($V41:V41),",","")&amp;AT$13&amp;": "&amp;J41,""),"")</f>
        <v/>
      </c>
      <c r="AU41" s="22" t="str">
        <f>IF(AND($AE41,$AB41),IF(W41,IF(OR($V41:W41),",","")&amp;AU$13&amp;": "&amp;K41,""),"")</f>
        <v/>
      </c>
      <c r="AV41" s="22" t="str">
        <f>IF(AND($AE41,$AB41),IF(X41,IF(OR($V41:X41),",","")&amp;AV$13&amp;": "&amp;L41,""),"")</f>
        <v/>
      </c>
      <c r="AW41" s="22" t="str">
        <f>IF(AND($AE41,$AB41),IF(Y41,IF(OR($V41:Y41),",","")&amp;AW$13&amp;": "&amp;M41,""),"")</f>
        <v/>
      </c>
      <c r="AX41" s="22" t="str">
        <f>IF(AND($AE41,$AB41),IF(Z41,IF(OR($V41:Z41),",","")&amp;AX$13&amp;": """&amp;N41&amp;"""",""),"")</f>
        <v/>
      </c>
      <c r="AY41" s="22" t="str">
        <f>IF(AND($AE41,$AB41),IF(AA41,IF(OR($V41:AA41),",","")&amp;AY$13&amp;": "&amp;"["&amp;O41&amp;"]",""),"")</f>
        <v/>
      </c>
      <c r="AZ41" s="22" t="str">
        <f t="shared" si="30"/>
        <v/>
      </c>
      <c r="BA41" s="14" t="str">
        <f t="shared" si="31"/>
        <v/>
      </c>
      <c r="BB41" s="13" t="str">
        <f t="shared" si="32"/>
        <v/>
      </c>
      <c r="BC41" t="str">
        <f t="shared" si="33"/>
        <v/>
      </c>
      <c r="BD41" t="str">
        <f t="shared" si="34"/>
        <v/>
      </c>
      <c r="BE41" t="str">
        <f t="shared" si="16"/>
        <v>,'x_master_imu_rot_lat_s_1'</v>
      </c>
      <c r="BG41" t="e">
        <f t="shared" si="17"/>
        <v>#N/A</v>
      </c>
      <c r="BH41">
        <f t="shared" si="18"/>
        <v>0</v>
      </c>
      <c r="BI41" t="str">
        <f t="shared" si="19"/>
        <v/>
      </c>
    </row>
    <row r="42" spans="1:61" x14ac:dyDescent="0.25">
      <c r="A42" t="str">
        <f>'master schema'!C37</f>
        <v>x_master_imu_rot_vert_s_1</v>
      </c>
      <c r="B42">
        <f>'master schema'!K37</f>
        <v>0</v>
      </c>
      <c r="C42" t="str">
        <f>'master schema'!D37</f>
        <v>Equip</v>
      </c>
      <c r="D42" t="str">
        <f>'master schema'!E37</f>
        <v>vend</v>
      </c>
      <c r="E42">
        <f>'master schema'!M37</f>
        <v>0</v>
      </c>
      <c r="F42">
        <f>'master schema'!N37</f>
        <v>0</v>
      </c>
      <c r="G42">
        <f>'master schema'!O37</f>
        <v>0</v>
      </c>
      <c r="H42" t="b">
        <f>'master schema'!Y37</f>
        <v>0</v>
      </c>
      <c r="I42" t="b">
        <f>'master schema'!Z37</f>
        <v>0</v>
      </c>
      <c r="J42">
        <f>'master schema'!S37</f>
        <v>0</v>
      </c>
      <c r="K42">
        <f>'master schema'!T37</f>
        <v>0</v>
      </c>
      <c r="L42">
        <f>'master schema'!U37</f>
        <v>0</v>
      </c>
      <c r="M42">
        <f>'master schema'!V37</f>
        <v>0</v>
      </c>
      <c r="N42">
        <f>'master schema'!W37</f>
        <v>0</v>
      </c>
      <c r="O42">
        <f>'master schema'!X37</f>
        <v>0</v>
      </c>
      <c r="P42" t="b">
        <f t="shared" si="20"/>
        <v>0</v>
      </c>
      <c r="Q42" t="b">
        <f t="shared" si="21"/>
        <v>0</v>
      </c>
      <c r="R42" t="b">
        <f t="shared" si="22"/>
        <v>0</v>
      </c>
      <c r="S42" t="b">
        <f t="shared" si="23"/>
        <v>0</v>
      </c>
      <c r="T42" t="b">
        <f t="shared" si="24"/>
        <v>0</v>
      </c>
      <c r="U42" t="b">
        <f t="shared" si="25"/>
        <v>0</v>
      </c>
      <c r="V42" t="b">
        <f>NOT(ISBLANK('master schema'!S37))</f>
        <v>0</v>
      </c>
      <c r="W42" t="b">
        <f>NOT(ISBLANK('master schema'!T37))</f>
        <v>0</v>
      </c>
      <c r="X42" t="b">
        <f>NOT(ISBLANK('master schema'!U37))</f>
        <v>0</v>
      </c>
      <c r="Y42" t="b">
        <f>NOT(ISBLANK('master schema'!V37))</f>
        <v>0</v>
      </c>
      <c r="Z42" t="b">
        <f>NOT(ISBLANK('master schema'!W37))</f>
        <v>0</v>
      </c>
      <c r="AA42" t="b">
        <f>NOT(ISBLANK('master schema'!X37))</f>
        <v>0</v>
      </c>
      <c r="AB42" t="b">
        <f t="shared" si="26"/>
        <v>0</v>
      </c>
      <c r="AC42" t="e">
        <f>INDEX(types_tableschema,MATCH('master schema'!M37,types_master,0))</f>
        <v>#N/A</v>
      </c>
      <c r="AD42" t="b">
        <f>IF(flavour="full",TRUE,INDEX('master schema'!$AC37:$AF37,1,MATCH(flavour,'master schema'!$AC$9:$AF$9,0))="y")</f>
        <v>1</v>
      </c>
      <c r="AE42" t="b">
        <f t="shared" si="27"/>
        <v>0</v>
      </c>
      <c r="AF42">
        <f>IF(AD42,INDEX('master schema'!$AG37:$AK37,1,MATCH(flavour,'master schema'!$AG$9:$AK$9,0)),"")</f>
        <v>38</v>
      </c>
      <c r="AG42" t="b">
        <f t="shared" si="28"/>
        <v>1</v>
      </c>
      <c r="AH42" t="str">
        <f t="shared" si="29"/>
        <v>xMasterImuRotVertS1</v>
      </c>
      <c r="AI42" s="14" t="str">
        <f t="shared" si="35"/>
        <v/>
      </c>
      <c r="AJ42" s="15" t="str">
        <f t="shared" si="5"/>
        <v/>
      </c>
      <c r="AK42" s="15" t="str">
        <f t="shared" si="6"/>
        <v/>
      </c>
      <c r="AL42" s="15" t="str">
        <f t="shared" si="7"/>
        <v/>
      </c>
      <c r="AM42" s="15" t="str">
        <f t="shared" si="8"/>
        <v/>
      </c>
      <c r="AN42" s="15" t="str">
        <f t="shared" si="9"/>
        <v/>
      </c>
      <c r="AO42" s="15" t="str">
        <f t="shared" si="10"/>
        <v/>
      </c>
      <c r="AP42" s="15" t="str">
        <f t="shared" si="11"/>
        <v/>
      </c>
      <c r="AQ42" s="22" t="str">
        <f t="shared" si="12"/>
        <v/>
      </c>
      <c r="AR42" s="22" t="str">
        <f t="shared" si="13"/>
        <v/>
      </c>
      <c r="AS42" s="22" t="str">
        <f t="shared" si="14"/>
        <v/>
      </c>
      <c r="AT42" s="22" t="str">
        <f>IF(AND($AE42,$AB42),IF(V42,IF(OR($V42:V42),",","")&amp;AT$13&amp;": "&amp;J42,""),"")</f>
        <v/>
      </c>
      <c r="AU42" s="22" t="str">
        <f>IF(AND($AE42,$AB42),IF(W42,IF(OR($V42:W42),",","")&amp;AU$13&amp;": "&amp;K42,""),"")</f>
        <v/>
      </c>
      <c r="AV42" s="22" t="str">
        <f>IF(AND($AE42,$AB42),IF(X42,IF(OR($V42:X42),",","")&amp;AV$13&amp;": "&amp;L42,""),"")</f>
        <v/>
      </c>
      <c r="AW42" s="22" t="str">
        <f>IF(AND($AE42,$AB42),IF(Y42,IF(OR($V42:Y42),",","")&amp;AW$13&amp;": "&amp;M42,""),"")</f>
        <v/>
      </c>
      <c r="AX42" s="22" t="str">
        <f>IF(AND($AE42,$AB42),IF(Z42,IF(OR($V42:Z42),",","")&amp;AX$13&amp;": """&amp;N42&amp;"""",""),"")</f>
        <v/>
      </c>
      <c r="AY42" s="22" t="str">
        <f>IF(AND($AE42,$AB42),IF(AA42,IF(OR($V42:AA42),",","")&amp;AY$13&amp;": "&amp;"["&amp;O42&amp;"]",""),"")</f>
        <v/>
      </c>
      <c r="AZ42" s="22" t="str">
        <f t="shared" si="30"/>
        <v/>
      </c>
      <c r="BA42" s="14" t="str">
        <f t="shared" si="31"/>
        <v/>
      </c>
      <c r="BB42" s="13" t="str">
        <f t="shared" si="32"/>
        <v/>
      </c>
      <c r="BC42" t="str">
        <f t="shared" si="33"/>
        <v/>
      </c>
      <c r="BD42" t="str">
        <f t="shared" si="34"/>
        <v/>
      </c>
      <c r="BE42" t="str">
        <f t="shared" si="16"/>
        <v>,'x_master_imu_rot_vert_s_1'</v>
      </c>
      <c r="BG42" t="e">
        <f t="shared" si="17"/>
        <v>#N/A</v>
      </c>
      <c r="BH42">
        <f t="shared" si="18"/>
        <v>0</v>
      </c>
      <c r="BI42" t="str">
        <f t="shared" si="19"/>
        <v/>
      </c>
    </row>
    <row r="43" spans="1:61" x14ac:dyDescent="0.25">
      <c r="A43" t="str">
        <f>'master schema'!C38</f>
        <v>x_slave_imu_temp_c</v>
      </c>
      <c r="B43">
        <f>'master schema'!K38</f>
        <v>0</v>
      </c>
      <c r="C43" t="str">
        <f>'master schema'!D38</f>
        <v>Equip</v>
      </c>
      <c r="D43" t="str">
        <f>'master schema'!E38</f>
        <v>vend</v>
      </c>
      <c r="E43">
        <f>'master schema'!M38</f>
        <v>0</v>
      </c>
      <c r="F43">
        <f>'master schema'!N38</f>
        <v>0</v>
      </c>
      <c r="G43">
        <f>'master schema'!O38</f>
        <v>0</v>
      </c>
      <c r="H43" t="b">
        <f>'master schema'!Y38</f>
        <v>0</v>
      </c>
      <c r="I43" t="b">
        <f>'master schema'!Z38</f>
        <v>0</v>
      </c>
      <c r="J43">
        <f>'master schema'!S38</f>
        <v>0</v>
      </c>
      <c r="K43">
        <f>'master schema'!T38</f>
        <v>0</v>
      </c>
      <c r="L43">
        <f>'master schema'!U38</f>
        <v>0</v>
      </c>
      <c r="M43">
        <f>'master schema'!V38</f>
        <v>0</v>
      </c>
      <c r="N43">
        <f>'master schema'!W38</f>
        <v>0</v>
      </c>
      <c r="O43">
        <f>'master schema'!X38</f>
        <v>0</v>
      </c>
      <c r="P43" t="b">
        <f t="shared" si="20"/>
        <v>0</v>
      </c>
      <c r="Q43" t="b">
        <f t="shared" si="21"/>
        <v>0</v>
      </c>
      <c r="R43" t="b">
        <f t="shared" si="22"/>
        <v>0</v>
      </c>
      <c r="S43" t="b">
        <f t="shared" si="23"/>
        <v>0</v>
      </c>
      <c r="T43" t="b">
        <f t="shared" si="24"/>
        <v>0</v>
      </c>
      <c r="U43" t="b">
        <f t="shared" si="25"/>
        <v>0</v>
      </c>
      <c r="V43" t="b">
        <f>NOT(ISBLANK('master schema'!S38))</f>
        <v>0</v>
      </c>
      <c r="W43" t="b">
        <f>NOT(ISBLANK('master schema'!T38))</f>
        <v>0</v>
      </c>
      <c r="X43" t="b">
        <f>NOT(ISBLANK('master schema'!U38))</f>
        <v>0</v>
      </c>
      <c r="Y43" t="b">
        <f>NOT(ISBLANK('master schema'!V38))</f>
        <v>0</v>
      </c>
      <c r="Z43" t="b">
        <f>NOT(ISBLANK('master schema'!W38))</f>
        <v>0</v>
      </c>
      <c r="AA43" t="b">
        <f>NOT(ISBLANK('master schema'!X38))</f>
        <v>0</v>
      </c>
      <c r="AB43" t="b">
        <f t="shared" si="26"/>
        <v>0</v>
      </c>
      <c r="AC43" t="e">
        <f>INDEX(types_tableschema,MATCH('master schema'!M38,types_master,0))</f>
        <v>#N/A</v>
      </c>
      <c r="AD43" t="b">
        <f>IF(flavour="full",TRUE,INDEX('master schema'!$AC38:$AF38,1,MATCH(flavour,'master schema'!$AC$9:$AF$9,0))="y")</f>
        <v>1</v>
      </c>
      <c r="AE43" t="b">
        <f t="shared" si="27"/>
        <v>0</v>
      </c>
      <c r="AF43">
        <f>IF(AD43,INDEX('master schema'!$AG38:$AK38,1,MATCH(flavour,'master schema'!$AG$9:$AK$9,0)),"")</f>
        <v>39</v>
      </c>
      <c r="AG43" t="b">
        <f t="shared" si="28"/>
        <v>1</v>
      </c>
      <c r="AH43" t="str">
        <f t="shared" si="29"/>
        <v>xSlaveImuTempC</v>
      </c>
      <c r="AI43" s="14" t="str">
        <f t="shared" si="35"/>
        <v/>
      </c>
      <c r="AJ43" s="15" t="str">
        <f t="shared" si="5"/>
        <v/>
      </c>
      <c r="AK43" s="15" t="str">
        <f t="shared" si="6"/>
        <v/>
      </c>
      <c r="AL43" s="15" t="str">
        <f t="shared" si="7"/>
        <v/>
      </c>
      <c r="AM43" s="15" t="str">
        <f t="shared" si="8"/>
        <v/>
      </c>
      <c r="AN43" s="15" t="str">
        <f t="shared" si="9"/>
        <v/>
      </c>
      <c r="AO43" s="15" t="str">
        <f t="shared" si="10"/>
        <v/>
      </c>
      <c r="AP43" s="15" t="str">
        <f t="shared" si="11"/>
        <v/>
      </c>
      <c r="AQ43" s="22" t="str">
        <f t="shared" si="12"/>
        <v/>
      </c>
      <c r="AR43" s="22" t="str">
        <f t="shared" si="13"/>
        <v/>
      </c>
      <c r="AS43" s="22" t="str">
        <f t="shared" si="14"/>
        <v/>
      </c>
      <c r="AT43" s="22" t="str">
        <f>IF(AND($AE43,$AB43),IF(V43,IF(OR($V43:V43),",","")&amp;AT$13&amp;": "&amp;J43,""),"")</f>
        <v/>
      </c>
      <c r="AU43" s="22" t="str">
        <f>IF(AND($AE43,$AB43),IF(W43,IF(OR($V43:W43),",","")&amp;AU$13&amp;": "&amp;K43,""),"")</f>
        <v/>
      </c>
      <c r="AV43" s="22" t="str">
        <f>IF(AND($AE43,$AB43),IF(X43,IF(OR($V43:X43),",","")&amp;AV$13&amp;": "&amp;L43,""),"")</f>
        <v/>
      </c>
      <c r="AW43" s="22" t="str">
        <f>IF(AND($AE43,$AB43),IF(Y43,IF(OR($V43:Y43),",","")&amp;AW$13&amp;": "&amp;M43,""),"")</f>
        <v/>
      </c>
      <c r="AX43" s="22" t="str">
        <f>IF(AND($AE43,$AB43),IF(Z43,IF(OR($V43:Z43),",","")&amp;AX$13&amp;": """&amp;N43&amp;"""",""),"")</f>
        <v/>
      </c>
      <c r="AY43" s="22" t="str">
        <f>IF(AND($AE43,$AB43),IF(AA43,IF(OR($V43:AA43),",","")&amp;AY$13&amp;": "&amp;"["&amp;O43&amp;"]",""),"")</f>
        <v/>
      </c>
      <c r="AZ43" s="22" t="str">
        <f t="shared" si="30"/>
        <v/>
      </c>
      <c r="BA43" s="14" t="str">
        <f t="shared" si="31"/>
        <v/>
      </c>
      <c r="BB43" s="13" t="str">
        <f t="shared" si="32"/>
        <v/>
      </c>
      <c r="BC43" t="str">
        <f t="shared" si="33"/>
        <v/>
      </c>
      <c r="BD43" t="str">
        <f t="shared" si="34"/>
        <v/>
      </c>
      <c r="BE43" t="str">
        <f t="shared" si="16"/>
        <v>,'x_slave_imu_temp_c'</v>
      </c>
      <c r="BG43" t="e">
        <f t="shared" si="17"/>
        <v>#N/A</v>
      </c>
      <c r="BH43">
        <f t="shared" si="18"/>
        <v>0</v>
      </c>
      <c r="BI43" t="str">
        <f t="shared" si="19"/>
        <v/>
      </c>
    </row>
    <row r="44" spans="1:61" x14ac:dyDescent="0.25">
      <c r="A44" t="str">
        <f>'master schema'!C39</f>
        <v>x_slave_camera_temp_c</v>
      </c>
      <c r="B44">
        <f>'master schema'!K39</f>
        <v>0</v>
      </c>
      <c r="C44" t="str">
        <f>'master schema'!D39</f>
        <v>Equip</v>
      </c>
      <c r="D44" t="str">
        <f>'master schema'!E39</f>
        <v>vend</v>
      </c>
      <c r="E44">
        <f>'master schema'!M39</f>
        <v>0</v>
      </c>
      <c r="F44">
        <f>'master schema'!N39</f>
        <v>0</v>
      </c>
      <c r="G44">
        <f>'master schema'!O39</f>
        <v>0</v>
      </c>
      <c r="H44" t="b">
        <f>'master schema'!Y39</f>
        <v>0</v>
      </c>
      <c r="I44" t="b">
        <f>'master schema'!Z39</f>
        <v>0</v>
      </c>
      <c r="J44">
        <f>'master schema'!S39</f>
        <v>0</v>
      </c>
      <c r="K44">
        <f>'master schema'!T39</f>
        <v>0</v>
      </c>
      <c r="L44">
        <f>'master schema'!U39</f>
        <v>0</v>
      </c>
      <c r="M44">
        <f>'master schema'!V39</f>
        <v>0</v>
      </c>
      <c r="N44">
        <f>'master schema'!W39</f>
        <v>0</v>
      </c>
      <c r="O44">
        <f>'master schema'!X39</f>
        <v>0</v>
      </c>
      <c r="P44" t="b">
        <f t="shared" si="20"/>
        <v>0</v>
      </c>
      <c r="Q44" t="b">
        <f t="shared" si="21"/>
        <v>0</v>
      </c>
      <c r="R44" t="b">
        <f t="shared" si="22"/>
        <v>0</v>
      </c>
      <c r="S44" t="b">
        <f t="shared" si="23"/>
        <v>0</v>
      </c>
      <c r="T44" t="b">
        <f t="shared" si="24"/>
        <v>0</v>
      </c>
      <c r="U44" t="b">
        <f t="shared" si="25"/>
        <v>0</v>
      </c>
      <c r="V44" t="b">
        <f>NOT(ISBLANK('master schema'!S39))</f>
        <v>0</v>
      </c>
      <c r="W44" t="b">
        <f>NOT(ISBLANK('master schema'!T39))</f>
        <v>0</v>
      </c>
      <c r="X44" t="b">
        <f>NOT(ISBLANK('master schema'!U39))</f>
        <v>0</v>
      </c>
      <c r="Y44" t="b">
        <f>NOT(ISBLANK('master schema'!V39))</f>
        <v>0</v>
      </c>
      <c r="Z44" t="b">
        <f>NOT(ISBLANK('master schema'!W39))</f>
        <v>0</v>
      </c>
      <c r="AA44" t="b">
        <f>NOT(ISBLANK('master schema'!X39))</f>
        <v>0</v>
      </c>
      <c r="AB44" t="b">
        <f t="shared" si="26"/>
        <v>0</v>
      </c>
      <c r="AC44" t="e">
        <f>INDEX(types_tableschema,MATCH('master schema'!M39,types_master,0))</f>
        <v>#N/A</v>
      </c>
      <c r="AD44" t="b">
        <f>IF(flavour="full",TRUE,INDEX('master schema'!$AC39:$AF39,1,MATCH(flavour,'master schema'!$AC$9:$AF$9,0))="y")</f>
        <v>1</v>
      </c>
      <c r="AE44" t="b">
        <f t="shared" si="27"/>
        <v>0</v>
      </c>
      <c r="AF44">
        <f>IF(AD44,INDEX('master schema'!$AG39:$AK39,1,MATCH(flavour,'master schema'!$AG$9:$AK$9,0)),"")</f>
        <v>40</v>
      </c>
      <c r="AG44" t="b">
        <f t="shared" si="28"/>
        <v>1</v>
      </c>
      <c r="AH44" t="str">
        <f t="shared" si="29"/>
        <v>xSlaveCameraTempC</v>
      </c>
      <c r="AI44" s="14" t="str">
        <f t="shared" si="35"/>
        <v/>
      </c>
      <c r="AJ44" s="15" t="str">
        <f t="shared" si="5"/>
        <v/>
      </c>
      <c r="AK44" s="15" t="str">
        <f t="shared" si="6"/>
        <v/>
      </c>
      <c r="AL44" s="15" t="str">
        <f t="shared" si="7"/>
        <v/>
      </c>
      <c r="AM44" s="15" t="str">
        <f t="shared" si="8"/>
        <v/>
      </c>
      <c r="AN44" s="15" t="str">
        <f t="shared" si="9"/>
        <v/>
      </c>
      <c r="AO44" s="15" t="str">
        <f t="shared" si="10"/>
        <v/>
      </c>
      <c r="AP44" s="15" t="str">
        <f t="shared" si="11"/>
        <v/>
      </c>
      <c r="AQ44" s="22" t="str">
        <f t="shared" si="12"/>
        <v/>
      </c>
      <c r="AR44" s="22" t="str">
        <f t="shared" si="13"/>
        <v/>
      </c>
      <c r="AS44" s="22" t="str">
        <f t="shared" si="14"/>
        <v/>
      </c>
      <c r="AT44" s="22" t="str">
        <f>IF(AND($AE44,$AB44),IF(V44,IF(OR($V44:V44),",","")&amp;AT$13&amp;": "&amp;J44,""),"")</f>
        <v/>
      </c>
      <c r="AU44" s="22" t="str">
        <f>IF(AND($AE44,$AB44),IF(W44,IF(OR($V44:W44),",","")&amp;AU$13&amp;": "&amp;K44,""),"")</f>
        <v/>
      </c>
      <c r="AV44" s="22" t="str">
        <f>IF(AND($AE44,$AB44),IF(X44,IF(OR($V44:X44),",","")&amp;AV$13&amp;": "&amp;L44,""),"")</f>
        <v/>
      </c>
      <c r="AW44" s="22" t="str">
        <f>IF(AND($AE44,$AB44),IF(Y44,IF(OR($V44:Y44),",","")&amp;AW$13&amp;": "&amp;M44,""),"")</f>
        <v/>
      </c>
      <c r="AX44" s="22" t="str">
        <f>IF(AND($AE44,$AB44),IF(Z44,IF(OR($V44:Z44),",","")&amp;AX$13&amp;": """&amp;N44&amp;"""",""),"")</f>
        <v/>
      </c>
      <c r="AY44" s="22" t="str">
        <f>IF(AND($AE44,$AB44),IF(AA44,IF(OR($V44:AA44),",","")&amp;AY$13&amp;": "&amp;"["&amp;O44&amp;"]",""),"")</f>
        <v/>
      </c>
      <c r="AZ44" s="22" t="str">
        <f t="shared" si="30"/>
        <v/>
      </c>
      <c r="BA44" s="14" t="str">
        <f t="shared" si="31"/>
        <v/>
      </c>
      <c r="BB44" s="13" t="str">
        <f t="shared" si="32"/>
        <v/>
      </c>
      <c r="BC44" t="str">
        <f t="shared" si="33"/>
        <v/>
      </c>
      <c r="BD44" t="str">
        <f t="shared" si="34"/>
        <v/>
      </c>
      <c r="BE44" t="str">
        <f t="shared" si="16"/>
        <v>,'x_slave_camera_temp_c'</v>
      </c>
      <c r="BG44" t="e">
        <f t="shared" si="17"/>
        <v>#N/A</v>
      </c>
      <c r="BH44">
        <f t="shared" si="18"/>
        <v>0</v>
      </c>
      <c r="BI44" t="str">
        <f t="shared" si="19"/>
        <v/>
      </c>
    </row>
    <row r="45" spans="1:61" x14ac:dyDescent="0.25">
      <c r="A45" t="str">
        <f>'master schema'!C40</f>
        <v>x_slave_imu_accel_long_ms_2</v>
      </c>
      <c r="B45">
        <f>'master schema'!K40</f>
        <v>0</v>
      </c>
      <c r="C45" t="str">
        <f>'master schema'!D40</f>
        <v>Equip</v>
      </c>
      <c r="D45" t="str">
        <f>'master schema'!E40</f>
        <v>vend</v>
      </c>
      <c r="E45">
        <f>'master schema'!M40</f>
        <v>0</v>
      </c>
      <c r="F45">
        <f>'master schema'!N40</f>
        <v>0</v>
      </c>
      <c r="G45">
        <f>'master schema'!O40</f>
        <v>0</v>
      </c>
      <c r="H45" t="b">
        <f>'master schema'!Y40</f>
        <v>0</v>
      </c>
      <c r="I45" t="b">
        <f>'master schema'!Z40</f>
        <v>0</v>
      </c>
      <c r="J45">
        <f>'master schema'!S40</f>
        <v>0</v>
      </c>
      <c r="K45">
        <f>'master schema'!T40</f>
        <v>0</v>
      </c>
      <c r="L45">
        <f>'master schema'!U40</f>
        <v>0</v>
      </c>
      <c r="M45">
        <f>'master schema'!V40</f>
        <v>0</v>
      </c>
      <c r="N45">
        <f>'master schema'!W40</f>
        <v>0</v>
      </c>
      <c r="O45">
        <f>'master schema'!X40</f>
        <v>0</v>
      </c>
      <c r="P45" t="b">
        <f t="shared" si="20"/>
        <v>0</v>
      </c>
      <c r="Q45" t="b">
        <f t="shared" si="21"/>
        <v>0</v>
      </c>
      <c r="R45" t="b">
        <f t="shared" si="22"/>
        <v>0</v>
      </c>
      <c r="S45" t="b">
        <f t="shared" si="23"/>
        <v>0</v>
      </c>
      <c r="T45" t="b">
        <f t="shared" si="24"/>
        <v>0</v>
      </c>
      <c r="U45" t="b">
        <f t="shared" si="25"/>
        <v>0</v>
      </c>
      <c r="V45" t="b">
        <f>NOT(ISBLANK('master schema'!S40))</f>
        <v>0</v>
      </c>
      <c r="W45" t="b">
        <f>NOT(ISBLANK('master schema'!T40))</f>
        <v>0</v>
      </c>
      <c r="X45" t="b">
        <f>NOT(ISBLANK('master schema'!U40))</f>
        <v>0</v>
      </c>
      <c r="Y45" t="b">
        <f>NOT(ISBLANK('master schema'!V40))</f>
        <v>0</v>
      </c>
      <c r="Z45" t="b">
        <f>NOT(ISBLANK('master schema'!W40))</f>
        <v>0</v>
      </c>
      <c r="AA45" t="b">
        <f>NOT(ISBLANK('master schema'!X40))</f>
        <v>0</v>
      </c>
      <c r="AB45" t="b">
        <f t="shared" si="26"/>
        <v>0</v>
      </c>
      <c r="AC45" t="e">
        <f>INDEX(types_tableschema,MATCH('master schema'!M40,types_master,0))</f>
        <v>#N/A</v>
      </c>
      <c r="AD45" t="b">
        <f>IF(flavour="full",TRUE,INDEX('master schema'!$AC40:$AF40,1,MATCH(flavour,'master schema'!$AC$9:$AF$9,0))="y")</f>
        <v>1</v>
      </c>
      <c r="AE45" t="b">
        <f t="shared" si="27"/>
        <v>0</v>
      </c>
      <c r="AF45">
        <f>IF(AD45,INDEX('master schema'!$AG40:$AK40,1,MATCH(flavour,'master schema'!$AG$9:$AK$9,0)),"")</f>
        <v>41</v>
      </c>
      <c r="AG45" t="b">
        <f t="shared" si="28"/>
        <v>1</v>
      </c>
      <c r="AH45" t="str">
        <f t="shared" si="29"/>
        <v>xSlaveImuAccelLongMs2</v>
      </c>
      <c r="AI45" s="14" t="str">
        <f t="shared" si="35"/>
        <v/>
      </c>
      <c r="AJ45" s="15" t="str">
        <f t="shared" si="5"/>
        <v/>
      </c>
      <c r="AK45" s="15" t="str">
        <f t="shared" si="6"/>
        <v/>
      </c>
      <c r="AL45" s="15" t="str">
        <f t="shared" si="7"/>
        <v/>
      </c>
      <c r="AM45" s="15" t="str">
        <f t="shared" si="8"/>
        <v/>
      </c>
      <c r="AN45" s="15" t="str">
        <f t="shared" si="9"/>
        <v/>
      </c>
      <c r="AO45" s="15" t="str">
        <f t="shared" si="10"/>
        <v/>
      </c>
      <c r="AP45" s="15" t="str">
        <f t="shared" si="11"/>
        <v/>
      </c>
      <c r="AQ45" s="22" t="str">
        <f t="shared" si="12"/>
        <v/>
      </c>
      <c r="AR45" s="22" t="str">
        <f t="shared" si="13"/>
        <v/>
      </c>
      <c r="AS45" s="22" t="str">
        <f t="shared" si="14"/>
        <v/>
      </c>
      <c r="AT45" s="22" t="str">
        <f>IF(AND($AE45,$AB45),IF(V45,IF(OR($V45:V45),",","")&amp;AT$13&amp;": "&amp;J45,""),"")</f>
        <v/>
      </c>
      <c r="AU45" s="22" t="str">
        <f>IF(AND($AE45,$AB45),IF(W45,IF(OR($V45:W45),",","")&amp;AU$13&amp;": "&amp;K45,""),"")</f>
        <v/>
      </c>
      <c r="AV45" s="22" t="str">
        <f>IF(AND($AE45,$AB45),IF(X45,IF(OR($V45:X45),",","")&amp;AV$13&amp;": "&amp;L45,""),"")</f>
        <v/>
      </c>
      <c r="AW45" s="22" t="str">
        <f>IF(AND($AE45,$AB45),IF(Y45,IF(OR($V45:Y45),",","")&amp;AW$13&amp;": "&amp;M45,""),"")</f>
        <v/>
      </c>
      <c r="AX45" s="22" t="str">
        <f>IF(AND($AE45,$AB45),IF(Z45,IF(OR($V45:Z45),",","")&amp;AX$13&amp;": """&amp;N45&amp;"""",""),"")</f>
        <v/>
      </c>
      <c r="AY45" s="22" t="str">
        <f>IF(AND($AE45,$AB45),IF(AA45,IF(OR($V45:AA45),",","")&amp;AY$13&amp;": "&amp;"["&amp;O45&amp;"]",""),"")</f>
        <v/>
      </c>
      <c r="AZ45" s="22" t="str">
        <f t="shared" si="30"/>
        <v/>
      </c>
      <c r="BA45" s="14" t="str">
        <f t="shared" si="31"/>
        <v/>
      </c>
      <c r="BB45" s="13" t="str">
        <f t="shared" si="32"/>
        <v/>
      </c>
      <c r="BC45" t="str">
        <f t="shared" si="33"/>
        <v/>
      </c>
      <c r="BD45" t="str">
        <f t="shared" si="34"/>
        <v/>
      </c>
      <c r="BE45" t="str">
        <f t="shared" si="16"/>
        <v>,'x_slave_imu_accel_long_ms_2'</v>
      </c>
      <c r="BG45" t="e">
        <f t="shared" si="17"/>
        <v>#N/A</v>
      </c>
      <c r="BH45">
        <f t="shared" si="18"/>
        <v>0</v>
      </c>
      <c r="BI45" t="str">
        <f t="shared" si="19"/>
        <v/>
      </c>
    </row>
    <row r="46" spans="1:61" x14ac:dyDescent="0.25">
      <c r="A46" t="str">
        <f>'master schema'!C41</f>
        <v>x_slave_imu_accel_lat_ms_2</v>
      </c>
      <c r="B46">
        <f>'master schema'!K41</f>
        <v>0</v>
      </c>
      <c r="C46" t="str">
        <f>'master schema'!D41</f>
        <v>Equip</v>
      </c>
      <c r="D46" t="str">
        <f>'master schema'!E41</f>
        <v>vend</v>
      </c>
      <c r="E46">
        <f>'master schema'!M41</f>
        <v>0</v>
      </c>
      <c r="F46">
        <f>'master schema'!N41</f>
        <v>0</v>
      </c>
      <c r="G46">
        <f>'master schema'!O41</f>
        <v>0</v>
      </c>
      <c r="H46" t="b">
        <f>'master schema'!Y41</f>
        <v>0</v>
      </c>
      <c r="I46" t="b">
        <f>'master schema'!Z41</f>
        <v>0</v>
      </c>
      <c r="J46">
        <f>'master schema'!S41</f>
        <v>0</v>
      </c>
      <c r="K46">
        <f>'master schema'!T41</f>
        <v>0</v>
      </c>
      <c r="L46">
        <f>'master schema'!U41</f>
        <v>0</v>
      </c>
      <c r="M46">
        <f>'master schema'!V41</f>
        <v>0</v>
      </c>
      <c r="N46">
        <f>'master schema'!W41</f>
        <v>0</v>
      </c>
      <c r="O46">
        <f>'master schema'!X41</f>
        <v>0</v>
      </c>
      <c r="P46" t="b">
        <f t="shared" si="20"/>
        <v>0</v>
      </c>
      <c r="Q46" t="b">
        <f t="shared" si="21"/>
        <v>0</v>
      </c>
      <c r="R46" t="b">
        <f t="shared" si="22"/>
        <v>0</v>
      </c>
      <c r="S46" t="b">
        <f t="shared" si="23"/>
        <v>0</v>
      </c>
      <c r="T46" t="b">
        <f t="shared" si="24"/>
        <v>0</v>
      </c>
      <c r="U46" t="b">
        <f t="shared" si="25"/>
        <v>0</v>
      </c>
      <c r="V46" t="b">
        <f>NOT(ISBLANK('master schema'!S41))</f>
        <v>0</v>
      </c>
      <c r="W46" t="b">
        <f>NOT(ISBLANK('master schema'!T41))</f>
        <v>0</v>
      </c>
      <c r="X46" t="b">
        <f>NOT(ISBLANK('master schema'!U41))</f>
        <v>0</v>
      </c>
      <c r="Y46" t="b">
        <f>NOT(ISBLANK('master schema'!V41))</f>
        <v>0</v>
      </c>
      <c r="Z46" t="b">
        <f>NOT(ISBLANK('master schema'!W41))</f>
        <v>0</v>
      </c>
      <c r="AA46" t="b">
        <f>NOT(ISBLANK('master schema'!X41))</f>
        <v>0</v>
      </c>
      <c r="AB46" t="b">
        <f t="shared" si="26"/>
        <v>0</v>
      </c>
      <c r="AC46" t="e">
        <f>INDEX(types_tableschema,MATCH('master schema'!M41,types_master,0))</f>
        <v>#N/A</v>
      </c>
      <c r="AD46" t="b">
        <f>IF(flavour="full",TRUE,INDEX('master schema'!$AC41:$AF41,1,MATCH(flavour,'master schema'!$AC$9:$AF$9,0))="y")</f>
        <v>1</v>
      </c>
      <c r="AE46" t="b">
        <f t="shared" si="27"/>
        <v>0</v>
      </c>
      <c r="AF46">
        <f>IF(AD46,INDEX('master schema'!$AG41:$AK41,1,MATCH(flavour,'master schema'!$AG$9:$AK$9,0)),"")</f>
        <v>42</v>
      </c>
      <c r="AG46" t="b">
        <f t="shared" si="28"/>
        <v>1</v>
      </c>
      <c r="AH46" t="str">
        <f t="shared" si="29"/>
        <v>xSlaveImuAccelLatMs2</v>
      </c>
      <c r="AI46" s="14" t="str">
        <f t="shared" si="35"/>
        <v/>
      </c>
      <c r="AJ46" s="15" t="str">
        <f t="shared" si="5"/>
        <v/>
      </c>
      <c r="AK46" s="15" t="str">
        <f t="shared" si="6"/>
        <v/>
      </c>
      <c r="AL46" s="15" t="str">
        <f t="shared" si="7"/>
        <v/>
      </c>
      <c r="AM46" s="15" t="str">
        <f t="shared" si="8"/>
        <v/>
      </c>
      <c r="AN46" s="15" t="str">
        <f t="shared" si="9"/>
        <v/>
      </c>
      <c r="AO46" s="15" t="str">
        <f t="shared" si="10"/>
        <v/>
      </c>
      <c r="AP46" s="15" t="str">
        <f t="shared" si="11"/>
        <v/>
      </c>
      <c r="AQ46" s="22" t="str">
        <f t="shared" si="12"/>
        <v/>
      </c>
      <c r="AR46" s="22" t="str">
        <f t="shared" si="13"/>
        <v/>
      </c>
      <c r="AS46" s="22" t="str">
        <f t="shared" si="14"/>
        <v/>
      </c>
      <c r="AT46" s="22" t="str">
        <f>IF(AND($AE46,$AB46),IF(V46,IF(OR($V46:V46),",","")&amp;AT$13&amp;": "&amp;J46,""),"")</f>
        <v/>
      </c>
      <c r="AU46" s="22" t="str">
        <f>IF(AND($AE46,$AB46),IF(W46,IF(OR($V46:W46),",","")&amp;AU$13&amp;": "&amp;K46,""),"")</f>
        <v/>
      </c>
      <c r="AV46" s="22" t="str">
        <f>IF(AND($AE46,$AB46),IF(X46,IF(OR($V46:X46),",","")&amp;AV$13&amp;": "&amp;L46,""),"")</f>
        <v/>
      </c>
      <c r="AW46" s="22" t="str">
        <f>IF(AND($AE46,$AB46),IF(Y46,IF(OR($V46:Y46),",","")&amp;AW$13&amp;": "&amp;M46,""),"")</f>
        <v/>
      </c>
      <c r="AX46" s="22" t="str">
        <f>IF(AND($AE46,$AB46),IF(Z46,IF(OR($V46:Z46),",","")&amp;AX$13&amp;": """&amp;N46&amp;"""",""),"")</f>
        <v/>
      </c>
      <c r="AY46" s="22" t="str">
        <f>IF(AND($AE46,$AB46),IF(AA46,IF(OR($V46:AA46),",","")&amp;AY$13&amp;": "&amp;"["&amp;O46&amp;"]",""),"")</f>
        <v/>
      </c>
      <c r="AZ46" s="22" t="str">
        <f t="shared" si="30"/>
        <v/>
      </c>
      <c r="BA46" s="14" t="str">
        <f t="shared" si="31"/>
        <v/>
      </c>
      <c r="BB46" s="13" t="str">
        <f t="shared" si="32"/>
        <v/>
      </c>
      <c r="BC46" t="str">
        <f t="shared" si="33"/>
        <v/>
      </c>
      <c r="BD46" t="str">
        <f t="shared" si="34"/>
        <v/>
      </c>
      <c r="BE46" t="str">
        <f t="shared" si="16"/>
        <v>,'x_slave_imu_accel_lat_ms_2'</v>
      </c>
      <c r="BG46" t="e">
        <f t="shared" si="17"/>
        <v>#N/A</v>
      </c>
      <c r="BH46">
        <f t="shared" si="18"/>
        <v>0</v>
      </c>
      <c r="BI46" t="str">
        <f t="shared" si="19"/>
        <v/>
      </c>
    </row>
    <row r="47" spans="1:61" x14ac:dyDescent="0.25">
      <c r="A47" t="str">
        <f>'master schema'!C42</f>
        <v>x_slave_imu_acc_vert_ms_2</v>
      </c>
      <c r="B47">
        <f>'master schema'!K42</f>
        <v>0</v>
      </c>
      <c r="C47" t="str">
        <f>'master schema'!D42</f>
        <v>Equip</v>
      </c>
      <c r="D47" t="str">
        <f>'master schema'!E42</f>
        <v>vend</v>
      </c>
      <c r="E47">
        <f>'master schema'!M42</f>
        <v>0</v>
      </c>
      <c r="F47">
        <f>'master schema'!N42</f>
        <v>0</v>
      </c>
      <c r="G47">
        <f>'master schema'!O42</f>
        <v>0</v>
      </c>
      <c r="H47" t="b">
        <f>'master schema'!Y42</f>
        <v>0</v>
      </c>
      <c r="I47" t="b">
        <f>'master schema'!Z42</f>
        <v>0</v>
      </c>
      <c r="J47">
        <f>'master schema'!S42</f>
        <v>0</v>
      </c>
      <c r="K47">
        <f>'master schema'!T42</f>
        <v>0</v>
      </c>
      <c r="L47">
        <f>'master schema'!U42</f>
        <v>0</v>
      </c>
      <c r="M47">
        <f>'master schema'!V42</f>
        <v>0</v>
      </c>
      <c r="N47">
        <f>'master schema'!W42</f>
        <v>0</v>
      </c>
      <c r="O47">
        <f>'master schema'!X42</f>
        <v>0</v>
      </c>
      <c r="P47" t="b">
        <f t="shared" si="20"/>
        <v>0</v>
      </c>
      <c r="Q47" t="b">
        <f t="shared" si="21"/>
        <v>0</v>
      </c>
      <c r="R47" t="b">
        <f t="shared" si="22"/>
        <v>0</v>
      </c>
      <c r="S47" t="b">
        <f t="shared" si="23"/>
        <v>0</v>
      </c>
      <c r="T47" t="b">
        <f t="shared" si="24"/>
        <v>0</v>
      </c>
      <c r="U47" t="b">
        <f t="shared" si="25"/>
        <v>0</v>
      </c>
      <c r="V47" t="b">
        <f>NOT(ISBLANK('master schema'!S42))</f>
        <v>0</v>
      </c>
      <c r="W47" t="b">
        <f>NOT(ISBLANK('master schema'!T42))</f>
        <v>0</v>
      </c>
      <c r="X47" t="b">
        <f>NOT(ISBLANK('master schema'!U42))</f>
        <v>0</v>
      </c>
      <c r="Y47" t="b">
        <f>NOT(ISBLANK('master schema'!V42))</f>
        <v>0</v>
      </c>
      <c r="Z47" t="b">
        <f>NOT(ISBLANK('master schema'!W42))</f>
        <v>0</v>
      </c>
      <c r="AA47" t="b">
        <f>NOT(ISBLANK('master schema'!X42))</f>
        <v>0</v>
      </c>
      <c r="AB47" t="b">
        <f t="shared" si="26"/>
        <v>0</v>
      </c>
      <c r="AC47" t="e">
        <f>INDEX(types_tableschema,MATCH('master schema'!M42,types_master,0))</f>
        <v>#N/A</v>
      </c>
      <c r="AD47" t="b">
        <f>IF(flavour="full",TRUE,INDEX('master schema'!$AC42:$AF42,1,MATCH(flavour,'master schema'!$AC$9:$AF$9,0))="y")</f>
        <v>1</v>
      </c>
      <c r="AE47" t="b">
        <f t="shared" si="27"/>
        <v>0</v>
      </c>
      <c r="AF47">
        <f>IF(AD47,INDEX('master schema'!$AG42:$AK42,1,MATCH(flavour,'master schema'!$AG$9:$AK$9,0)),"")</f>
        <v>43</v>
      </c>
      <c r="AG47" t="b">
        <f t="shared" si="28"/>
        <v>1</v>
      </c>
      <c r="AH47" t="str">
        <f t="shared" si="29"/>
        <v>xSlaveImuAccVertMs2</v>
      </c>
      <c r="AI47" s="14" t="str">
        <f t="shared" si="35"/>
        <v/>
      </c>
      <c r="AJ47" s="15" t="str">
        <f t="shared" si="5"/>
        <v/>
      </c>
      <c r="AK47" s="15" t="str">
        <f t="shared" si="6"/>
        <v/>
      </c>
      <c r="AL47" s="15" t="str">
        <f t="shared" si="7"/>
        <v/>
      </c>
      <c r="AM47" s="15" t="str">
        <f t="shared" si="8"/>
        <v/>
      </c>
      <c r="AN47" s="15" t="str">
        <f t="shared" si="9"/>
        <v/>
      </c>
      <c r="AO47" s="15" t="str">
        <f t="shared" si="10"/>
        <v/>
      </c>
      <c r="AP47" s="15" t="str">
        <f t="shared" si="11"/>
        <v/>
      </c>
      <c r="AQ47" s="22" t="str">
        <f t="shared" ref="AQ47:AQ79" si="36">IF(AND($AE47,$AB47),", "&amp;AQ$13&amp;": {","")</f>
        <v/>
      </c>
      <c r="AR47" s="22" t="str">
        <f t="shared" si="13"/>
        <v/>
      </c>
      <c r="AS47" s="22" t="str">
        <f t="shared" si="14"/>
        <v/>
      </c>
      <c r="AT47" s="22" t="str">
        <f>IF(AND($AE47,$AB47),IF(V47,IF(OR($V47:V47),",","")&amp;AT$13&amp;": "&amp;J47,""),"")</f>
        <v/>
      </c>
      <c r="AU47" s="22" t="str">
        <f>IF(AND($AE47,$AB47),IF(W47,IF(OR($V47:W47),",","")&amp;AU$13&amp;": "&amp;K47,""),"")</f>
        <v/>
      </c>
      <c r="AV47" s="22" t="str">
        <f>IF(AND($AE47,$AB47),IF(X47,IF(OR($V47:X47),",","")&amp;AV$13&amp;": "&amp;L47,""),"")</f>
        <v/>
      </c>
      <c r="AW47" s="22" t="str">
        <f>IF(AND($AE47,$AB47),IF(Y47,IF(OR($V47:Y47),",","")&amp;AW$13&amp;": "&amp;M47,""),"")</f>
        <v/>
      </c>
      <c r="AX47" s="22" t="str">
        <f>IF(AND($AE47,$AB47),IF(Z47,IF(OR($V47:Z47),",","")&amp;AX$13&amp;": """&amp;N47&amp;"""",""),"")</f>
        <v/>
      </c>
      <c r="AY47" s="22" t="str">
        <f>IF(AND($AE47,$AB47),IF(AA47,IF(OR($V47:AA47),",","")&amp;AY$13&amp;": "&amp;"["&amp;O47&amp;"]",""),"")</f>
        <v/>
      </c>
      <c r="AZ47" s="22" t="str">
        <f t="shared" si="30"/>
        <v/>
      </c>
      <c r="BA47" s="14" t="str">
        <f t="shared" si="31"/>
        <v/>
      </c>
      <c r="BB47" s="13" t="str">
        <f t="shared" si="32"/>
        <v/>
      </c>
      <c r="BC47" t="str">
        <f t="shared" si="33"/>
        <v/>
      </c>
      <c r="BD47" t="str">
        <f t="shared" si="34"/>
        <v/>
      </c>
      <c r="BE47" t="str">
        <f t="shared" si="16"/>
        <v>,'x_slave_imu_acc_vert_ms_2'</v>
      </c>
      <c r="BG47" t="e">
        <f t="shared" si="17"/>
        <v>#N/A</v>
      </c>
      <c r="BH47">
        <f t="shared" si="18"/>
        <v>0</v>
      </c>
      <c r="BI47" t="str">
        <f t="shared" si="19"/>
        <v/>
      </c>
    </row>
    <row r="48" spans="1:61" x14ac:dyDescent="0.25">
      <c r="A48" t="str">
        <f>'master schema'!C43</f>
        <v>x_slave_imu_rot_long_s_1</v>
      </c>
      <c r="B48">
        <f>'master schema'!K43</f>
        <v>0</v>
      </c>
      <c r="C48" t="str">
        <f>'master schema'!D43</f>
        <v>Equip</v>
      </c>
      <c r="D48" t="str">
        <f>'master schema'!E43</f>
        <v>vend</v>
      </c>
      <c r="E48">
        <f>'master schema'!M43</f>
        <v>0</v>
      </c>
      <c r="F48">
        <f>'master schema'!N43</f>
        <v>0</v>
      </c>
      <c r="G48">
        <f>'master schema'!O43</f>
        <v>0</v>
      </c>
      <c r="H48" t="b">
        <f>'master schema'!Y43</f>
        <v>0</v>
      </c>
      <c r="I48" t="b">
        <f>'master schema'!Z43</f>
        <v>0</v>
      </c>
      <c r="J48">
        <f>'master schema'!S43</f>
        <v>0</v>
      </c>
      <c r="K48">
        <f>'master schema'!T43</f>
        <v>0</v>
      </c>
      <c r="L48">
        <f>'master schema'!U43</f>
        <v>0</v>
      </c>
      <c r="M48">
        <f>'master schema'!V43</f>
        <v>0</v>
      </c>
      <c r="N48">
        <f>'master schema'!W43</f>
        <v>0</v>
      </c>
      <c r="O48">
        <f>'master schema'!X43</f>
        <v>0</v>
      </c>
      <c r="P48" t="b">
        <f t="shared" si="20"/>
        <v>0</v>
      </c>
      <c r="Q48" t="b">
        <f t="shared" si="21"/>
        <v>0</v>
      </c>
      <c r="R48" t="b">
        <f t="shared" si="22"/>
        <v>0</v>
      </c>
      <c r="S48" t="b">
        <f t="shared" si="23"/>
        <v>0</v>
      </c>
      <c r="T48" t="b">
        <f t="shared" si="24"/>
        <v>0</v>
      </c>
      <c r="U48" t="b">
        <f t="shared" si="25"/>
        <v>0</v>
      </c>
      <c r="V48" t="b">
        <f>NOT(ISBLANK('master schema'!S43))</f>
        <v>0</v>
      </c>
      <c r="W48" t="b">
        <f>NOT(ISBLANK('master schema'!T43))</f>
        <v>0</v>
      </c>
      <c r="X48" t="b">
        <f>NOT(ISBLANK('master schema'!U43))</f>
        <v>0</v>
      </c>
      <c r="Y48" t="b">
        <f>NOT(ISBLANK('master schema'!V43))</f>
        <v>0</v>
      </c>
      <c r="Z48" t="b">
        <f>NOT(ISBLANK('master schema'!W43))</f>
        <v>0</v>
      </c>
      <c r="AA48" t="b">
        <f>NOT(ISBLANK('master schema'!X43))</f>
        <v>0</v>
      </c>
      <c r="AB48" t="b">
        <f t="shared" si="26"/>
        <v>0</v>
      </c>
      <c r="AC48" t="e">
        <f>INDEX(types_tableschema,MATCH('master schema'!M43,types_master,0))</f>
        <v>#N/A</v>
      </c>
      <c r="AD48" t="b">
        <f>IF(flavour="full",TRUE,INDEX('master schema'!$AC43:$AF43,1,MATCH(flavour,'master schema'!$AC$9:$AF$9,0))="y")</f>
        <v>1</v>
      </c>
      <c r="AE48" t="b">
        <f t="shared" si="27"/>
        <v>0</v>
      </c>
      <c r="AF48">
        <f>IF(AD48,INDEX('master schema'!$AG43:$AK43,1,MATCH(flavour,'master schema'!$AG$9:$AK$9,0)),"")</f>
        <v>44</v>
      </c>
      <c r="AG48" t="b">
        <f t="shared" si="28"/>
        <v>1</v>
      </c>
      <c r="AH48" t="str">
        <f t="shared" si="29"/>
        <v>xSlaveImuRotLongS1</v>
      </c>
      <c r="AI48" s="14" t="str">
        <f t="shared" si="35"/>
        <v/>
      </c>
      <c r="AJ48" s="15" t="str">
        <f t="shared" si="5"/>
        <v/>
      </c>
      <c r="AK48" s="15" t="str">
        <f t="shared" si="6"/>
        <v/>
      </c>
      <c r="AL48" s="15" t="str">
        <f t="shared" si="7"/>
        <v/>
      </c>
      <c r="AM48" s="15" t="str">
        <f t="shared" si="8"/>
        <v/>
      </c>
      <c r="AN48" s="15" t="str">
        <f t="shared" si="9"/>
        <v/>
      </c>
      <c r="AO48" s="15" t="str">
        <f t="shared" si="10"/>
        <v/>
      </c>
      <c r="AP48" s="15" t="str">
        <f t="shared" si="11"/>
        <v/>
      </c>
      <c r="AQ48" s="22" t="str">
        <f t="shared" si="36"/>
        <v/>
      </c>
      <c r="AR48" s="22" t="str">
        <f t="shared" si="13"/>
        <v/>
      </c>
      <c r="AS48" s="22" t="str">
        <f t="shared" si="14"/>
        <v/>
      </c>
      <c r="AT48" s="22" t="str">
        <f>IF(AND($AE48,$AB48),IF(V48,IF(OR($V48:V48),",","")&amp;AT$13&amp;": "&amp;J48,""),"")</f>
        <v/>
      </c>
      <c r="AU48" s="22" t="str">
        <f>IF(AND($AE48,$AB48),IF(W48,IF(OR($V48:W48),",","")&amp;AU$13&amp;": "&amp;K48,""),"")</f>
        <v/>
      </c>
      <c r="AV48" s="22" t="str">
        <f>IF(AND($AE48,$AB48),IF(X48,IF(OR($V48:X48),",","")&amp;AV$13&amp;": "&amp;L48,""),"")</f>
        <v/>
      </c>
      <c r="AW48" s="22" t="str">
        <f>IF(AND($AE48,$AB48),IF(Y48,IF(OR($V48:Y48),",","")&amp;AW$13&amp;": "&amp;M48,""),"")</f>
        <v/>
      </c>
      <c r="AX48" s="22" t="str">
        <f>IF(AND($AE48,$AB48),IF(Z48,IF(OR($V48:Z48),",","")&amp;AX$13&amp;": """&amp;N48&amp;"""",""),"")</f>
        <v/>
      </c>
      <c r="AY48" s="22" t="str">
        <f>IF(AND($AE48,$AB48),IF(AA48,IF(OR($V48:AA48),",","")&amp;AY$13&amp;": "&amp;"["&amp;O48&amp;"]",""),"")</f>
        <v/>
      </c>
      <c r="AZ48" s="22" t="str">
        <f t="shared" si="30"/>
        <v/>
      </c>
      <c r="BA48" s="14" t="str">
        <f t="shared" si="31"/>
        <v/>
      </c>
      <c r="BB48" s="13" t="str">
        <f t="shared" si="32"/>
        <v/>
      </c>
      <c r="BC48" t="str">
        <f t="shared" si="33"/>
        <v/>
      </c>
      <c r="BD48" t="str">
        <f t="shared" si="34"/>
        <v/>
      </c>
      <c r="BE48" t="str">
        <f t="shared" si="16"/>
        <v>,'x_slave_imu_rot_long_s_1'</v>
      </c>
      <c r="BG48" t="e">
        <f t="shared" si="17"/>
        <v>#N/A</v>
      </c>
      <c r="BH48">
        <f t="shared" si="18"/>
        <v>0</v>
      </c>
      <c r="BI48" t="str">
        <f t="shared" si="19"/>
        <v/>
      </c>
    </row>
    <row r="49" spans="1:61" x14ac:dyDescent="0.25">
      <c r="A49" t="str">
        <f>'master schema'!C44</f>
        <v>x_slave_imu_rot_lat_s_1</v>
      </c>
      <c r="B49">
        <f>'master schema'!K44</f>
        <v>0</v>
      </c>
      <c r="C49" t="str">
        <f>'master schema'!D44</f>
        <v>Equip</v>
      </c>
      <c r="D49" t="str">
        <f>'master schema'!E44</f>
        <v>vend</v>
      </c>
      <c r="E49">
        <f>'master schema'!M44</f>
        <v>0</v>
      </c>
      <c r="F49">
        <f>'master schema'!N44</f>
        <v>0</v>
      </c>
      <c r="G49">
        <f>'master schema'!O44</f>
        <v>0</v>
      </c>
      <c r="H49" t="b">
        <f>'master schema'!Y44</f>
        <v>0</v>
      </c>
      <c r="I49" t="b">
        <f>'master schema'!Z44</f>
        <v>0</v>
      </c>
      <c r="J49">
        <f>'master schema'!S44</f>
        <v>0</v>
      </c>
      <c r="K49">
        <f>'master schema'!T44</f>
        <v>0</v>
      </c>
      <c r="L49">
        <f>'master schema'!U44</f>
        <v>0</v>
      </c>
      <c r="M49">
        <f>'master schema'!V44</f>
        <v>0</v>
      </c>
      <c r="N49">
        <f>'master schema'!W44</f>
        <v>0</v>
      </c>
      <c r="O49">
        <f>'master schema'!X44</f>
        <v>0</v>
      </c>
      <c r="P49" t="b">
        <f t="shared" si="20"/>
        <v>0</v>
      </c>
      <c r="Q49" t="b">
        <f t="shared" si="21"/>
        <v>0</v>
      </c>
      <c r="R49" t="b">
        <f t="shared" si="22"/>
        <v>0</v>
      </c>
      <c r="S49" t="b">
        <f t="shared" si="23"/>
        <v>0</v>
      </c>
      <c r="T49" t="b">
        <f t="shared" si="24"/>
        <v>0</v>
      </c>
      <c r="U49" t="b">
        <f t="shared" si="25"/>
        <v>0</v>
      </c>
      <c r="V49" t="b">
        <f>NOT(ISBLANK('master schema'!S44))</f>
        <v>0</v>
      </c>
      <c r="W49" t="b">
        <f>NOT(ISBLANK('master schema'!T44))</f>
        <v>0</v>
      </c>
      <c r="X49" t="b">
        <f>NOT(ISBLANK('master schema'!U44))</f>
        <v>0</v>
      </c>
      <c r="Y49" t="b">
        <f>NOT(ISBLANK('master schema'!V44))</f>
        <v>0</v>
      </c>
      <c r="Z49" t="b">
        <f>NOT(ISBLANK('master schema'!W44))</f>
        <v>0</v>
      </c>
      <c r="AA49" t="b">
        <f>NOT(ISBLANK('master schema'!X44))</f>
        <v>0</v>
      </c>
      <c r="AB49" t="b">
        <f t="shared" si="26"/>
        <v>0</v>
      </c>
      <c r="AC49" t="e">
        <f>INDEX(types_tableschema,MATCH('master schema'!M44,types_master,0))</f>
        <v>#N/A</v>
      </c>
      <c r="AD49" t="b">
        <f>IF(flavour="full",TRUE,INDEX('master schema'!$AC44:$AF44,1,MATCH(flavour,'master schema'!$AC$9:$AF$9,0))="y")</f>
        <v>1</v>
      </c>
      <c r="AE49" t="b">
        <f t="shared" si="27"/>
        <v>0</v>
      </c>
      <c r="AF49">
        <f>IF(AD49,INDEX('master schema'!$AG44:$AK44,1,MATCH(flavour,'master schema'!$AG$9:$AK$9,0)),"")</f>
        <v>45</v>
      </c>
      <c r="AG49" t="b">
        <f t="shared" si="28"/>
        <v>1</v>
      </c>
      <c r="AH49" t="str">
        <f t="shared" si="29"/>
        <v>xSlaveImuRotLatS1</v>
      </c>
      <c r="AI49" s="14" t="str">
        <f t="shared" si="35"/>
        <v/>
      </c>
      <c r="AJ49" s="15" t="str">
        <f t="shared" si="5"/>
        <v/>
      </c>
      <c r="AK49" s="15" t="str">
        <f t="shared" si="6"/>
        <v/>
      </c>
      <c r="AL49" s="15" t="str">
        <f t="shared" si="7"/>
        <v/>
      </c>
      <c r="AM49" s="15" t="str">
        <f t="shared" si="8"/>
        <v/>
      </c>
      <c r="AN49" s="15" t="str">
        <f t="shared" si="9"/>
        <v/>
      </c>
      <c r="AO49" s="15" t="str">
        <f t="shared" si="10"/>
        <v/>
      </c>
      <c r="AP49" s="15" t="str">
        <f t="shared" si="11"/>
        <v/>
      </c>
      <c r="AQ49" s="22" t="str">
        <f t="shared" si="36"/>
        <v/>
      </c>
      <c r="AR49" s="22" t="str">
        <f t="shared" si="13"/>
        <v/>
      </c>
      <c r="AS49" s="22" t="str">
        <f t="shared" si="14"/>
        <v/>
      </c>
      <c r="AT49" s="22" t="str">
        <f>IF(AND($AE49,$AB49),IF(V49,IF(OR($V49:V49),",","")&amp;AT$13&amp;": "&amp;J49,""),"")</f>
        <v/>
      </c>
      <c r="AU49" s="22" t="str">
        <f>IF(AND($AE49,$AB49),IF(W49,IF(OR($V49:W49),",","")&amp;AU$13&amp;": "&amp;K49,""),"")</f>
        <v/>
      </c>
      <c r="AV49" s="22" t="str">
        <f>IF(AND($AE49,$AB49),IF(X49,IF(OR($V49:X49),",","")&amp;AV$13&amp;": "&amp;L49,""),"")</f>
        <v/>
      </c>
      <c r="AW49" s="22" t="str">
        <f>IF(AND($AE49,$AB49),IF(Y49,IF(OR($V49:Y49),",","")&amp;AW$13&amp;": "&amp;M49,""),"")</f>
        <v/>
      </c>
      <c r="AX49" s="22" t="str">
        <f>IF(AND($AE49,$AB49),IF(Z49,IF(OR($V49:Z49),",","")&amp;AX$13&amp;": """&amp;N49&amp;"""",""),"")</f>
        <v/>
      </c>
      <c r="AY49" s="22" t="str">
        <f>IF(AND($AE49,$AB49),IF(AA49,IF(OR($V49:AA49),",","")&amp;AY$13&amp;": "&amp;"["&amp;O49&amp;"]",""),"")</f>
        <v/>
      </c>
      <c r="AZ49" s="22" t="str">
        <f t="shared" si="30"/>
        <v/>
      </c>
      <c r="BA49" s="14" t="str">
        <f t="shared" si="31"/>
        <v/>
      </c>
      <c r="BB49" s="13" t="str">
        <f t="shared" si="32"/>
        <v/>
      </c>
      <c r="BC49" t="str">
        <f t="shared" si="33"/>
        <v/>
      </c>
      <c r="BD49" t="str">
        <f t="shared" si="34"/>
        <v/>
      </c>
      <c r="BE49" t="str">
        <f t="shared" si="16"/>
        <v>,'x_slave_imu_rot_lat_s_1'</v>
      </c>
      <c r="BG49" t="e">
        <f t="shared" si="17"/>
        <v>#N/A</v>
      </c>
      <c r="BH49">
        <f t="shared" si="18"/>
        <v>0</v>
      </c>
      <c r="BI49" t="str">
        <f t="shared" si="19"/>
        <v/>
      </c>
    </row>
    <row r="50" spans="1:61" x14ac:dyDescent="0.25">
      <c r="A50" t="str">
        <f>'master schema'!C45</f>
        <v>x_slave_imu_rot_vert_s_1</v>
      </c>
      <c r="B50">
        <f>'master schema'!K45</f>
        <v>0</v>
      </c>
      <c r="C50" t="str">
        <f>'master schema'!D45</f>
        <v>Equip</v>
      </c>
      <c r="D50" t="str">
        <f>'master schema'!E45</f>
        <v>vend</v>
      </c>
      <c r="E50">
        <f>'master schema'!M45</f>
        <v>0</v>
      </c>
      <c r="F50">
        <f>'master schema'!N45</f>
        <v>0</v>
      </c>
      <c r="G50">
        <f>'master schema'!O45</f>
        <v>0</v>
      </c>
      <c r="H50" t="b">
        <f>'master schema'!Y45</f>
        <v>0</v>
      </c>
      <c r="I50" t="b">
        <f>'master schema'!Z45</f>
        <v>0</v>
      </c>
      <c r="J50">
        <f>'master schema'!S45</f>
        <v>0</v>
      </c>
      <c r="K50">
        <f>'master schema'!T45</f>
        <v>0</v>
      </c>
      <c r="L50">
        <f>'master schema'!U45</f>
        <v>0</v>
      </c>
      <c r="M50">
        <f>'master schema'!V45</f>
        <v>0</v>
      </c>
      <c r="N50">
        <f>'master schema'!W45</f>
        <v>0</v>
      </c>
      <c r="O50">
        <f>'master schema'!X45</f>
        <v>0</v>
      </c>
      <c r="P50" t="b">
        <f t="shared" si="20"/>
        <v>0</v>
      </c>
      <c r="Q50" t="b">
        <f t="shared" si="21"/>
        <v>0</v>
      </c>
      <c r="R50" t="b">
        <f t="shared" si="22"/>
        <v>0</v>
      </c>
      <c r="S50" t="b">
        <f t="shared" si="23"/>
        <v>0</v>
      </c>
      <c r="T50" t="b">
        <f t="shared" si="24"/>
        <v>0</v>
      </c>
      <c r="U50" t="b">
        <f t="shared" si="25"/>
        <v>0</v>
      </c>
      <c r="V50" t="b">
        <f>NOT(ISBLANK('master schema'!S45))</f>
        <v>0</v>
      </c>
      <c r="W50" t="b">
        <f>NOT(ISBLANK('master schema'!T45))</f>
        <v>0</v>
      </c>
      <c r="X50" t="b">
        <f>NOT(ISBLANK('master schema'!U45))</f>
        <v>0</v>
      </c>
      <c r="Y50" t="b">
        <f>NOT(ISBLANK('master schema'!V45))</f>
        <v>0</v>
      </c>
      <c r="Z50" t="b">
        <f>NOT(ISBLANK('master schema'!W45))</f>
        <v>0</v>
      </c>
      <c r="AA50" t="b">
        <f>NOT(ISBLANK('master schema'!X45))</f>
        <v>0</v>
      </c>
      <c r="AB50" t="b">
        <f t="shared" si="26"/>
        <v>0</v>
      </c>
      <c r="AC50" t="e">
        <f>INDEX(types_tableschema,MATCH('master schema'!M45,types_master,0))</f>
        <v>#N/A</v>
      </c>
      <c r="AD50" t="b">
        <f>IF(flavour="full",TRUE,INDEX('master schema'!$AC45:$AF45,1,MATCH(flavour,'master schema'!$AC$9:$AF$9,0))="y")</f>
        <v>1</v>
      </c>
      <c r="AE50" t="b">
        <f t="shared" si="27"/>
        <v>0</v>
      </c>
      <c r="AF50">
        <f>IF(AD50,INDEX('master schema'!$AG45:$AK45,1,MATCH(flavour,'master schema'!$AG$9:$AK$9,0)),"")</f>
        <v>46</v>
      </c>
      <c r="AG50" t="b">
        <f t="shared" si="28"/>
        <v>1</v>
      </c>
      <c r="AH50" t="str">
        <f t="shared" si="29"/>
        <v>xSlaveImuRotVertS1</v>
      </c>
      <c r="AI50" s="14" t="str">
        <f t="shared" si="35"/>
        <v/>
      </c>
      <c r="AJ50" s="15" t="str">
        <f t="shared" si="5"/>
        <v/>
      </c>
      <c r="AK50" s="15" t="str">
        <f t="shared" si="6"/>
        <v/>
      </c>
      <c r="AL50" s="15" t="str">
        <f t="shared" si="7"/>
        <v/>
      </c>
      <c r="AM50" s="15" t="str">
        <f t="shared" si="8"/>
        <v/>
      </c>
      <c r="AN50" s="15" t="str">
        <f t="shared" si="9"/>
        <v/>
      </c>
      <c r="AO50" s="15" t="str">
        <f t="shared" si="10"/>
        <v/>
      </c>
      <c r="AP50" s="15" t="str">
        <f t="shared" si="11"/>
        <v/>
      </c>
      <c r="AQ50" s="22" t="str">
        <f t="shared" si="36"/>
        <v/>
      </c>
      <c r="AR50" s="22" t="str">
        <f t="shared" si="13"/>
        <v/>
      </c>
      <c r="AS50" s="22" t="str">
        <f t="shared" si="14"/>
        <v/>
      </c>
      <c r="AT50" s="22" t="str">
        <f>IF(AND($AE50,$AB50),IF(V50,IF(OR($V50:V50),",","")&amp;AT$13&amp;": "&amp;J50,""),"")</f>
        <v/>
      </c>
      <c r="AU50" s="22" t="str">
        <f>IF(AND($AE50,$AB50),IF(W50,IF(OR($V50:W50),",","")&amp;AU$13&amp;": "&amp;K50,""),"")</f>
        <v/>
      </c>
      <c r="AV50" s="22" t="str">
        <f>IF(AND($AE50,$AB50),IF(X50,IF(OR($V50:X50),",","")&amp;AV$13&amp;": "&amp;L50,""),"")</f>
        <v/>
      </c>
      <c r="AW50" s="22" t="str">
        <f>IF(AND($AE50,$AB50),IF(Y50,IF(OR($V50:Y50),",","")&amp;AW$13&amp;": "&amp;M50,""),"")</f>
        <v/>
      </c>
      <c r="AX50" s="22" t="str">
        <f>IF(AND($AE50,$AB50),IF(Z50,IF(OR($V50:Z50),",","")&amp;AX$13&amp;": """&amp;N50&amp;"""",""),"")</f>
        <v/>
      </c>
      <c r="AY50" s="22" t="str">
        <f>IF(AND($AE50,$AB50),IF(AA50,IF(OR($V50:AA50),",","")&amp;AY$13&amp;": "&amp;"["&amp;O50&amp;"]",""),"")</f>
        <v/>
      </c>
      <c r="AZ50" s="22" t="str">
        <f t="shared" si="30"/>
        <v/>
      </c>
      <c r="BA50" s="14" t="str">
        <f t="shared" si="31"/>
        <v/>
      </c>
      <c r="BB50" s="13" t="str">
        <f t="shared" si="32"/>
        <v/>
      </c>
      <c r="BC50" t="str">
        <f t="shared" si="33"/>
        <v/>
      </c>
      <c r="BD50" t="str">
        <f t="shared" si="34"/>
        <v/>
      </c>
      <c r="BE50" t="str">
        <f t="shared" si="16"/>
        <v>,'x_slave_imu_rot_vert_s_1'</v>
      </c>
      <c r="BG50" t="e">
        <f t="shared" si="17"/>
        <v>#N/A</v>
      </c>
      <c r="BH50">
        <f t="shared" si="18"/>
        <v>0</v>
      </c>
      <c r="BI50" t="str">
        <f t="shared" si="19"/>
        <v/>
      </c>
    </row>
    <row r="51" spans="1:61" x14ac:dyDescent="0.25">
      <c r="A51" t="str">
        <f>'master schema'!C46</f>
        <v>train_id_uid</v>
      </c>
      <c r="B51" t="str">
        <f>'master schema'!K46</f>
        <v>UUID of timetabled train being operated</v>
      </c>
      <c r="C51" t="str">
        <f>'master schema'!D46</f>
        <v>Train</v>
      </c>
      <c r="D51" t="str">
        <f>'master schema'!E46</f>
        <v>core</v>
      </c>
      <c r="E51" t="str">
        <f>'master schema'!M46</f>
        <v>uuid</v>
      </c>
      <c r="F51" t="str">
        <f>'master schema'!N46</f>
        <v>uuid</v>
      </c>
      <c r="G51" t="str">
        <f>'master schema'!O46</f>
        <v>issued by broker?</v>
      </c>
      <c r="H51" t="b">
        <f>'master schema'!Y46</f>
        <v>0</v>
      </c>
      <c r="I51" t="b">
        <f>'master schema'!Z46</f>
        <v>1</v>
      </c>
      <c r="J51">
        <f>'master schema'!S46</f>
        <v>0</v>
      </c>
      <c r="K51">
        <f>'master schema'!T46</f>
        <v>0</v>
      </c>
      <c r="L51">
        <f>'master schema'!U46</f>
        <v>0</v>
      </c>
      <c r="M51">
        <f>'master schema'!V46</f>
        <v>0</v>
      </c>
      <c r="N51">
        <f>'master schema'!W46</f>
        <v>0</v>
      </c>
      <c r="O51">
        <f>'master schema'!X46</f>
        <v>0</v>
      </c>
      <c r="P51" t="b">
        <f t="shared" si="20"/>
        <v>1</v>
      </c>
      <c r="Q51" t="b">
        <f t="shared" si="21"/>
        <v>1</v>
      </c>
      <c r="R51" t="b">
        <f t="shared" si="22"/>
        <v>1</v>
      </c>
      <c r="S51" t="b">
        <f t="shared" si="23"/>
        <v>1</v>
      </c>
      <c r="T51" t="b">
        <f t="shared" si="24"/>
        <v>0</v>
      </c>
      <c r="U51" t="b">
        <f t="shared" si="25"/>
        <v>1</v>
      </c>
      <c r="V51" t="b">
        <f>NOT(ISBLANK('master schema'!S46))</f>
        <v>0</v>
      </c>
      <c r="W51" t="b">
        <f>NOT(ISBLANK('master schema'!T46))</f>
        <v>0</v>
      </c>
      <c r="X51" t="b">
        <f>NOT(ISBLANK('master schema'!U46))</f>
        <v>0</v>
      </c>
      <c r="Y51" t="b">
        <f>NOT(ISBLANK('master schema'!V46))</f>
        <v>0</v>
      </c>
      <c r="Z51" t="b">
        <f>NOT(ISBLANK('master schema'!W46))</f>
        <v>0</v>
      </c>
      <c r="AA51" t="b">
        <f>NOT(ISBLANK('master schema'!X46))</f>
        <v>0</v>
      </c>
      <c r="AB51" t="b">
        <f t="shared" si="26"/>
        <v>1</v>
      </c>
      <c r="AC51" t="str">
        <f>INDEX(types_tableschema,MATCH('master schema'!M46,types_master,0))</f>
        <v>string</v>
      </c>
      <c r="AD51" t="b">
        <f>IF(flavour="full",TRUE,INDEX('master schema'!$AC46:$AF46,1,MATCH(flavour,'master schema'!$AC$9:$AF$9,0))="y")</f>
        <v>0</v>
      </c>
      <c r="AE51" t="b">
        <f t="shared" si="27"/>
        <v>0</v>
      </c>
      <c r="AF51" t="str">
        <f>IF(AD51,INDEX('master schema'!$AG46:$AK46,1,MATCH(flavour,'master schema'!$AG$9:$AK$9,0)),"")</f>
        <v/>
      </c>
      <c r="AG51" t="b">
        <f t="shared" si="28"/>
        <v>0</v>
      </c>
      <c r="AH51" t="str">
        <f t="shared" si="29"/>
        <v>trainIdUid</v>
      </c>
      <c r="AI51" s="14" t="str">
        <f t="shared" si="35"/>
        <v/>
      </c>
      <c r="AJ51" s="15" t="str">
        <f t="shared" si="5"/>
        <v/>
      </c>
      <c r="AK51" s="15" t="str">
        <f t="shared" si="6"/>
        <v/>
      </c>
      <c r="AL51" s="15" t="str">
        <f t="shared" si="7"/>
        <v/>
      </c>
      <c r="AM51" s="15" t="str">
        <f t="shared" si="8"/>
        <v/>
      </c>
      <c r="AN51" s="15" t="str">
        <f t="shared" si="9"/>
        <v/>
      </c>
      <c r="AO51" s="15" t="str">
        <f t="shared" si="10"/>
        <v/>
      </c>
      <c r="AP51" s="15" t="str">
        <f t="shared" si="11"/>
        <v/>
      </c>
      <c r="AQ51" s="22" t="str">
        <f t="shared" si="36"/>
        <v/>
      </c>
      <c r="AR51" s="22" t="str">
        <f t="shared" si="13"/>
        <v/>
      </c>
      <c r="AS51" s="22" t="str">
        <f t="shared" si="14"/>
        <v/>
      </c>
      <c r="AT51" s="22" t="str">
        <f>IF(AND($AE51,$AB51),IF(V51,IF(OR($V51:V51),",","")&amp;AT$13&amp;": "&amp;J51,""),"")</f>
        <v/>
      </c>
      <c r="AU51" s="22" t="str">
        <f>IF(AND($AE51,$AB51),IF(W51,IF(OR($V51:W51),",","")&amp;AU$13&amp;": "&amp;K51,""),"")</f>
        <v/>
      </c>
      <c r="AV51" s="22" t="str">
        <f>IF(AND($AE51,$AB51),IF(X51,IF(OR($V51:X51),",","")&amp;AV$13&amp;": "&amp;L51,""),"")</f>
        <v/>
      </c>
      <c r="AW51" s="22" t="str">
        <f>IF(AND($AE51,$AB51),IF(Y51,IF(OR($V51:Y51),",","")&amp;AW$13&amp;": "&amp;M51,""),"")</f>
        <v/>
      </c>
      <c r="AX51" s="22" t="str">
        <f>IF(AND($AE51,$AB51),IF(Z51,IF(OR($V51:Z51),",","")&amp;AX$13&amp;": """&amp;N51&amp;"""",""),"")</f>
        <v/>
      </c>
      <c r="AY51" s="22" t="str">
        <f>IF(AND($AE51,$AB51),IF(AA51,IF(OR($V51:AA51),",","")&amp;AY$13&amp;": "&amp;"["&amp;O51&amp;"]",""),"")</f>
        <v/>
      </c>
      <c r="AZ51" s="22" t="str">
        <f t="shared" si="30"/>
        <v/>
      </c>
      <c r="BA51" s="14" t="str">
        <f t="shared" si="31"/>
        <v/>
      </c>
      <c r="BB51" s="13" t="str">
        <f t="shared" si="32"/>
        <v/>
      </c>
      <c r="BC51" t="str">
        <f t="shared" si="33"/>
        <v/>
      </c>
      <c r="BD51" t="str">
        <f t="shared" si="34"/>
        <v/>
      </c>
      <c r="BE51" t="str">
        <f t="shared" si="16"/>
        <v/>
      </c>
      <c r="BG51" t="str">
        <f t="shared" si="17"/>
        <v>uuid</v>
      </c>
      <c r="BH51">
        <f t="shared" si="18"/>
        <v>0</v>
      </c>
      <c r="BI51" t="str">
        <f t="shared" si="19"/>
        <v/>
      </c>
    </row>
    <row r="52" spans="1:61" x14ac:dyDescent="0.25">
      <c r="A52" t="str">
        <f>'master schema'!C47</f>
        <v>diagram_uid</v>
      </c>
      <c r="B52" t="str">
        <f>'master schema'!K47</f>
        <v>UUID of diagram being operated</v>
      </c>
      <c r="C52" t="str">
        <f>'master schema'!D47</f>
        <v>Train</v>
      </c>
      <c r="D52" t="str">
        <f>'master schema'!E47</f>
        <v>core</v>
      </c>
      <c r="E52" t="str">
        <f>'master schema'!M47</f>
        <v>uuid</v>
      </c>
      <c r="F52" t="str">
        <f>'master schema'!N47</f>
        <v>uuid</v>
      </c>
      <c r="G52" t="str">
        <f>'master schema'!O47</f>
        <v>issued by broker?</v>
      </c>
      <c r="H52" t="b">
        <f>'master schema'!Y47</f>
        <v>0</v>
      </c>
      <c r="I52" t="b">
        <f>'master schema'!Z47</f>
        <v>1</v>
      </c>
      <c r="J52">
        <f>'master schema'!S47</f>
        <v>0</v>
      </c>
      <c r="K52">
        <f>'master schema'!T47</f>
        <v>0</v>
      </c>
      <c r="L52">
        <f>'master schema'!U47</f>
        <v>0</v>
      </c>
      <c r="M52">
        <f>'master schema'!V47</f>
        <v>0</v>
      </c>
      <c r="N52">
        <f>'master schema'!W47</f>
        <v>0</v>
      </c>
      <c r="O52">
        <f>'master schema'!X47</f>
        <v>0</v>
      </c>
      <c r="P52" t="b">
        <f t="shared" si="20"/>
        <v>1</v>
      </c>
      <c r="Q52" t="b">
        <f t="shared" si="21"/>
        <v>1</v>
      </c>
      <c r="R52" t="b">
        <f t="shared" si="22"/>
        <v>1</v>
      </c>
      <c r="S52" t="b">
        <f t="shared" si="23"/>
        <v>1</v>
      </c>
      <c r="T52" t="b">
        <f t="shared" si="24"/>
        <v>0</v>
      </c>
      <c r="U52" t="b">
        <f t="shared" si="25"/>
        <v>1</v>
      </c>
      <c r="V52" t="b">
        <f>NOT(ISBLANK('master schema'!S47))</f>
        <v>0</v>
      </c>
      <c r="W52" t="b">
        <f>NOT(ISBLANK('master schema'!T47))</f>
        <v>0</v>
      </c>
      <c r="X52" t="b">
        <f>NOT(ISBLANK('master schema'!U47))</f>
        <v>0</v>
      </c>
      <c r="Y52" t="b">
        <f>NOT(ISBLANK('master schema'!V47))</f>
        <v>0</v>
      </c>
      <c r="Z52" t="b">
        <f>NOT(ISBLANK('master schema'!W47))</f>
        <v>0</v>
      </c>
      <c r="AA52" t="b">
        <f>NOT(ISBLANK('master schema'!X47))</f>
        <v>0</v>
      </c>
      <c r="AB52" t="b">
        <f t="shared" si="26"/>
        <v>1</v>
      </c>
      <c r="AC52" t="str">
        <f>INDEX(types_tableschema,MATCH('master schema'!M47,types_master,0))</f>
        <v>string</v>
      </c>
      <c r="AD52" t="b">
        <f>IF(flavour="full",TRUE,INDEX('master schema'!$AC47:$AF47,1,MATCH(flavour,'master schema'!$AC$9:$AF$9,0))="y")</f>
        <v>0</v>
      </c>
      <c r="AE52" t="b">
        <f t="shared" si="27"/>
        <v>0</v>
      </c>
      <c r="AF52" t="str">
        <f>IF(AD52,INDEX('master schema'!$AG47:$AK47,1,MATCH(flavour,'master schema'!$AG$9:$AK$9,0)),"")</f>
        <v/>
      </c>
      <c r="AG52" t="b">
        <f t="shared" si="28"/>
        <v>0</v>
      </c>
      <c r="AH52" t="str">
        <f t="shared" si="29"/>
        <v>diagramUid</v>
      </c>
      <c r="AI52" s="14" t="str">
        <f t="shared" si="35"/>
        <v/>
      </c>
      <c r="AJ52" s="15" t="str">
        <f t="shared" si="5"/>
        <v/>
      </c>
      <c r="AK52" s="15" t="str">
        <f t="shared" si="6"/>
        <v/>
      </c>
      <c r="AL52" s="15" t="str">
        <f t="shared" si="7"/>
        <v/>
      </c>
      <c r="AM52" s="15" t="str">
        <f t="shared" si="8"/>
        <v/>
      </c>
      <c r="AN52" s="15" t="str">
        <f t="shared" si="9"/>
        <v/>
      </c>
      <c r="AO52" s="15" t="str">
        <f t="shared" si="10"/>
        <v/>
      </c>
      <c r="AP52" s="15" t="str">
        <f t="shared" si="11"/>
        <v/>
      </c>
      <c r="AQ52" s="22" t="str">
        <f t="shared" si="36"/>
        <v/>
      </c>
      <c r="AR52" s="22" t="str">
        <f t="shared" si="13"/>
        <v/>
      </c>
      <c r="AS52" s="22" t="str">
        <f t="shared" si="14"/>
        <v/>
      </c>
      <c r="AT52" s="22" t="str">
        <f>IF(AND($AE52,$AB52),IF(V52,IF(OR($V52:V52),",","")&amp;AT$13&amp;": "&amp;J52,""),"")</f>
        <v/>
      </c>
      <c r="AU52" s="22" t="str">
        <f>IF(AND($AE52,$AB52),IF(W52,IF(OR($V52:W52),",","")&amp;AU$13&amp;": "&amp;K52,""),"")</f>
        <v/>
      </c>
      <c r="AV52" s="22" t="str">
        <f>IF(AND($AE52,$AB52),IF(X52,IF(OR($V52:X52),",","")&amp;AV$13&amp;": "&amp;L52,""),"")</f>
        <v/>
      </c>
      <c r="AW52" s="22" t="str">
        <f>IF(AND($AE52,$AB52),IF(Y52,IF(OR($V52:Y52),",","")&amp;AW$13&amp;": "&amp;M52,""),"")</f>
        <v/>
      </c>
      <c r="AX52" s="22" t="str">
        <f>IF(AND($AE52,$AB52),IF(Z52,IF(OR($V52:Z52),",","")&amp;AX$13&amp;": """&amp;N52&amp;"""",""),"")</f>
        <v/>
      </c>
      <c r="AY52" s="22" t="str">
        <f>IF(AND($AE52,$AB52),IF(AA52,IF(OR($V52:AA52),",","")&amp;AY$13&amp;": "&amp;"["&amp;O52&amp;"]",""),"")</f>
        <v/>
      </c>
      <c r="AZ52" s="22" t="str">
        <f t="shared" si="30"/>
        <v/>
      </c>
      <c r="BA52" s="14" t="str">
        <f t="shared" si="31"/>
        <v/>
      </c>
      <c r="BB52" s="13" t="str">
        <f t="shared" si="32"/>
        <v/>
      </c>
      <c r="BC52" t="str">
        <f t="shared" si="33"/>
        <v/>
      </c>
      <c r="BD52" t="str">
        <f t="shared" si="34"/>
        <v/>
      </c>
      <c r="BE52" t="str">
        <f t="shared" si="16"/>
        <v/>
      </c>
      <c r="BG52" t="str">
        <f t="shared" si="17"/>
        <v>uuid</v>
      </c>
      <c r="BH52">
        <f t="shared" si="18"/>
        <v>0</v>
      </c>
      <c r="BI52" t="str">
        <f t="shared" si="19"/>
        <v/>
      </c>
    </row>
    <row r="53" spans="1:61" x14ac:dyDescent="0.25">
      <c r="A53" t="str">
        <f>'master schema'!C48</f>
        <v>train_run_uid</v>
      </c>
      <c r="B53" t="str">
        <f>'master schema'!K48</f>
        <v>UUID of train run being operated</v>
      </c>
      <c r="C53" t="str">
        <f>'master schema'!D48</f>
        <v>Train</v>
      </c>
      <c r="D53" t="str">
        <f>'master schema'!E48</f>
        <v>core</v>
      </c>
      <c r="E53" t="str">
        <f>'master schema'!M48</f>
        <v>uuid</v>
      </c>
      <c r="F53" t="str">
        <f>'master schema'!N48</f>
        <v>uuid</v>
      </c>
      <c r="G53" t="str">
        <f>'master schema'!O48</f>
        <v>trainid/date</v>
      </c>
      <c r="H53" t="b">
        <f>'master schema'!Y48</f>
        <v>0</v>
      </c>
      <c r="I53" t="b">
        <f>'master schema'!Z48</f>
        <v>1</v>
      </c>
      <c r="J53">
        <f>'master schema'!S48</f>
        <v>0</v>
      </c>
      <c r="K53">
        <f>'master schema'!T48</f>
        <v>0</v>
      </c>
      <c r="L53">
        <f>'master schema'!U48</f>
        <v>0</v>
      </c>
      <c r="M53">
        <f>'master schema'!V48</f>
        <v>0</v>
      </c>
      <c r="N53">
        <f>'master schema'!W48</f>
        <v>0</v>
      </c>
      <c r="O53">
        <f>'master schema'!X48</f>
        <v>0</v>
      </c>
      <c r="P53" t="b">
        <f t="shared" si="20"/>
        <v>1</v>
      </c>
      <c r="Q53" t="b">
        <f t="shared" si="21"/>
        <v>1</v>
      </c>
      <c r="R53" t="b">
        <f t="shared" si="22"/>
        <v>1</v>
      </c>
      <c r="S53" t="b">
        <f t="shared" si="23"/>
        <v>1</v>
      </c>
      <c r="T53" t="b">
        <f t="shared" si="24"/>
        <v>0</v>
      </c>
      <c r="U53" t="b">
        <f t="shared" si="25"/>
        <v>1</v>
      </c>
      <c r="V53" t="b">
        <f>NOT(ISBLANK('master schema'!S48))</f>
        <v>0</v>
      </c>
      <c r="W53" t="b">
        <f>NOT(ISBLANK('master schema'!T48))</f>
        <v>0</v>
      </c>
      <c r="X53" t="b">
        <f>NOT(ISBLANK('master schema'!U48))</f>
        <v>0</v>
      </c>
      <c r="Y53" t="b">
        <f>NOT(ISBLANK('master schema'!V48))</f>
        <v>0</v>
      </c>
      <c r="Z53" t="b">
        <f>NOT(ISBLANK('master schema'!W48))</f>
        <v>0</v>
      </c>
      <c r="AA53" t="b">
        <f>NOT(ISBLANK('master schema'!X48))</f>
        <v>0</v>
      </c>
      <c r="AB53" t="b">
        <f t="shared" si="26"/>
        <v>1</v>
      </c>
      <c r="AC53" t="str">
        <f>INDEX(types_tableschema,MATCH('master schema'!M48,types_master,0))</f>
        <v>string</v>
      </c>
      <c r="AD53" t="b">
        <f>IF(flavour="full",TRUE,INDEX('master schema'!$AC48:$AF48,1,MATCH(flavour,'master schema'!$AC$9:$AF$9,0))="y")</f>
        <v>0</v>
      </c>
      <c r="AE53" t="b">
        <f t="shared" si="27"/>
        <v>0</v>
      </c>
      <c r="AF53" t="str">
        <f>IF(AD53,INDEX('master schema'!$AG48:$AK48,1,MATCH(flavour,'master schema'!$AG$9:$AK$9,0)),"")</f>
        <v/>
      </c>
      <c r="AG53" t="b">
        <f t="shared" si="28"/>
        <v>0</v>
      </c>
      <c r="AH53" t="str">
        <f t="shared" si="29"/>
        <v>trainRunUid</v>
      </c>
      <c r="AI53" s="14" t="str">
        <f t="shared" si="35"/>
        <v/>
      </c>
      <c r="AJ53" s="15" t="str">
        <f t="shared" si="5"/>
        <v/>
      </c>
      <c r="AK53" s="15" t="str">
        <f t="shared" si="6"/>
        <v/>
      </c>
      <c r="AL53" s="15" t="str">
        <f t="shared" si="7"/>
        <v/>
      </c>
      <c r="AM53" s="15" t="str">
        <f t="shared" si="8"/>
        <v/>
      </c>
      <c r="AN53" s="15" t="str">
        <f t="shared" si="9"/>
        <v/>
      </c>
      <c r="AO53" s="15" t="str">
        <f t="shared" si="10"/>
        <v/>
      </c>
      <c r="AP53" s="15" t="str">
        <f t="shared" si="11"/>
        <v/>
      </c>
      <c r="AQ53" s="22" t="str">
        <f t="shared" si="36"/>
        <v/>
      </c>
      <c r="AR53" s="22" t="str">
        <f t="shared" si="13"/>
        <v/>
      </c>
      <c r="AS53" s="22" t="str">
        <f t="shared" si="14"/>
        <v/>
      </c>
      <c r="AT53" s="22" t="str">
        <f>IF(AND($AE53,$AB53),IF(V53,IF(OR($V53:V53),",","")&amp;AT$13&amp;": "&amp;J53,""),"")</f>
        <v/>
      </c>
      <c r="AU53" s="22" t="str">
        <f>IF(AND($AE53,$AB53),IF(W53,IF(OR($V53:W53),",","")&amp;AU$13&amp;": "&amp;K53,""),"")</f>
        <v/>
      </c>
      <c r="AV53" s="22" t="str">
        <f>IF(AND($AE53,$AB53),IF(X53,IF(OR($V53:X53),",","")&amp;AV$13&amp;": "&amp;L53,""),"")</f>
        <v/>
      </c>
      <c r="AW53" s="22" t="str">
        <f>IF(AND($AE53,$AB53),IF(Y53,IF(OR($V53:Y53),",","")&amp;AW$13&amp;": "&amp;M53,""),"")</f>
        <v/>
      </c>
      <c r="AX53" s="22" t="str">
        <f>IF(AND($AE53,$AB53),IF(Z53,IF(OR($V53:Z53),",","")&amp;AX$13&amp;": """&amp;N53&amp;"""",""),"")</f>
        <v/>
      </c>
      <c r="AY53" s="22" t="str">
        <f>IF(AND($AE53,$AB53),IF(AA53,IF(OR($V53:AA53),",","")&amp;AY$13&amp;": "&amp;"["&amp;O53&amp;"]",""),"")</f>
        <v/>
      </c>
      <c r="AZ53" s="22" t="str">
        <f t="shared" si="30"/>
        <v/>
      </c>
      <c r="BA53" s="14" t="str">
        <f t="shared" si="31"/>
        <v/>
      </c>
      <c r="BB53" s="13" t="str">
        <f t="shared" si="32"/>
        <v/>
      </c>
      <c r="BC53" t="str">
        <f t="shared" si="33"/>
        <v/>
      </c>
      <c r="BD53" t="str">
        <f t="shared" si="34"/>
        <v/>
      </c>
      <c r="BE53" t="str">
        <f t="shared" si="16"/>
        <v/>
      </c>
      <c r="BG53" t="str">
        <f t="shared" si="17"/>
        <v>uuid</v>
      </c>
      <c r="BH53">
        <f t="shared" si="18"/>
        <v>0</v>
      </c>
      <c r="BI53" t="str">
        <f t="shared" si="19"/>
        <v/>
      </c>
    </row>
    <row r="54" spans="1:61" x14ac:dyDescent="0.25">
      <c r="A54" t="str">
        <f>'master schema'!C49</f>
        <v>train_id</v>
      </c>
      <c r="B54" t="str">
        <f>'master schema'!K49</f>
        <v>Train ID</v>
      </c>
      <c r="C54" t="str">
        <f>'master schema'!D49</f>
        <v>Train</v>
      </c>
      <c r="D54" t="str">
        <f>'master schema'!E49</f>
        <v>opt</v>
      </c>
      <c r="E54" t="str">
        <f>'master schema'!M49</f>
        <v>string</v>
      </c>
      <c r="F54">
        <f>'master schema'!N49</f>
        <v>0</v>
      </c>
      <c r="G54" t="str">
        <f>'master schema'!O49</f>
        <v>is this a unique train id?</v>
      </c>
      <c r="H54" t="b">
        <f>'master schema'!Y49</f>
        <v>0</v>
      </c>
      <c r="I54" t="b">
        <f>'master schema'!Z49</f>
        <v>0</v>
      </c>
      <c r="J54">
        <f>'master schema'!S49</f>
        <v>0</v>
      </c>
      <c r="K54">
        <f>'master schema'!T49</f>
        <v>40</v>
      </c>
      <c r="L54">
        <f>'master schema'!U49</f>
        <v>0</v>
      </c>
      <c r="M54">
        <f>'master schema'!V49</f>
        <v>0</v>
      </c>
      <c r="N54">
        <f>'master schema'!W49</f>
        <v>0</v>
      </c>
      <c r="O54">
        <f>'master schema'!X49</f>
        <v>0</v>
      </c>
      <c r="P54" t="b">
        <f t="shared" si="20"/>
        <v>1</v>
      </c>
      <c r="Q54" t="b">
        <f t="shared" si="21"/>
        <v>1</v>
      </c>
      <c r="R54" t="b">
        <f t="shared" si="22"/>
        <v>0</v>
      </c>
      <c r="S54" t="b">
        <f t="shared" si="23"/>
        <v>1</v>
      </c>
      <c r="T54" t="b">
        <f t="shared" si="24"/>
        <v>0</v>
      </c>
      <c r="U54" t="b">
        <f t="shared" si="25"/>
        <v>0</v>
      </c>
      <c r="V54" t="b">
        <f>NOT(ISBLANK('master schema'!S49))</f>
        <v>0</v>
      </c>
      <c r="W54" t="b">
        <f>NOT(ISBLANK('master schema'!T49))</f>
        <v>1</v>
      </c>
      <c r="X54" t="b">
        <f>NOT(ISBLANK('master schema'!U49))</f>
        <v>0</v>
      </c>
      <c r="Y54" t="b">
        <f>NOT(ISBLANK('master schema'!V49))</f>
        <v>0</v>
      </c>
      <c r="Z54" t="b">
        <f>NOT(ISBLANK('master schema'!W49))</f>
        <v>0</v>
      </c>
      <c r="AA54" t="b">
        <f>NOT(ISBLANK('master schema'!X49))</f>
        <v>0</v>
      </c>
      <c r="AB54" t="b">
        <f t="shared" si="26"/>
        <v>1</v>
      </c>
      <c r="AC54" t="str">
        <f>INDEX(types_tableschema,MATCH('master schema'!M49,types_master,0))</f>
        <v>string</v>
      </c>
      <c r="AD54" t="b">
        <f>IF(flavour="full",TRUE,INDEX('master schema'!$AC49:$AF49,1,MATCH(flavour,'master schema'!$AC$9:$AF$9,0))="y")</f>
        <v>1</v>
      </c>
      <c r="AE54" t="b">
        <f t="shared" si="27"/>
        <v>1</v>
      </c>
      <c r="AF54">
        <f>IF(AD54,INDEX('master schema'!$AG49:$AK49,1,MATCH(flavour,'master schema'!$AG$9:$AK$9,0)),"")</f>
        <v>63</v>
      </c>
      <c r="AG54" t="b">
        <f t="shared" si="28"/>
        <v>1</v>
      </c>
      <c r="AH54" t="str">
        <f t="shared" si="29"/>
        <v>trainId</v>
      </c>
      <c r="AI54" s="14" t="str">
        <f t="shared" si="35"/>
        <v>,{</v>
      </c>
      <c r="AJ54" s="15" t="str">
        <f t="shared" si="5"/>
        <v>"name": "train_id"</v>
      </c>
      <c r="AK54" s="15" t="str">
        <f t="shared" si="6"/>
        <v>, "title": "Train ID"</v>
      </c>
      <c r="AL54" s="15" t="str">
        <f t="shared" si="7"/>
        <v>, "group": "Train"</v>
      </c>
      <c r="AM54" s="15" t="str">
        <f t="shared" si="8"/>
        <v>, "rank": "opt"</v>
      </c>
      <c r="AN54" s="15" t="str">
        <f t="shared" si="9"/>
        <v>, "type": "string"</v>
      </c>
      <c r="AO54" s="15" t="str">
        <f t="shared" si="10"/>
        <v/>
      </c>
      <c r="AP54" s="15" t="str">
        <f t="shared" si="11"/>
        <v>, "description": "is this a unique train id?"</v>
      </c>
      <c r="AQ54" s="22" t="str">
        <f t="shared" si="36"/>
        <v>, "constraints": {</v>
      </c>
      <c r="AR54" s="22" t="str">
        <f t="shared" si="13"/>
        <v>"required": false</v>
      </c>
      <c r="AS54" s="22" t="str">
        <f t="shared" si="14"/>
        <v>,"unique": false</v>
      </c>
      <c r="AT54" s="22" t="str">
        <f>IF(AND($AE54,$AB54),IF(V54,IF(OR($V54:V54),",","")&amp;AT$13&amp;": "&amp;J54,""),"")</f>
        <v/>
      </c>
      <c r="AU54" s="22" t="str">
        <f>IF(AND($AE54,$AB54),IF(W54,IF(OR($V54:W54),",","")&amp;AU$13&amp;": "&amp;K54,""),"")</f>
        <v>,"maxLength": 40</v>
      </c>
      <c r="AV54" s="22" t="str">
        <f>IF(AND($AE54,$AB54),IF(X54,IF(OR($V54:X54),",","")&amp;AV$13&amp;": "&amp;L54,""),"")</f>
        <v/>
      </c>
      <c r="AW54" s="22" t="str">
        <f>IF(AND($AE54,$AB54),IF(Y54,IF(OR($V54:Y54),",","")&amp;AW$13&amp;": "&amp;M54,""),"")</f>
        <v/>
      </c>
      <c r="AX54" s="22" t="str">
        <f>IF(AND($AE54,$AB54),IF(Z54,IF(OR($V54:Z54),",","")&amp;AX$13&amp;": """&amp;N54&amp;"""",""),"")</f>
        <v/>
      </c>
      <c r="AY54" s="22" t="str">
        <f>IF(AND($AE54,$AB54),IF(AA54,IF(OR($V54:AA54),",","")&amp;AY$13&amp;": "&amp;"["&amp;O54&amp;"]",""),"")</f>
        <v/>
      </c>
      <c r="AZ54" s="22" t="str">
        <f t="shared" si="30"/>
        <v>}</v>
      </c>
      <c r="BA54" s="14" t="str">
        <f t="shared" si="31"/>
        <v>}</v>
      </c>
      <c r="BB54" s="13" t="str">
        <f t="shared" si="32"/>
        <v>,{"name": "train_id", "title": "Train ID", "group": "Train", "rank": "opt", "type": "string", "description": "is this a unique train id?", "constraints": {"required": false,"unique": false,"maxLength": 40}}</v>
      </c>
      <c r="BC54" t="str">
        <f t="shared" si="33"/>
        <v>,train_id</v>
      </c>
      <c r="BD54" t="str">
        <f t="shared" si="34"/>
        <v>,'train_id'</v>
      </c>
      <c r="BE54" t="str">
        <f t="shared" si="16"/>
        <v>,'train_id'</v>
      </c>
      <c r="BG54" t="str">
        <f t="shared" si="17"/>
        <v>varchar</v>
      </c>
      <c r="BH54">
        <f t="shared" si="18"/>
        <v>40</v>
      </c>
      <c r="BI54" t="str">
        <f t="shared" si="19"/>
        <v>, train_id varchar(40) _x000D_</v>
      </c>
    </row>
    <row r="55" spans="1:61" x14ac:dyDescent="0.25">
      <c r="A55" t="str">
        <f>'master schema'!C50</f>
        <v>current_operating_diagram</v>
      </c>
      <c r="B55" t="str">
        <f>'master schema'!K50</f>
        <v>Diagram ID</v>
      </c>
      <c r="C55" t="str">
        <f>'master schema'!D50</f>
        <v>Train</v>
      </c>
      <c r="D55" t="str">
        <f>'master schema'!E50</f>
        <v>opt</v>
      </c>
      <c r="E55" t="str">
        <f>'master schema'!M50</f>
        <v>string</v>
      </c>
      <c r="F55">
        <f>'master schema'!N50</f>
        <v>0</v>
      </c>
      <c r="G55" t="str">
        <f>'master schema'!O50</f>
        <v>how to uniquify diagram?</v>
      </c>
      <c r="H55" t="b">
        <f>'master schema'!Y50</f>
        <v>0</v>
      </c>
      <c r="I55" t="b">
        <f>'master schema'!Z50</f>
        <v>0</v>
      </c>
      <c r="J55">
        <f>'master schema'!S50</f>
        <v>0</v>
      </c>
      <c r="K55">
        <f>'master schema'!T50</f>
        <v>40</v>
      </c>
      <c r="L55">
        <f>'master schema'!U50</f>
        <v>0</v>
      </c>
      <c r="M55">
        <f>'master schema'!V50</f>
        <v>0</v>
      </c>
      <c r="N55">
        <f>'master schema'!W50</f>
        <v>0</v>
      </c>
      <c r="O55">
        <f>'master schema'!X50</f>
        <v>0</v>
      </c>
      <c r="P55" t="b">
        <f t="shared" si="20"/>
        <v>1</v>
      </c>
      <c r="Q55" t="b">
        <f t="shared" si="21"/>
        <v>1</v>
      </c>
      <c r="R55" t="b">
        <f t="shared" si="22"/>
        <v>0</v>
      </c>
      <c r="S55" t="b">
        <f t="shared" si="23"/>
        <v>1</v>
      </c>
      <c r="T55" t="b">
        <f t="shared" si="24"/>
        <v>0</v>
      </c>
      <c r="U55" t="b">
        <f t="shared" si="25"/>
        <v>0</v>
      </c>
      <c r="V55" t="b">
        <f>NOT(ISBLANK('master schema'!S50))</f>
        <v>0</v>
      </c>
      <c r="W55" t="b">
        <f>NOT(ISBLANK('master schema'!T50))</f>
        <v>1</v>
      </c>
      <c r="X55" t="b">
        <f>NOT(ISBLANK('master schema'!U50))</f>
        <v>0</v>
      </c>
      <c r="Y55" t="b">
        <f>NOT(ISBLANK('master schema'!V50))</f>
        <v>0</v>
      </c>
      <c r="Z55" t="b">
        <f>NOT(ISBLANK('master schema'!W50))</f>
        <v>0</v>
      </c>
      <c r="AA55" t="b">
        <f>NOT(ISBLANK('master schema'!X50))</f>
        <v>0</v>
      </c>
      <c r="AB55" t="b">
        <f t="shared" si="26"/>
        <v>1</v>
      </c>
      <c r="AC55" t="str">
        <f>INDEX(types_tableschema,MATCH('master schema'!M50,types_master,0))</f>
        <v>string</v>
      </c>
      <c r="AD55" t="b">
        <f>IF(flavour="full",TRUE,INDEX('master schema'!$AC50:$AF50,1,MATCH(flavour,'master schema'!$AC$9:$AF$9,0))="y")</f>
        <v>0</v>
      </c>
      <c r="AE55" t="b">
        <f t="shared" si="27"/>
        <v>0</v>
      </c>
      <c r="AF55" t="str">
        <f>IF(AD55,INDEX('master schema'!$AG50:$AK50,1,MATCH(flavour,'master schema'!$AG$9:$AK$9,0)),"")</f>
        <v/>
      </c>
      <c r="AG55" t="b">
        <f t="shared" si="28"/>
        <v>0</v>
      </c>
      <c r="AH55" t="str">
        <f t="shared" si="29"/>
        <v>currentOperatingDiagram</v>
      </c>
      <c r="AI55" s="14" t="str">
        <f t="shared" si="35"/>
        <v/>
      </c>
      <c r="AJ55" s="15" t="str">
        <f t="shared" si="5"/>
        <v/>
      </c>
      <c r="AK55" s="15" t="str">
        <f t="shared" si="6"/>
        <v/>
      </c>
      <c r="AL55" s="15" t="str">
        <f t="shared" si="7"/>
        <v/>
      </c>
      <c r="AM55" s="15" t="str">
        <f t="shared" si="8"/>
        <v/>
      </c>
      <c r="AN55" s="15" t="str">
        <f t="shared" si="9"/>
        <v/>
      </c>
      <c r="AO55" s="15" t="str">
        <f t="shared" si="10"/>
        <v/>
      </c>
      <c r="AP55" s="15" t="str">
        <f t="shared" si="11"/>
        <v/>
      </c>
      <c r="AQ55" s="22" t="str">
        <f t="shared" si="36"/>
        <v/>
      </c>
      <c r="AR55" s="22" t="str">
        <f t="shared" si="13"/>
        <v/>
      </c>
      <c r="AS55" s="22" t="str">
        <f t="shared" si="14"/>
        <v/>
      </c>
      <c r="AT55" s="22" t="str">
        <f>IF(AND($AE55,$AB55),IF(V55,IF(OR($V55:V55),",","")&amp;AT$13&amp;": "&amp;J55,""),"")</f>
        <v/>
      </c>
      <c r="AU55" s="22" t="str">
        <f>IF(AND($AE55,$AB55),IF(W55,IF(OR($V55:W55),",","")&amp;AU$13&amp;": "&amp;K55,""),"")</f>
        <v/>
      </c>
      <c r="AV55" s="22" t="str">
        <f>IF(AND($AE55,$AB55),IF(X55,IF(OR($V55:X55),",","")&amp;AV$13&amp;": "&amp;L55,""),"")</f>
        <v/>
      </c>
      <c r="AW55" s="22" t="str">
        <f>IF(AND($AE55,$AB55),IF(Y55,IF(OR($V55:Y55),",","")&amp;AW$13&amp;": "&amp;M55,""),"")</f>
        <v/>
      </c>
      <c r="AX55" s="22" t="str">
        <f>IF(AND($AE55,$AB55),IF(Z55,IF(OR($V55:Z55),",","")&amp;AX$13&amp;": """&amp;N55&amp;"""",""),"")</f>
        <v/>
      </c>
      <c r="AY55" s="22" t="str">
        <f>IF(AND($AE55,$AB55),IF(AA55,IF(OR($V55:AA55),",","")&amp;AY$13&amp;": "&amp;"["&amp;O55&amp;"]",""),"")</f>
        <v/>
      </c>
      <c r="AZ55" s="22" t="str">
        <f t="shared" si="30"/>
        <v/>
      </c>
      <c r="BA55" s="14" t="str">
        <f t="shared" si="31"/>
        <v/>
      </c>
      <c r="BB55" s="13" t="str">
        <f t="shared" si="32"/>
        <v/>
      </c>
      <c r="BC55" t="str">
        <f t="shared" si="33"/>
        <v/>
      </c>
      <c r="BD55" t="str">
        <f t="shared" si="34"/>
        <v/>
      </c>
      <c r="BE55" t="str">
        <f t="shared" si="16"/>
        <v/>
      </c>
      <c r="BG55" t="str">
        <f t="shared" si="17"/>
        <v>varchar</v>
      </c>
      <c r="BH55">
        <f t="shared" si="18"/>
        <v>40</v>
      </c>
      <c r="BI55" t="str">
        <f t="shared" si="19"/>
        <v/>
      </c>
    </row>
    <row r="56" spans="1:61" x14ac:dyDescent="0.25">
      <c r="A56" t="str">
        <f>'master schema'!C51</f>
        <v>tacho_count</v>
      </c>
      <c r="B56" t="str">
        <f>'master schema'!K51</f>
        <v>Tachometer / odometer pulses, as recorded</v>
      </c>
      <c r="C56" t="str">
        <f>'master schema'!D51</f>
        <v>Travel</v>
      </c>
      <c r="D56" t="str">
        <f>'master schema'!E51</f>
        <v>core</v>
      </c>
      <c r="E56" t="str">
        <f>'master schema'!M51</f>
        <v>bigint</v>
      </c>
      <c r="F56">
        <f>'master schema'!N51</f>
        <v>0</v>
      </c>
      <c r="G56" t="str">
        <f>'master schema'!O51</f>
        <v>as recorded - uncalibrated / not mapped to geo location</v>
      </c>
      <c r="H56" t="b">
        <f>'master schema'!Y51</f>
        <v>0</v>
      </c>
      <c r="I56" t="b">
        <f>'master schema'!Z51</f>
        <v>0</v>
      </c>
      <c r="J56">
        <f>'master schema'!S51</f>
        <v>0</v>
      </c>
      <c r="K56">
        <f>'master schema'!T51</f>
        <v>0</v>
      </c>
      <c r="L56">
        <f>'master schema'!U51</f>
        <v>0</v>
      </c>
      <c r="M56">
        <f>'master schema'!V51</f>
        <v>0</v>
      </c>
      <c r="N56">
        <f>'master schema'!W51</f>
        <v>0</v>
      </c>
      <c r="O56">
        <f>'master schema'!X51</f>
        <v>0</v>
      </c>
      <c r="P56" t="b">
        <f t="shared" si="20"/>
        <v>1</v>
      </c>
      <c r="Q56" t="b">
        <f t="shared" si="21"/>
        <v>1</v>
      </c>
      <c r="R56" t="b">
        <f t="shared" si="22"/>
        <v>0</v>
      </c>
      <c r="S56" t="b">
        <f t="shared" si="23"/>
        <v>1</v>
      </c>
      <c r="T56" t="b">
        <f t="shared" si="24"/>
        <v>0</v>
      </c>
      <c r="U56" t="b">
        <f t="shared" si="25"/>
        <v>0</v>
      </c>
      <c r="V56" t="b">
        <f>NOT(ISBLANK('master schema'!S51))</f>
        <v>0</v>
      </c>
      <c r="W56" t="b">
        <f>NOT(ISBLANK('master schema'!T51))</f>
        <v>0</v>
      </c>
      <c r="X56" t="b">
        <f>NOT(ISBLANK('master schema'!U51))</f>
        <v>0</v>
      </c>
      <c r="Y56" t="b">
        <f>NOT(ISBLANK('master schema'!V51))</f>
        <v>0</v>
      </c>
      <c r="Z56" t="b">
        <f>NOT(ISBLANK('master schema'!W51))</f>
        <v>0</v>
      </c>
      <c r="AA56" t="b">
        <f>NOT(ISBLANK('master schema'!X51))</f>
        <v>0</v>
      </c>
      <c r="AB56" t="b">
        <f t="shared" si="26"/>
        <v>0</v>
      </c>
      <c r="AC56" t="str">
        <f>INDEX(types_tableschema,MATCH('master schema'!M51,types_master,0))</f>
        <v>number</v>
      </c>
      <c r="AD56" t="b">
        <f>IF(flavour="full",TRUE,INDEX('master schema'!$AC51:$AF51,1,MATCH(flavour,'master schema'!$AC$9:$AF$9,0))="y")</f>
        <v>1</v>
      </c>
      <c r="AE56" t="b">
        <f t="shared" si="27"/>
        <v>1</v>
      </c>
      <c r="AF56">
        <f>IF(AD56,INDEX('master schema'!$AG51:$AK51,1,MATCH(flavour,'master schema'!$AG$9:$AK$9,0)),"")</f>
        <v>4</v>
      </c>
      <c r="AG56" t="b">
        <f t="shared" si="28"/>
        <v>1</v>
      </c>
      <c r="AH56" t="str">
        <f t="shared" si="29"/>
        <v>tachoCount</v>
      </c>
      <c r="AI56" s="14" t="str">
        <f t="shared" si="35"/>
        <v>,{</v>
      </c>
      <c r="AJ56" s="15" t="str">
        <f t="shared" si="5"/>
        <v>"name": "tacho_count"</v>
      </c>
      <c r="AK56" s="15" t="str">
        <f t="shared" si="6"/>
        <v>, "title": "Tachometer / odometer pulses, as recorded"</v>
      </c>
      <c r="AL56" s="15" t="str">
        <f t="shared" si="7"/>
        <v>, "group": "Travel"</v>
      </c>
      <c r="AM56" s="15" t="str">
        <f t="shared" si="8"/>
        <v>, "rank": "core"</v>
      </c>
      <c r="AN56" s="15" t="str">
        <f t="shared" si="9"/>
        <v>, "type": "number"</v>
      </c>
      <c r="AO56" s="15" t="str">
        <f t="shared" si="10"/>
        <v/>
      </c>
      <c r="AP56" s="15" t="str">
        <f t="shared" si="11"/>
        <v>, "description": "as recorded - uncalibrated / not mapped to geo location"</v>
      </c>
      <c r="AQ56" s="22" t="str">
        <f t="shared" si="36"/>
        <v/>
      </c>
      <c r="AR56" s="22" t="str">
        <f t="shared" si="13"/>
        <v/>
      </c>
      <c r="AS56" s="22" t="str">
        <f t="shared" si="14"/>
        <v/>
      </c>
      <c r="AT56" s="22" t="str">
        <f>IF(AND($AE56,$AB56),IF(V56,IF(OR($V56:V56),",","")&amp;AT$13&amp;": "&amp;J56,""),"")</f>
        <v/>
      </c>
      <c r="AU56" s="22" t="str">
        <f>IF(AND($AE56,$AB56),IF(W56,IF(OR($V56:W56),",","")&amp;AU$13&amp;": "&amp;K56,""),"")</f>
        <v/>
      </c>
      <c r="AV56" s="22" t="str">
        <f>IF(AND($AE56,$AB56),IF(X56,IF(OR($V56:X56),",","")&amp;AV$13&amp;": "&amp;L56,""),"")</f>
        <v/>
      </c>
      <c r="AW56" s="22" t="str">
        <f>IF(AND($AE56,$AB56),IF(Y56,IF(OR($V56:Y56),",","")&amp;AW$13&amp;": "&amp;M56,""),"")</f>
        <v/>
      </c>
      <c r="AX56" s="22" t="str">
        <f>IF(AND($AE56,$AB56),IF(Z56,IF(OR($V56:Z56),",","")&amp;AX$13&amp;": """&amp;N56&amp;"""",""),"")</f>
        <v/>
      </c>
      <c r="AY56" s="22" t="str">
        <f>IF(AND($AE56,$AB56),IF(AA56,IF(OR($V56:AA56),",","")&amp;AY$13&amp;": "&amp;"["&amp;O56&amp;"]",""),"")</f>
        <v/>
      </c>
      <c r="AZ56" s="22" t="str">
        <f t="shared" si="30"/>
        <v/>
      </c>
      <c r="BA56" s="14" t="str">
        <f t="shared" si="31"/>
        <v>}</v>
      </c>
      <c r="BB56" s="13" t="str">
        <f t="shared" si="32"/>
        <v>,{"name": "tacho_count", "title": "Tachometer / odometer pulses, as recorded", "group": "Travel", "rank": "core", "type": "number", "description": "as recorded - uncalibrated / not mapped to geo location"}</v>
      </c>
      <c r="BC56" t="str">
        <f t="shared" si="33"/>
        <v>,tacho_count</v>
      </c>
      <c r="BD56" t="str">
        <f t="shared" si="34"/>
        <v>,'tacho_count'</v>
      </c>
      <c r="BE56" t="str">
        <f t="shared" si="16"/>
        <v>,'tacho_count'</v>
      </c>
      <c r="BG56" t="str">
        <f t="shared" si="17"/>
        <v>bigint</v>
      </c>
      <c r="BH56">
        <f t="shared" si="18"/>
        <v>0</v>
      </c>
      <c r="BI56" t="str">
        <f t="shared" si="19"/>
        <v>, tacho_count bigint _x000D_</v>
      </c>
    </row>
    <row r="57" spans="1:61" x14ac:dyDescent="0.25">
      <c r="A57" t="str">
        <f>'master schema'!C52</f>
        <v>extended_items_travel</v>
      </c>
      <c r="B57" t="str">
        <f>'master schema'!K52</f>
        <v>Vendor-specific travel data items</v>
      </c>
      <c r="C57" t="str">
        <f>'master schema'!D52</f>
        <v>Travel</v>
      </c>
      <c r="D57" t="str">
        <f>'master schema'!E52</f>
        <v>vend</v>
      </c>
      <c r="E57" t="str">
        <f>'master schema'!M52</f>
        <v>object</v>
      </c>
      <c r="F57">
        <f>'master schema'!N52</f>
        <v>0</v>
      </c>
      <c r="G57">
        <f>'master schema'!O52</f>
        <v>0</v>
      </c>
      <c r="H57" t="b">
        <f>'master schema'!Y52</f>
        <v>0</v>
      </c>
      <c r="I57" t="b">
        <f>'master schema'!Z52</f>
        <v>0</v>
      </c>
      <c r="J57">
        <f>'master schema'!S52</f>
        <v>0</v>
      </c>
      <c r="K57">
        <f>'master schema'!T52</f>
        <v>0</v>
      </c>
      <c r="L57">
        <f>'master schema'!U52</f>
        <v>0</v>
      </c>
      <c r="M57">
        <f>'master schema'!V52</f>
        <v>0</v>
      </c>
      <c r="N57">
        <f>'master schema'!W52</f>
        <v>0</v>
      </c>
      <c r="O57">
        <f>'master schema'!X52</f>
        <v>0</v>
      </c>
      <c r="P57" t="b">
        <f t="shared" si="20"/>
        <v>1</v>
      </c>
      <c r="Q57" t="b">
        <f t="shared" si="21"/>
        <v>1</v>
      </c>
      <c r="R57" t="b">
        <f t="shared" si="22"/>
        <v>0</v>
      </c>
      <c r="S57" t="b">
        <f t="shared" si="23"/>
        <v>0</v>
      </c>
      <c r="T57" t="b">
        <f t="shared" si="24"/>
        <v>0</v>
      </c>
      <c r="U57" t="b">
        <f t="shared" si="25"/>
        <v>0</v>
      </c>
      <c r="V57" t="b">
        <f>NOT(ISBLANK('master schema'!S52))</f>
        <v>0</v>
      </c>
      <c r="W57" t="b">
        <f>NOT(ISBLANK('master schema'!T52))</f>
        <v>0</v>
      </c>
      <c r="X57" t="b">
        <f>NOT(ISBLANK('master schema'!U52))</f>
        <v>0</v>
      </c>
      <c r="Y57" t="b">
        <f>NOT(ISBLANK('master schema'!V52))</f>
        <v>0</v>
      </c>
      <c r="Z57" t="b">
        <f>NOT(ISBLANK('master schema'!W52))</f>
        <v>0</v>
      </c>
      <c r="AA57" t="b">
        <f>NOT(ISBLANK('master schema'!X52))</f>
        <v>0</v>
      </c>
      <c r="AB57" t="b">
        <f t="shared" si="26"/>
        <v>0</v>
      </c>
      <c r="AC57" t="str">
        <f>INDEX(types_tableschema,MATCH('master schema'!M52,types_master,0))</f>
        <v>object</v>
      </c>
      <c r="AD57" t="b">
        <f>IF(flavour="full",TRUE,INDEX('master schema'!$AC52:$AF52,1,MATCH(flavour,'master schema'!$AC$9:$AF$9,0))="y")</f>
        <v>1</v>
      </c>
      <c r="AE57" t="b">
        <f t="shared" si="27"/>
        <v>1</v>
      </c>
      <c r="AF57">
        <f>IF(AD57,INDEX('master schema'!$AG52:$AK52,1,MATCH(flavour,'master schema'!$AG$9:$AK$9,0)),"")</f>
        <v>0</v>
      </c>
      <c r="AG57" t="b">
        <f t="shared" si="28"/>
        <v>0</v>
      </c>
      <c r="AH57" t="str">
        <f t="shared" si="29"/>
        <v>extendedItemsTravel</v>
      </c>
      <c r="AI57" s="14" t="str">
        <f t="shared" si="35"/>
        <v>,{</v>
      </c>
      <c r="AJ57" s="15" t="str">
        <f t="shared" si="5"/>
        <v>"name": "extended_items_travel"</v>
      </c>
      <c r="AK57" s="15" t="str">
        <f t="shared" si="6"/>
        <v>, "title": "Vendor-specific travel data items"</v>
      </c>
      <c r="AL57" s="15" t="str">
        <f t="shared" si="7"/>
        <v>, "group": "Travel"</v>
      </c>
      <c r="AM57" s="15" t="str">
        <f t="shared" si="8"/>
        <v>, "rank": "vend"</v>
      </c>
      <c r="AN57" s="15" t="str">
        <f t="shared" si="9"/>
        <v>, "type": "object"</v>
      </c>
      <c r="AO57" s="15" t="str">
        <f t="shared" si="10"/>
        <v/>
      </c>
      <c r="AP57" s="15" t="str">
        <f t="shared" si="11"/>
        <v/>
      </c>
      <c r="AQ57" s="22" t="str">
        <f t="shared" si="36"/>
        <v/>
      </c>
      <c r="AR57" s="22" t="str">
        <f t="shared" si="13"/>
        <v/>
      </c>
      <c r="AS57" s="22" t="str">
        <f t="shared" si="14"/>
        <v/>
      </c>
      <c r="AT57" s="22" t="str">
        <f>IF(AND($AE57,$AB57),IF(V57,IF(OR($V57:V57),",","")&amp;AT$13&amp;": "&amp;J57,""),"")</f>
        <v/>
      </c>
      <c r="AU57" s="22" t="str">
        <f>IF(AND($AE57,$AB57),IF(W57,IF(OR($V57:W57),",","")&amp;AU$13&amp;": "&amp;K57,""),"")</f>
        <v/>
      </c>
      <c r="AV57" s="22" t="str">
        <f>IF(AND($AE57,$AB57),IF(X57,IF(OR($V57:X57),",","")&amp;AV$13&amp;": "&amp;L57,""),"")</f>
        <v/>
      </c>
      <c r="AW57" s="22" t="str">
        <f>IF(AND($AE57,$AB57),IF(Y57,IF(OR($V57:Y57),",","")&amp;AW$13&amp;": "&amp;M57,""),"")</f>
        <v/>
      </c>
      <c r="AX57" s="22" t="str">
        <f>IF(AND($AE57,$AB57),IF(Z57,IF(OR($V57:Z57),",","")&amp;AX$13&amp;": """&amp;N57&amp;"""",""),"")</f>
        <v/>
      </c>
      <c r="AY57" s="22" t="str">
        <f>IF(AND($AE57,$AB57),IF(AA57,IF(OR($V57:AA57),",","")&amp;AY$13&amp;": "&amp;"["&amp;O57&amp;"]",""),"")</f>
        <v/>
      </c>
      <c r="AZ57" s="22" t="str">
        <f t="shared" si="30"/>
        <v/>
      </c>
      <c r="BA57" s="14" t="str">
        <f t="shared" si="31"/>
        <v>}</v>
      </c>
      <c r="BB57" s="13" t="str">
        <f t="shared" si="32"/>
        <v>,{"name": "extended_items_travel", "title": "Vendor-specific travel data items", "group": "Travel", "rank": "vend", "type": "object"}</v>
      </c>
      <c r="BC57" t="str">
        <f t="shared" si="33"/>
        <v>,extended_items_travel</v>
      </c>
      <c r="BD57" t="str">
        <f t="shared" si="34"/>
        <v>,'extended_items_travel'</v>
      </c>
      <c r="BE57" t="str">
        <f t="shared" si="16"/>
        <v/>
      </c>
      <c r="BG57" t="str">
        <f t="shared" si="17"/>
        <v>text</v>
      </c>
      <c r="BH57">
        <f t="shared" si="18"/>
        <v>0</v>
      </c>
      <c r="BI57" t="str">
        <f t="shared" si="19"/>
        <v>, extended_items_travel text _x000D_</v>
      </c>
    </row>
    <row r="58" spans="1:61" x14ac:dyDescent="0.25">
      <c r="A58" t="str">
        <f>'master schema'!C53</f>
        <v>x_driver_id</v>
      </c>
      <c r="B58">
        <f>'master schema'!K53</f>
        <v>0</v>
      </c>
      <c r="C58" t="str">
        <f>'master schema'!D53</f>
        <v>Travel</v>
      </c>
      <c r="D58" t="str">
        <f>'master schema'!E53</f>
        <v>vend</v>
      </c>
      <c r="E58">
        <f>'master schema'!M53</f>
        <v>0</v>
      </c>
      <c r="F58">
        <f>'master schema'!N53</f>
        <v>0</v>
      </c>
      <c r="G58">
        <f>'master schema'!O53</f>
        <v>0</v>
      </c>
      <c r="H58" t="b">
        <f>'master schema'!Y53</f>
        <v>0</v>
      </c>
      <c r="I58" t="b">
        <f>'master schema'!Z53</f>
        <v>0</v>
      </c>
      <c r="J58">
        <f>'master schema'!S53</f>
        <v>0</v>
      </c>
      <c r="K58">
        <f>'master schema'!T53</f>
        <v>0</v>
      </c>
      <c r="L58">
        <f>'master schema'!U53</f>
        <v>0</v>
      </c>
      <c r="M58">
        <f>'master schema'!V53</f>
        <v>0</v>
      </c>
      <c r="N58">
        <f>'master schema'!W53</f>
        <v>0</v>
      </c>
      <c r="O58">
        <f>'master schema'!X53</f>
        <v>0</v>
      </c>
      <c r="P58" t="b">
        <f t="shared" si="20"/>
        <v>0</v>
      </c>
      <c r="Q58" t="b">
        <f t="shared" si="21"/>
        <v>0</v>
      </c>
      <c r="R58" t="b">
        <f t="shared" si="22"/>
        <v>0</v>
      </c>
      <c r="S58" t="b">
        <f t="shared" si="23"/>
        <v>0</v>
      </c>
      <c r="T58" t="b">
        <f t="shared" si="24"/>
        <v>0</v>
      </c>
      <c r="U58" t="b">
        <f t="shared" si="25"/>
        <v>0</v>
      </c>
      <c r="V58" t="b">
        <f>NOT(ISBLANK('master schema'!S53))</f>
        <v>0</v>
      </c>
      <c r="W58" t="b">
        <f>NOT(ISBLANK('master schema'!T53))</f>
        <v>0</v>
      </c>
      <c r="X58" t="b">
        <f>NOT(ISBLANK('master schema'!U53))</f>
        <v>0</v>
      </c>
      <c r="Y58" t="b">
        <f>NOT(ISBLANK('master schema'!V53))</f>
        <v>0</v>
      </c>
      <c r="Z58" t="b">
        <f>NOT(ISBLANK('master schema'!W53))</f>
        <v>0</v>
      </c>
      <c r="AA58" t="b">
        <f>NOT(ISBLANK('master schema'!X53))</f>
        <v>0</v>
      </c>
      <c r="AB58" t="b">
        <f t="shared" si="26"/>
        <v>0</v>
      </c>
      <c r="AC58" t="e">
        <f>INDEX(types_tableschema,MATCH('master schema'!M53,types_master,0))</f>
        <v>#N/A</v>
      </c>
      <c r="AD58" t="b">
        <f>IF(flavour="full",TRUE,INDEX('master schema'!$AC53:$AF53,1,MATCH(flavour,'master schema'!$AC$9:$AF$9,0))="y")</f>
        <v>1</v>
      </c>
      <c r="AE58" t="b">
        <f t="shared" si="27"/>
        <v>0</v>
      </c>
      <c r="AF58">
        <f>IF(AD58,INDEX('master schema'!$AG53:$AK53,1,MATCH(flavour,'master schema'!$AG$9:$AK$9,0)),"")</f>
        <v>65</v>
      </c>
      <c r="AG58" t="b">
        <f t="shared" si="28"/>
        <v>1</v>
      </c>
      <c r="AH58" t="str">
        <f t="shared" si="29"/>
        <v>xDriverId</v>
      </c>
      <c r="AI58" s="14" t="str">
        <f t="shared" si="35"/>
        <v/>
      </c>
      <c r="AJ58" s="15" t="str">
        <f t="shared" si="5"/>
        <v/>
      </c>
      <c r="AK58" s="15" t="str">
        <f t="shared" si="6"/>
        <v/>
      </c>
      <c r="AL58" s="15" t="str">
        <f t="shared" si="7"/>
        <v/>
      </c>
      <c r="AM58" s="15" t="str">
        <f t="shared" si="8"/>
        <v/>
      </c>
      <c r="AN58" s="15" t="str">
        <f t="shared" si="9"/>
        <v/>
      </c>
      <c r="AO58" s="15" t="str">
        <f t="shared" si="10"/>
        <v/>
      </c>
      <c r="AP58" s="15" t="str">
        <f t="shared" si="11"/>
        <v/>
      </c>
      <c r="AQ58" s="22" t="str">
        <f t="shared" si="36"/>
        <v/>
      </c>
      <c r="AR58" s="22" t="str">
        <f t="shared" si="13"/>
        <v/>
      </c>
      <c r="AS58" s="22" t="str">
        <f t="shared" si="14"/>
        <v/>
      </c>
      <c r="AT58" s="22" t="str">
        <f>IF(AND($AE58,$AB58),IF(V58,IF(OR($V58:V58),",","")&amp;AT$13&amp;": "&amp;J58,""),"")</f>
        <v/>
      </c>
      <c r="AU58" s="22" t="str">
        <f>IF(AND($AE58,$AB58),IF(W58,IF(OR($V58:W58),",","")&amp;AU$13&amp;": "&amp;K58,""),"")</f>
        <v/>
      </c>
      <c r="AV58" s="22" t="str">
        <f>IF(AND($AE58,$AB58),IF(X58,IF(OR($V58:X58),",","")&amp;AV$13&amp;": "&amp;L58,""),"")</f>
        <v/>
      </c>
      <c r="AW58" s="22" t="str">
        <f>IF(AND($AE58,$AB58),IF(Y58,IF(OR($V58:Y58),",","")&amp;AW$13&amp;": "&amp;M58,""),"")</f>
        <v/>
      </c>
      <c r="AX58" s="22" t="str">
        <f>IF(AND($AE58,$AB58),IF(Z58,IF(OR($V58:Z58),",","")&amp;AX$13&amp;": """&amp;N58&amp;"""",""),"")</f>
        <v/>
      </c>
      <c r="AY58" s="22" t="str">
        <f>IF(AND($AE58,$AB58),IF(AA58,IF(OR($V58:AA58),",","")&amp;AY$13&amp;": "&amp;"["&amp;O58&amp;"]",""),"")</f>
        <v/>
      </c>
      <c r="AZ58" s="22" t="str">
        <f t="shared" si="30"/>
        <v/>
      </c>
      <c r="BA58" s="14" t="str">
        <f t="shared" si="31"/>
        <v/>
      </c>
      <c r="BB58" s="13" t="str">
        <f t="shared" si="32"/>
        <v/>
      </c>
      <c r="BC58" t="str">
        <f t="shared" si="33"/>
        <v/>
      </c>
      <c r="BD58" t="str">
        <f t="shared" si="34"/>
        <v/>
      </c>
      <c r="BE58" t="str">
        <f t="shared" si="16"/>
        <v>,'x_driver_id'</v>
      </c>
      <c r="BG58" t="e">
        <f t="shared" si="17"/>
        <v>#N/A</v>
      </c>
      <c r="BH58">
        <f t="shared" si="18"/>
        <v>0</v>
      </c>
      <c r="BI58" t="str">
        <f t="shared" si="19"/>
        <v/>
      </c>
    </row>
    <row r="59" spans="1:61" x14ac:dyDescent="0.25">
      <c r="A59" t="str">
        <f>'master schema'!C54</f>
        <v>x_start_station_id</v>
      </c>
      <c r="B59">
        <f>'master schema'!K54</f>
        <v>0</v>
      </c>
      <c r="C59" t="str">
        <f>'master schema'!D54</f>
        <v>Travel</v>
      </c>
      <c r="D59" t="str">
        <f>'master schema'!E54</f>
        <v>vend</v>
      </c>
      <c r="E59">
        <f>'master schema'!M54</f>
        <v>0</v>
      </c>
      <c r="F59">
        <f>'master schema'!N54</f>
        <v>0</v>
      </c>
      <c r="G59">
        <f>'master schema'!O54</f>
        <v>0</v>
      </c>
      <c r="H59" t="b">
        <f>'master schema'!Y54</f>
        <v>0</v>
      </c>
      <c r="I59" t="b">
        <f>'master schema'!Z54</f>
        <v>0</v>
      </c>
      <c r="J59">
        <f>'master schema'!S54</f>
        <v>0</v>
      </c>
      <c r="K59">
        <f>'master schema'!T54</f>
        <v>0</v>
      </c>
      <c r="L59">
        <f>'master schema'!U54</f>
        <v>0</v>
      </c>
      <c r="M59">
        <f>'master schema'!V54</f>
        <v>0</v>
      </c>
      <c r="N59">
        <f>'master schema'!W54</f>
        <v>0</v>
      </c>
      <c r="O59">
        <f>'master schema'!X54</f>
        <v>0</v>
      </c>
      <c r="P59" t="b">
        <f t="shared" si="20"/>
        <v>0</v>
      </c>
      <c r="Q59" t="b">
        <f t="shared" si="21"/>
        <v>0</v>
      </c>
      <c r="R59" t="b">
        <f t="shared" si="22"/>
        <v>0</v>
      </c>
      <c r="S59" t="b">
        <f t="shared" si="23"/>
        <v>0</v>
      </c>
      <c r="T59" t="b">
        <f t="shared" si="24"/>
        <v>0</v>
      </c>
      <c r="U59" t="b">
        <f t="shared" si="25"/>
        <v>0</v>
      </c>
      <c r="V59" t="b">
        <f>NOT(ISBLANK('master schema'!S54))</f>
        <v>0</v>
      </c>
      <c r="W59" t="b">
        <f>NOT(ISBLANK('master schema'!T54))</f>
        <v>0</v>
      </c>
      <c r="X59" t="b">
        <f>NOT(ISBLANK('master schema'!U54))</f>
        <v>0</v>
      </c>
      <c r="Y59" t="b">
        <f>NOT(ISBLANK('master schema'!V54))</f>
        <v>0</v>
      </c>
      <c r="Z59" t="b">
        <f>NOT(ISBLANK('master schema'!W54))</f>
        <v>0</v>
      </c>
      <c r="AA59" t="b">
        <f>NOT(ISBLANK('master schema'!X54))</f>
        <v>0</v>
      </c>
      <c r="AB59" t="b">
        <f t="shared" si="26"/>
        <v>0</v>
      </c>
      <c r="AC59" t="e">
        <f>INDEX(types_tableschema,MATCH('master schema'!M54,types_master,0))</f>
        <v>#N/A</v>
      </c>
      <c r="AD59" t="b">
        <f>IF(flavour="full",TRUE,INDEX('master schema'!$AC54:$AF54,1,MATCH(flavour,'master schema'!$AC$9:$AF$9,0))="y")</f>
        <v>1</v>
      </c>
      <c r="AE59" t="b">
        <f t="shared" si="27"/>
        <v>0</v>
      </c>
      <c r="AF59">
        <f>IF(AD59,INDEX('master schema'!$AG54:$AK54,1,MATCH(flavour,'master schema'!$AG$9:$AK$9,0)),"")</f>
        <v>66</v>
      </c>
      <c r="AG59" t="b">
        <f t="shared" si="28"/>
        <v>1</v>
      </c>
      <c r="AH59" t="str">
        <f t="shared" si="29"/>
        <v>xStartStationId</v>
      </c>
      <c r="AI59" s="14" t="str">
        <f t="shared" si="35"/>
        <v/>
      </c>
      <c r="AJ59" s="15" t="str">
        <f t="shared" si="5"/>
        <v/>
      </c>
      <c r="AK59" s="15" t="str">
        <f t="shared" si="6"/>
        <v/>
      </c>
      <c r="AL59" s="15" t="str">
        <f t="shared" si="7"/>
        <v/>
      </c>
      <c r="AM59" s="15" t="str">
        <f t="shared" si="8"/>
        <v/>
      </c>
      <c r="AN59" s="15" t="str">
        <f t="shared" si="9"/>
        <v/>
      </c>
      <c r="AO59" s="15" t="str">
        <f t="shared" si="10"/>
        <v/>
      </c>
      <c r="AP59" s="15" t="str">
        <f t="shared" si="11"/>
        <v/>
      </c>
      <c r="AQ59" s="22" t="str">
        <f t="shared" si="36"/>
        <v/>
      </c>
      <c r="AR59" s="22" t="str">
        <f t="shared" si="13"/>
        <v/>
      </c>
      <c r="AS59" s="22" t="str">
        <f t="shared" si="14"/>
        <v/>
      </c>
      <c r="AT59" s="22" t="str">
        <f>IF(AND($AE59,$AB59),IF(V59,IF(OR($V59:V59),",","")&amp;AT$13&amp;": "&amp;J59,""),"")</f>
        <v/>
      </c>
      <c r="AU59" s="22" t="str">
        <f>IF(AND($AE59,$AB59),IF(W59,IF(OR($V59:W59),",","")&amp;AU$13&amp;": "&amp;K59,""),"")</f>
        <v/>
      </c>
      <c r="AV59" s="22" t="str">
        <f>IF(AND($AE59,$AB59),IF(X59,IF(OR($V59:X59),",","")&amp;AV$13&amp;": "&amp;L59,""),"")</f>
        <v/>
      </c>
      <c r="AW59" s="22" t="str">
        <f>IF(AND($AE59,$AB59),IF(Y59,IF(OR($V59:Y59),",","")&amp;AW$13&amp;": "&amp;M59,""),"")</f>
        <v/>
      </c>
      <c r="AX59" s="22" t="str">
        <f>IF(AND($AE59,$AB59),IF(Z59,IF(OR($V59:Z59),",","")&amp;AX$13&amp;": """&amp;N59&amp;"""",""),"")</f>
        <v/>
      </c>
      <c r="AY59" s="22" t="str">
        <f>IF(AND($AE59,$AB59),IF(AA59,IF(OR($V59:AA59),",","")&amp;AY$13&amp;": "&amp;"["&amp;O59&amp;"]",""),"")</f>
        <v/>
      </c>
      <c r="AZ59" s="22" t="str">
        <f t="shared" si="30"/>
        <v/>
      </c>
      <c r="BA59" s="14" t="str">
        <f t="shared" si="31"/>
        <v/>
      </c>
      <c r="BB59" s="13" t="str">
        <f t="shared" si="32"/>
        <v/>
      </c>
      <c r="BC59" t="str">
        <f t="shared" si="33"/>
        <v/>
      </c>
      <c r="BD59" t="str">
        <f t="shared" si="34"/>
        <v/>
      </c>
      <c r="BE59" t="str">
        <f t="shared" si="16"/>
        <v>,'x_start_station_id'</v>
      </c>
      <c r="BG59" t="e">
        <f t="shared" si="17"/>
        <v>#N/A</v>
      </c>
      <c r="BH59">
        <f t="shared" si="18"/>
        <v>0</v>
      </c>
      <c r="BI59" t="str">
        <f t="shared" si="19"/>
        <v/>
      </c>
    </row>
    <row r="60" spans="1:61" x14ac:dyDescent="0.25">
      <c r="A60" t="str">
        <f>'master schema'!C55</f>
        <v>x_current_station_id</v>
      </c>
      <c r="B60">
        <f>'master schema'!K55</f>
        <v>0</v>
      </c>
      <c r="C60" t="str">
        <f>'master schema'!D55</f>
        <v>Travel</v>
      </c>
      <c r="D60" t="str">
        <f>'master schema'!E55</f>
        <v>vend</v>
      </c>
      <c r="E60">
        <f>'master schema'!M55</f>
        <v>0</v>
      </c>
      <c r="F60">
        <f>'master schema'!N55</f>
        <v>0</v>
      </c>
      <c r="G60">
        <f>'master schema'!O55</f>
        <v>0</v>
      </c>
      <c r="H60" t="b">
        <f>'master schema'!Y55</f>
        <v>0</v>
      </c>
      <c r="I60" t="b">
        <f>'master schema'!Z55</f>
        <v>0</v>
      </c>
      <c r="J60">
        <f>'master schema'!S55</f>
        <v>0</v>
      </c>
      <c r="K60">
        <f>'master schema'!T55</f>
        <v>0</v>
      </c>
      <c r="L60">
        <f>'master schema'!U55</f>
        <v>0</v>
      </c>
      <c r="M60">
        <f>'master schema'!V55</f>
        <v>0</v>
      </c>
      <c r="N60">
        <f>'master schema'!W55</f>
        <v>0</v>
      </c>
      <c r="O60">
        <f>'master schema'!X55</f>
        <v>0</v>
      </c>
      <c r="P60" t="b">
        <f t="shared" ref="P60:P123" si="37">(ISTEXT(B60))</f>
        <v>0</v>
      </c>
      <c r="Q60" t="b">
        <f t="shared" ref="Q60:Q123" si="38">(ISTEXT(E60))</f>
        <v>0</v>
      </c>
      <c r="R60" t="b">
        <f t="shared" ref="R60:R123" si="39">(ISTEXT(F60))</f>
        <v>0</v>
      </c>
      <c r="S60" t="b">
        <f t="shared" ref="S60:S123" si="40">(ISTEXT(G60))</f>
        <v>0</v>
      </c>
      <c r="T60" t="b">
        <f t="shared" ref="T60:T123" si="41">H60</f>
        <v>0</v>
      </c>
      <c r="U60" t="b">
        <f t="shared" ref="U60:U123" si="42">I60</f>
        <v>0</v>
      </c>
      <c r="V60" t="b">
        <f>NOT(ISBLANK('master schema'!S55))</f>
        <v>0</v>
      </c>
      <c r="W60" t="b">
        <f>NOT(ISBLANK('master schema'!T55))</f>
        <v>0</v>
      </c>
      <c r="X60" t="b">
        <f>NOT(ISBLANK('master schema'!U55))</f>
        <v>0</v>
      </c>
      <c r="Y60" t="b">
        <f>NOT(ISBLANK('master schema'!V55))</f>
        <v>0</v>
      </c>
      <c r="Z60" t="b">
        <f>NOT(ISBLANK('master schema'!W55))</f>
        <v>0</v>
      </c>
      <c r="AA60" t="b">
        <f>NOT(ISBLANK('master schema'!X55))</f>
        <v>0</v>
      </c>
      <c r="AB60" t="b">
        <f t="shared" ref="AB60:AB123" si="43">OR(T60:AA60)</f>
        <v>0</v>
      </c>
      <c r="AC60" t="e">
        <f>INDEX(types_tableschema,MATCH('master schema'!M55,types_master,0))</f>
        <v>#N/A</v>
      </c>
      <c r="AD60" t="b">
        <f>IF(flavour="full",TRUE,INDEX('master schema'!$AC55:$AF55,1,MATCH(flavour,'master schema'!$AC$9:$AF$9,0))="y")</f>
        <v>1</v>
      </c>
      <c r="AE60" t="b">
        <f t="shared" ref="AE60:AE123" si="44">AND(Q60,C60&lt;&gt;"Broker",AD60)</f>
        <v>0</v>
      </c>
      <c r="AF60">
        <f>IF(AD60,INDEX('master schema'!$AG55:$AK55,1,MATCH(flavour,'master schema'!$AG$9:$AK$9,0)),"")</f>
        <v>67</v>
      </c>
      <c r="AG60" t="b">
        <f t="shared" ref="AG60:AG123" si="45">AND(AD60,AF60&gt;0)</f>
        <v>1</v>
      </c>
      <c r="AH60" t="str">
        <f t="shared" ref="AH60:AH123" si="46">LOWER(LEFT(A60,1))&amp;SUBSTITUTE(MID(PROPER(SUBSTITUTE(A60,"_"," ")),2,999)," ","")</f>
        <v>xCurrentStationId</v>
      </c>
      <c r="AI60" s="14" t="str">
        <f t="shared" si="35"/>
        <v/>
      </c>
      <c r="AJ60" s="15" t="str">
        <f t="shared" ref="AJ60:AJ123" si="47">IF($AE60,AJ$13&amp;": "&amp;""""&amp;A60&amp;"""","")</f>
        <v/>
      </c>
      <c r="AK60" s="15" t="str">
        <f t="shared" ref="AK60:AK123" si="48">IF(AND($AE60,P60),", "&amp;AK$13&amp;": """&amp;B60&amp;"""","")</f>
        <v/>
      </c>
      <c r="AL60" s="15" t="str">
        <f t="shared" ref="AL60:AL123" si="49">IF($AE60,", "&amp;AL$13&amp;": """&amp;C60&amp;"""","")</f>
        <v/>
      </c>
      <c r="AM60" s="15" t="str">
        <f t="shared" ref="AM60:AM123" si="50">IF($AE60,", "&amp;AM$13&amp;": """&amp;D60&amp;"""","")</f>
        <v/>
      </c>
      <c r="AN60" s="15" t="str">
        <f t="shared" ref="AN60:AN123" si="51">IF(AND($AE60,Q60),", "&amp;AN$13&amp;": """&amp;AC60&amp;"""","")</f>
        <v/>
      </c>
      <c r="AO60" s="15" t="str">
        <f t="shared" ref="AO60:AO123" si="52">IF(AND($AE60,R60),", "&amp;AO$13&amp;": """&amp;F60&amp;"""","")</f>
        <v/>
      </c>
      <c r="AP60" s="15" t="str">
        <f t="shared" ref="AP60:AP123" si="53">IF(AND($AE60,S60),", "&amp;AP$13&amp;": """&amp;G60&amp;"""","")</f>
        <v/>
      </c>
      <c r="AQ60" s="22" t="str">
        <f t="shared" si="36"/>
        <v/>
      </c>
      <c r="AR60" s="22" t="str">
        <f t="shared" ref="AR60:AR123" si="54">IF(AND($AE60,$AB60),AR$13&amp;": "&amp;IF(T60,"true","false"),"")</f>
        <v/>
      </c>
      <c r="AS60" s="22" t="str">
        <f t="shared" ref="AS60:AS123" si="55">IF(AND($AE60,$AB60),IF(AR60&lt;&gt;"",",","")&amp;AS$13&amp;": "&amp;IF(U60,"true","false"),"")</f>
        <v/>
      </c>
      <c r="AT60" s="22" t="str">
        <f>IF(AND($AE60,$AB60),IF(V60,IF(OR($V60:V60),",","")&amp;AT$13&amp;": "&amp;J60,""),"")</f>
        <v/>
      </c>
      <c r="AU60" s="22" t="str">
        <f>IF(AND($AE60,$AB60),IF(W60,IF(OR($V60:W60),",","")&amp;AU$13&amp;": "&amp;K60,""),"")</f>
        <v/>
      </c>
      <c r="AV60" s="22" t="str">
        <f>IF(AND($AE60,$AB60),IF(X60,IF(OR($V60:X60),",","")&amp;AV$13&amp;": "&amp;L60,""),"")</f>
        <v/>
      </c>
      <c r="AW60" s="22" t="str">
        <f>IF(AND($AE60,$AB60),IF(Y60,IF(OR($V60:Y60),",","")&amp;AW$13&amp;": "&amp;M60,""),"")</f>
        <v/>
      </c>
      <c r="AX60" s="22" t="str">
        <f>IF(AND($AE60,$AB60),IF(Z60,IF(OR($V60:Z60),",","")&amp;AX$13&amp;": """&amp;N60&amp;"""",""),"")</f>
        <v/>
      </c>
      <c r="AY60" s="22" t="str">
        <f>IF(AND($AE60,$AB60),IF(AA60,IF(OR($V60:AA60),",","")&amp;AY$13&amp;": "&amp;"["&amp;O60&amp;"]",""),"")</f>
        <v/>
      </c>
      <c r="AZ60" s="22" t="str">
        <f t="shared" si="30"/>
        <v/>
      </c>
      <c r="BA60" s="14" t="str">
        <f t="shared" si="31"/>
        <v/>
      </c>
      <c r="BB60" s="13" t="str">
        <f t="shared" ref="BB60:BB123" si="56">_xlfn.CONCAT((AI60:BA60))</f>
        <v/>
      </c>
      <c r="BC60" t="str">
        <f t="shared" ref="BC60:BC123" si="57">IF(AE60,","&amp;A60,"")</f>
        <v/>
      </c>
      <c r="BD60" t="str">
        <f t="shared" si="34"/>
        <v/>
      </c>
      <c r="BE60" t="str">
        <f t="shared" ref="BE60:BE123" si="58">IF(AG60,",'"&amp;A60&amp;"'","")</f>
        <v>,'x_current_station_id'</v>
      </c>
      <c r="BG60" t="e">
        <f t="shared" ref="BG60:BG123" si="59">INDEX(types_postgres,MATCH(E60,types_master,0))</f>
        <v>#N/A</v>
      </c>
      <c r="BH60">
        <f t="shared" ref="BH60:BH123" si="60">K60</f>
        <v>0</v>
      </c>
      <c r="BI60" t="str">
        <f t="shared" ref="BI60:BI123" si="61">IF(AE60,", "&amp;SUBSTITUTE(A60,".","_pt_")&amp;" "&amp;BG60&amp;IF(BG60="varchar","("&amp;BH60&amp;")","")&amp;" "&amp;IF(H60," not null","")&amp;CHAR(13),"")</f>
        <v/>
      </c>
    </row>
    <row r="61" spans="1:61" x14ac:dyDescent="0.25">
      <c r="A61" t="str">
        <f>'master schema'!C56</f>
        <v>x_next_station_id</v>
      </c>
      <c r="B61">
        <f>'master schema'!K56</f>
        <v>0</v>
      </c>
      <c r="C61" t="str">
        <f>'master schema'!D56</f>
        <v>Travel</v>
      </c>
      <c r="D61" t="str">
        <f>'master schema'!E56</f>
        <v>vend</v>
      </c>
      <c r="E61">
        <f>'master schema'!M56</f>
        <v>0</v>
      </c>
      <c r="F61">
        <f>'master schema'!N56</f>
        <v>0</v>
      </c>
      <c r="G61">
        <f>'master schema'!O56</f>
        <v>0</v>
      </c>
      <c r="H61" t="b">
        <f>'master schema'!Y56</f>
        <v>0</v>
      </c>
      <c r="I61" t="b">
        <f>'master schema'!Z56</f>
        <v>0</v>
      </c>
      <c r="J61">
        <f>'master schema'!S56</f>
        <v>0</v>
      </c>
      <c r="K61">
        <f>'master schema'!T56</f>
        <v>0</v>
      </c>
      <c r="L61">
        <f>'master schema'!U56</f>
        <v>0</v>
      </c>
      <c r="M61">
        <f>'master schema'!V56</f>
        <v>0</v>
      </c>
      <c r="N61">
        <f>'master schema'!W56</f>
        <v>0</v>
      </c>
      <c r="O61">
        <f>'master schema'!X56</f>
        <v>0</v>
      </c>
      <c r="P61" t="b">
        <f t="shared" si="37"/>
        <v>0</v>
      </c>
      <c r="Q61" t="b">
        <f t="shared" si="38"/>
        <v>0</v>
      </c>
      <c r="R61" t="b">
        <f t="shared" si="39"/>
        <v>0</v>
      </c>
      <c r="S61" t="b">
        <f t="shared" si="40"/>
        <v>0</v>
      </c>
      <c r="T61" t="b">
        <f t="shared" si="41"/>
        <v>0</v>
      </c>
      <c r="U61" t="b">
        <f t="shared" si="42"/>
        <v>0</v>
      </c>
      <c r="V61" t="b">
        <f>NOT(ISBLANK('master schema'!S56))</f>
        <v>0</v>
      </c>
      <c r="W61" t="b">
        <f>NOT(ISBLANK('master schema'!T56))</f>
        <v>0</v>
      </c>
      <c r="X61" t="b">
        <f>NOT(ISBLANK('master schema'!U56))</f>
        <v>0</v>
      </c>
      <c r="Y61" t="b">
        <f>NOT(ISBLANK('master schema'!V56))</f>
        <v>0</v>
      </c>
      <c r="Z61" t="b">
        <f>NOT(ISBLANK('master schema'!W56))</f>
        <v>0</v>
      </c>
      <c r="AA61" t="b">
        <f>NOT(ISBLANK('master schema'!X56))</f>
        <v>0</v>
      </c>
      <c r="AB61" t="b">
        <f t="shared" si="43"/>
        <v>0</v>
      </c>
      <c r="AC61" t="e">
        <f>INDEX(types_tableschema,MATCH('master schema'!M56,types_master,0))</f>
        <v>#N/A</v>
      </c>
      <c r="AD61" t="b">
        <f>IF(flavour="full",TRUE,INDEX('master schema'!$AC56:$AF56,1,MATCH(flavour,'master schema'!$AC$9:$AF$9,0))="y")</f>
        <v>1</v>
      </c>
      <c r="AE61" t="b">
        <f t="shared" si="44"/>
        <v>0</v>
      </c>
      <c r="AF61">
        <f>IF(AD61,INDEX('master schema'!$AG56:$AK56,1,MATCH(flavour,'master schema'!$AG$9:$AK$9,0)),"")</f>
        <v>68</v>
      </c>
      <c r="AG61" t="b">
        <f t="shared" si="45"/>
        <v>1</v>
      </c>
      <c r="AH61" t="str">
        <f t="shared" si="46"/>
        <v>xNextStationId</v>
      </c>
      <c r="AI61" s="14" t="str">
        <f t="shared" si="35"/>
        <v/>
      </c>
      <c r="AJ61" s="15" t="str">
        <f t="shared" si="47"/>
        <v/>
      </c>
      <c r="AK61" s="15" t="str">
        <f t="shared" si="48"/>
        <v/>
      </c>
      <c r="AL61" s="15" t="str">
        <f t="shared" si="49"/>
        <v/>
      </c>
      <c r="AM61" s="15" t="str">
        <f t="shared" si="50"/>
        <v/>
      </c>
      <c r="AN61" s="15" t="str">
        <f t="shared" si="51"/>
        <v/>
      </c>
      <c r="AO61" s="15" t="str">
        <f t="shared" si="52"/>
        <v/>
      </c>
      <c r="AP61" s="15" t="str">
        <f t="shared" si="53"/>
        <v/>
      </c>
      <c r="AQ61" s="22" t="str">
        <f t="shared" si="36"/>
        <v/>
      </c>
      <c r="AR61" s="22" t="str">
        <f t="shared" si="54"/>
        <v/>
      </c>
      <c r="AS61" s="22" t="str">
        <f t="shared" si="55"/>
        <v/>
      </c>
      <c r="AT61" s="22" t="str">
        <f>IF(AND($AE61,$AB61),IF(V61,IF(OR($V61:V61),",","")&amp;AT$13&amp;": "&amp;J61,""),"")</f>
        <v/>
      </c>
      <c r="AU61" s="22" t="str">
        <f>IF(AND($AE61,$AB61),IF(W61,IF(OR($V61:W61),",","")&amp;AU$13&amp;": "&amp;K61,""),"")</f>
        <v/>
      </c>
      <c r="AV61" s="22" t="str">
        <f>IF(AND($AE61,$AB61),IF(X61,IF(OR($V61:X61),",","")&amp;AV$13&amp;": "&amp;L61,""),"")</f>
        <v/>
      </c>
      <c r="AW61" s="22" t="str">
        <f>IF(AND($AE61,$AB61),IF(Y61,IF(OR($V61:Y61),",","")&amp;AW$13&amp;": "&amp;M61,""),"")</f>
        <v/>
      </c>
      <c r="AX61" s="22" t="str">
        <f>IF(AND($AE61,$AB61),IF(Z61,IF(OR($V61:Z61),",","")&amp;AX$13&amp;": """&amp;N61&amp;"""",""),"")</f>
        <v/>
      </c>
      <c r="AY61" s="22" t="str">
        <f>IF(AND($AE61,$AB61),IF(AA61,IF(OR($V61:AA61),",","")&amp;AY$13&amp;": "&amp;"["&amp;O61&amp;"]",""),"")</f>
        <v/>
      </c>
      <c r="AZ61" s="22" t="str">
        <f t="shared" si="30"/>
        <v/>
      </c>
      <c r="BA61" s="14" t="str">
        <f t="shared" si="31"/>
        <v/>
      </c>
      <c r="BB61" s="13" t="str">
        <f t="shared" si="56"/>
        <v/>
      </c>
      <c r="BC61" t="str">
        <f t="shared" si="57"/>
        <v/>
      </c>
      <c r="BD61" t="str">
        <f t="shared" si="34"/>
        <v/>
      </c>
      <c r="BE61" t="str">
        <f t="shared" si="58"/>
        <v>,'x_next_station_id'</v>
      </c>
      <c r="BG61" t="e">
        <f t="shared" si="59"/>
        <v>#N/A</v>
      </c>
      <c r="BH61">
        <f t="shared" si="60"/>
        <v>0</v>
      </c>
      <c r="BI61" t="str">
        <f t="shared" si="61"/>
        <v/>
      </c>
    </row>
    <row r="62" spans="1:61" x14ac:dyDescent="0.25">
      <c r="A62" t="str">
        <f>'master schema'!C57</f>
        <v>x_terminal_station_id</v>
      </c>
      <c r="B62">
        <f>'master schema'!K57</f>
        <v>0</v>
      </c>
      <c r="C62" t="str">
        <f>'master schema'!D57</f>
        <v>Travel</v>
      </c>
      <c r="D62" t="str">
        <f>'master schema'!E57</f>
        <v>vend</v>
      </c>
      <c r="E62">
        <f>'master schema'!M57</f>
        <v>0</v>
      </c>
      <c r="F62">
        <f>'master schema'!N57</f>
        <v>0</v>
      </c>
      <c r="G62">
        <f>'master schema'!O57</f>
        <v>0</v>
      </c>
      <c r="H62" t="b">
        <f>'master schema'!Y57</f>
        <v>0</v>
      </c>
      <c r="I62" t="b">
        <f>'master schema'!Z57</f>
        <v>0</v>
      </c>
      <c r="J62">
        <f>'master schema'!S57</f>
        <v>0</v>
      </c>
      <c r="K62">
        <f>'master schema'!T57</f>
        <v>0</v>
      </c>
      <c r="L62">
        <f>'master schema'!U57</f>
        <v>0</v>
      </c>
      <c r="M62">
        <f>'master schema'!V57</f>
        <v>0</v>
      </c>
      <c r="N62">
        <f>'master schema'!W57</f>
        <v>0</v>
      </c>
      <c r="O62">
        <f>'master schema'!X57</f>
        <v>0</v>
      </c>
      <c r="P62" t="b">
        <f t="shared" si="37"/>
        <v>0</v>
      </c>
      <c r="Q62" t="b">
        <f t="shared" si="38"/>
        <v>0</v>
      </c>
      <c r="R62" t="b">
        <f t="shared" si="39"/>
        <v>0</v>
      </c>
      <c r="S62" t="b">
        <f t="shared" si="40"/>
        <v>0</v>
      </c>
      <c r="T62" t="b">
        <f t="shared" si="41"/>
        <v>0</v>
      </c>
      <c r="U62" t="b">
        <f t="shared" si="42"/>
        <v>0</v>
      </c>
      <c r="V62" t="b">
        <f>NOT(ISBLANK('master schema'!S57))</f>
        <v>0</v>
      </c>
      <c r="W62" t="b">
        <f>NOT(ISBLANK('master schema'!T57))</f>
        <v>0</v>
      </c>
      <c r="X62" t="b">
        <f>NOT(ISBLANK('master schema'!U57))</f>
        <v>0</v>
      </c>
      <c r="Y62" t="b">
        <f>NOT(ISBLANK('master schema'!V57))</f>
        <v>0</v>
      </c>
      <c r="Z62" t="b">
        <f>NOT(ISBLANK('master schema'!W57))</f>
        <v>0</v>
      </c>
      <c r="AA62" t="b">
        <f>NOT(ISBLANK('master schema'!X57))</f>
        <v>0</v>
      </c>
      <c r="AB62" t="b">
        <f t="shared" si="43"/>
        <v>0</v>
      </c>
      <c r="AC62" t="e">
        <f>INDEX(types_tableschema,MATCH('master schema'!M57,types_master,0))</f>
        <v>#N/A</v>
      </c>
      <c r="AD62" t="b">
        <f>IF(flavour="full",TRUE,INDEX('master schema'!$AC57:$AF57,1,MATCH(flavour,'master schema'!$AC$9:$AF$9,0))="y")</f>
        <v>1</v>
      </c>
      <c r="AE62" t="b">
        <f t="shared" si="44"/>
        <v>0</v>
      </c>
      <c r="AF62">
        <f>IF(AD62,INDEX('master schema'!$AG57:$AK57,1,MATCH(flavour,'master schema'!$AG$9:$AK$9,0)),"")</f>
        <v>69</v>
      </c>
      <c r="AG62" t="b">
        <f t="shared" si="45"/>
        <v>1</v>
      </c>
      <c r="AH62" t="str">
        <f t="shared" si="46"/>
        <v>xTerminalStationId</v>
      </c>
      <c r="AI62" s="14" t="str">
        <f t="shared" si="35"/>
        <v/>
      </c>
      <c r="AJ62" s="15" t="str">
        <f t="shared" si="47"/>
        <v/>
      </c>
      <c r="AK62" s="15" t="str">
        <f t="shared" si="48"/>
        <v/>
      </c>
      <c r="AL62" s="15" t="str">
        <f t="shared" si="49"/>
        <v/>
      </c>
      <c r="AM62" s="15" t="str">
        <f t="shared" si="50"/>
        <v/>
      </c>
      <c r="AN62" s="15" t="str">
        <f t="shared" si="51"/>
        <v/>
      </c>
      <c r="AO62" s="15" t="str">
        <f t="shared" si="52"/>
        <v/>
      </c>
      <c r="AP62" s="15" t="str">
        <f t="shared" si="53"/>
        <v/>
      </c>
      <c r="AQ62" s="22" t="str">
        <f t="shared" si="36"/>
        <v/>
      </c>
      <c r="AR62" s="22" t="str">
        <f t="shared" si="54"/>
        <v/>
      </c>
      <c r="AS62" s="22" t="str">
        <f t="shared" si="55"/>
        <v/>
      </c>
      <c r="AT62" s="22" t="str">
        <f>IF(AND($AE62,$AB62),IF(V62,IF(OR($V62:V62),",","")&amp;AT$13&amp;": "&amp;J62,""),"")</f>
        <v/>
      </c>
      <c r="AU62" s="22" t="str">
        <f>IF(AND($AE62,$AB62),IF(W62,IF(OR($V62:W62),",","")&amp;AU$13&amp;": "&amp;K62,""),"")</f>
        <v/>
      </c>
      <c r="AV62" s="22" t="str">
        <f>IF(AND($AE62,$AB62),IF(X62,IF(OR($V62:X62),",","")&amp;AV$13&amp;": "&amp;L62,""),"")</f>
        <v/>
      </c>
      <c r="AW62" s="22" t="str">
        <f>IF(AND($AE62,$AB62),IF(Y62,IF(OR($V62:Y62),",","")&amp;AW$13&amp;": "&amp;M62,""),"")</f>
        <v/>
      </c>
      <c r="AX62" s="22" t="str">
        <f>IF(AND($AE62,$AB62),IF(Z62,IF(OR($V62:Z62),",","")&amp;AX$13&amp;": """&amp;N62&amp;"""",""),"")</f>
        <v/>
      </c>
      <c r="AY62" s="22" t="str">
        <f>IF(AND($AE62,$AB62),IF(AA62,IF(OR($V62:AA62),",","")&amp;AY$13&amp;": "&amp;"["&amp;O62&amp;"]",""),"")</f>
        <v/>
      </c>
      <c r="AZ62" s="22" t="str">
        <f t="shared" si="30"/>
        <v/>
      </c>
      <c r="BA62" s="14" t="str">
        <f t="shared" si="31"/>
        <v/>
      </c>
      <c r="BB62" s="13" t="str">
        <f t="shared" si="56"/>
        <v/>
      </c>
      <c r="BC62" t="str">
        <f t="shared" si="57"/>
        <v/>
      </c>
      <c r="BD62" t="str">
        <f t="shared" si="34"/>
        <v/>
      </c>
      <c r="BE62" t="str">
        <f t="shared" si="58"/>
        <v>,'x_terminal_station_id'</v>
      </c>
      <c r="BG62" t="e">
        <f t="shared" si="59"/>
        <v>#N/A</v>
      </c>
      <c r="BH62">
        <f t="shared" si="60"/>
        <v>0</v>
      </c>
      <c r="BI62" t="str">
        <f t="shared" si="61"/>
        <v/>
      </c>
    </row>
    <row r="63" spans="1:61" x14ac:dyDescent="0.25">
      <c r="A63" t="str">
        <f>'master schema'!C58</f>
        <v>gps_fix_quality</v>
      </c>
      <c r="B63" t="str">
        <f>'master schema'!K58</f>
        <v>GPS fix quality</v>
      </c>
      <c r="C63" t="str">
        <f>'master schema'!D58</f>
        <v>Travel</v>
      </c>
      <c r="D63" t="str">
        <f>'master schema'!E58</f>
        <v>core</v>
      </c>
      <c r="E63" t="str">
        <f>'master schema'!M58</f>
        <v>numeric</v>
      </c>
      <c r="F63">
        <f>'master schema'!N58</f>
        <v>0</v>
      </c>
      <c r="G63" t="str">
        <f>'master schema'!O58</f>
        <v>in format of NMEA http://aprs.gids.nl/nmea/ fix quality in $GPGGA</v>
      </c>
      <c r="H63" t="b">
        <f>'master schema'!Y58</f>
        <v>0</v>
      </c>
      <c r="I63" t="b">
        <f>'master schema'!Z58</f>
        <v>0</v>
      </c>
      <c r="J63">
        <f>'master schema'!S58</f>
        <v>0</v>
      </c>
      <c r="K63">
        <f>'master schema'!T58</f>
        <v>0</v>
      </c>
      <c r="L63">
        <f>'master schema'!U58</f>
        <v>0</v>
      </c>
      <c r="M63">
        <f>'master schema'!V58</f>
        <v>0</v>
      </c>
      <c r="N63">
        <f>'master schema'!W58</f>
        <v>0</v>
      </c>
      <c r="O63">
        <f>'master schema'!X58</f>
        <v>0</v>
      </c>
      <c r="P63" t="b">
        <f t="shared" si="37"/>
        <v>1</v>
      </c>
      <c r="Q63" t="b">
        <f t="shared" si="38"/>
        <v>1</v>
      </c>
      <c r="R63" t="b">
        <f t="shared" si="39"/>
        <v>0</v>
      </c>
      <c r="S63" t="b">
        <f t="shared" si="40"/>
        <v>1</v>
      </c>
      <c r="T63" t="b">
        <f t="shared" si="41"/>
        <v>0</v>
      </c>
      <c r="U63" t="b">
        <f t="shared" si="42"/>
        <v>0</v>
      </c>
      <c r="V63" t="b">
        <f>NOT(ISBLANK('master schema'!S58))</f>
        <v>0</v>
      </c>
      <c r="W63" t="b">
        <f>NOT(ISBLANK('master schema'!T58))</f>
        <v>0</v>
      </c>
      <c r="X63" t="b">
        <f>NOT(ISBLANK('master schema'!U58))</f>
        <v>0</v>
      </c>
      <c r="Y63" t="b">
        <f>NOT(ISBLANK('master schema'!V58))</f>
        <v>0</v>
      </c>
      <c r="Z63" t="b">
        <f>NOT(ISBLANK('master schema'!W58))</f>
        <v>0</v>
      </c>
      <c r="AA63" t="b">
        <f>NOT(ISBLANK('master schema'!X58))</f>
        <v>0</v>
      </c>
      <c r="AB63" t="b">
        <f t="shared" si="43"/>
        <v>0</v>
      </c>
      <c r="AC63" t="str">
        <f>INDEX(types_tableschema,MATCH('master schema'!M58,types_master,0))</f>
        <v>number</v>
      </c>
      <c r="AD63" t="b">
        <f>IF(flavour="full",TRUE,INDEX('master schema'!$AC58:$AF58,1,MATCH(flavour,'master schema'!$AC$9:$AF$9,0))="y")</f>
        <v>1</v>
      </c>
      <c r="AE63" t="b">
        <f t="shared" si="44"/>
        <v>1</v>
      </c>
      <c r="AF63">
        <f>IF(AD63,INDEX('master schema'!$AG58:$AK58,1,MATCH(flavour,'master schema'!$AG$9:$AK$9,0)),"")</f>
        <v>10</v>
      </c>
      <c r="AG63" t="b">
        <f t="shared" si="45"/>
        <v>1</v>
      </c>
      <c r="AH63" t="str">
        <f t="shared" si="46"/>
        <v>gpsFixQuality</v>
      </c>
      <c r="AI63" s="14" t="str">
        <f t="shared" si="35"/>
        <v>,{</v>
      </c>
      <c r="AJ63" s="15" t="str">
        <f t="shared" si="47"/>
        <v>"name": "gps_fix_quality"</v>
      </c>
      <c r="AK63" s="15" t="str">
        <f t="shared" si="48"/>
        <v>, "title": "GPS fix quality"</v>
      </c>
      <c r="AL63" s="15" t="str">
        <f t="shared" si="49"/>
        <v>, "group": "Travel"</v>
      </c>
      <c r="AM63" s="15" t="str">
        <f t="shared" si="50"/>
        <v>, "rank": "core"</v>
      </c>
      <c r="AN63" s="15" t="str">
        <f t="shared" si="51"/>
        <v>, "type": "number"</v>
      </c>
      <c r="AO63" s="15" t="str">
        <f t="shared" si="52"/>
        <v/>
      </c>
      <c r="AP63" s="15" t="str">
        <f t="shared" si="53"/>
        <v>, "description": "in format of NMEA http://aprs.gids.nl/nmea/ fix quality in $GPGGA"</v>
      </c>
      <c r="AQ63" s="22" t="str">
        <f t="shared" si="36"/>
        <v/>
      </c>
      <c r="AR63" s="22" t="str">
        <f t="shared" si="54"/>
        <v/>
      </c>
      <c r="AS63" s="22" t="str">
        <f t="shared" si="55"/>
        <v/>
      </c>
      <c r="AT63" s="22" t="str">
        <f>IF(AND($AE63,$AB63),IF(V63,IF(OR($V63:V63),",","")&amp;AT$13&amp;": "&amp;J63,""),"")</f>
        <v/>
      </c>
      <c r="AU63" s="22" t="str">
        <f>IF(AND($AE63,$AB63),IF(W63,IF(OR($V63:W63),",","")&amp;AU$13&amp;": "&amp;K63,""),"")</f>
        <v/>
      </c>
      <c r="AV63" s="22" t="str">
        <f>IF(AND($AE63,$AB63),IF(X63,IF(OR($V63:X63),",","")&amp;AV$13&amp;": "&amp;L63,""),"")</f>
        <v/>
      </c>
      <c r="AW63" s="22" t="str">
        <f>IF(AND($AE63,$AB63),IF(Y63,IF(OR($V63:Y63),",","")&amp;AW$13&amp;": "&amp;M63,""),"")</f>
        <v/>
      </c>
      <c r="AX63" s="22" t="str">
        <f>IF(AND($AE63,$AB63),IF(Z63,IF(OR($V63:Z63),",","")&amp;AX$13&amp;": """&amp;N63&amp;"""",""),"")</f>
        <v/>
      </c>
      <c r="AY63" s="22" t="str">
        <f>IF(AND($AE63,$AB63),IF(AA63,IF(OR($V63:AA63),",","")&amp;AY$13&amp;": "&amp;"["&amp;O63&amp;"]",""),"")</f>
        <v/>
      </c>
      <c r="AZ63" s="22" t="str">
        <f t="shared" si="30"/>
        <v/>
      </c>
      <c r="BA63" s="14" t="str">
        <f t="shared" si="31"/>
        <v>}</v>
      </c>
      <c r="BB63" s="13" t="str">
        <f t="shared" si="56"/>
        <v>,{"name": "gps_fix_quality", "title": "GPS fix quality", "group": "Travel", "rank": "core", "type": "number", "description": "in format of NMEA http://aprs.gids.nl/nmea/ fix quality in $GPGGA"}</v>
      </c>
      <c r="BC63" t="str">
        <f t="shared" si="57"/>
        <v>,gps_fix_quality</v>
      </c>
      <c r="BD63" t="str">
        <f t="shared" si="34"/>
        <v>,'gps_fix_quality'</v>
      </c>
      <c r="BE63" t="str">
        <f t="shared" si="58"/>
        <v>,'gps_fix_quality'</v>
      </c>
      <c r="BG63" t="str">
        <f t="shared" si="59"/>
        <v>real</v>
      </c>
      <c r="BH63">
        <f t="shared" si="60"/>
        <v>0</v>
      </c>
      <c r="BI63" t="str">
        <f t="shared" si="61"/>
        <v>, gps_fix_quality real _x000D_</v>
      </c>
    </row>
    <row r="64" spans="1:61" x14ac:dyDescent="0.25">
      <c r="A64" t="str">
        <f>'master schema'!C59</f>
        <v>gps_position_iso</v>
      </c>
      <c r="B64" t="str">
        <f>'master schema'!K59</f>
        <v>GPS position as an ISO-6709 value pair lat, long</v>
      </c>
      <c r="C64" t="str">
        <f>'master schema'!D59</f>
        <v>Travel</v>
      </c>
      <c r="D64" t="str">
        <f>'master schema'!E59</f>
        <v>core</v>
      </c>
      <c r="E64" t="str">
        <f>'master schema'!M59</f>
        <v>string</v>
      </c>
      <c r="F64">
        <f>'master schema'!N59</f>
        <v>0</v>
      </c>
      <c r="G64" t="str">
        <f>'master schema'!O59</f>
        <v>https://en.wikipedia.org/wiki/ISO_6709</v>
      </c>
      <c r="H64" t="b">
        <f>'master schema'!Y59</f>
        <v>0</v>
      </c>
      <c r="I64" t="b">
        <f>'master schema'!Z59</f>
        <v>0</v>
      </c>
      <c r="J64">
        <f>'master schema'!S59</f>
        <v>0</v>
      </c>
      <c r="K64">
        <f>'master schema'!T59</f>
        <v>40</v>
      </c>
      <c r="L64">
        <f>'master schema'!U59</f>
        <v>0</v>
      </c>
      <c r="M64">
        <f>'master schema'!V59</f>
        <v>0</v>
      </c>
      <c r="N64">
        <f>'master schema'!W59</f>
        <v>0</v>
      </c>
      <c r="O64">
        <f>'master schema'!X59</f>
        <v>0</v>
      </c>
      <c r="P64" t="b">
        <f t="shared" si="37"/>
        <v>1</v>
      </c>
      <c r="Q64" t="b">
        <f t="shared" si="38"/>
        <v>1</v>
      </c>
      <c r="R64" t="b">
        <f t="shared" si="39"/>
        <v>0</v>
      </c>
      <c r="S64" t="b">
        <f t="shared" si="40"/>
        <v>1</v>
      </c>
      <c r="T64" t="b">
        <f t="shared" si="41"/>
        <v>0</v>
      </c>
      <c r="U64" t="b">
        <f t="shared" si="42"/>
        <v>0</v>
      </c>
      <c r="V64" t="b">
        <f>NOT(ISBLANK('master schema'!S59))</f>
        <v>0</v>
      </c>
      <c r="W64" t="b">
        <f>NOT(ISBLANK('master schema'!T59))</f>
        <v>1</v>
      </c>
      <c r="X64" t="b">
        <f>NOT(ISBLANK('master schema'!U59))</f>
        <v>0</v>
      </c>
      <c r="Y64" t="b">
        <f>NOT(ISBLANK('master schema'!V59))</f>
        <v>0</v>
      </c>
      <c r="Z64" t="b">
        <f>NOT(ISBLANK('master schema'!W59))</f>
        <v>0</v>
      </c>
      <c r="AA64" t="b">
        <f>NOT(ISBLANK('master schema'!X59))</f>
        <v>0</v>
      </c>
      <c r="AB64" t="b">
        <f t="shared" si="43"/>
        <v>1</v>
      </c>
      <c r="AC64" t="str">
        <f>INDEX(types_tableschema,MATCH('master schema'!M59,types_master,0))</f>
        <v>string</v>
      </c>
      <c r="AD64" t="b">
        <f>IF(flavour="full",TRUE,INDEX('master schema'!$AC59:$AF59,1,MATCH(flavour,'master schema'!$AC$9:$AF$9,0))="y")</f>
        <v>0</v>
      </c>
      <c r="AE64" t="b">
        <f t="shared" si="44"/>
        <v>0</v>
      </c>
      <c r="AF64" t="str">
        <f>IF(AD64,INDEX('master schema'!$AG59:$AK59,1,MATCH(flavour,'master schema'!$AG$9:$AK$9,0)),"")</f>
        <v/>
      </c>
      <c r="AG64" t="b">
        <f t="shared" si="45"/>
        <v>0</v>
      </c>
      <c r="AH64" t="str">
        <f t="shared" si="46"/>
        <v>gpsPositionIso</v>
      </c>
      <c r="AI64" s="14" t="str">
        <f t="shared" si="35"/>
        <v/>
      </c>
      <c r="AJ64" s="15" t="str">
        <f t="shared" si="47"/>
        <v/>
      </c>
      <c r="AK64" s="15" t="str">
        <f t="shared" si="48"/>
        <v/>
      </c>
      <c r="AL64" s="15" t="str">
        <f t="shared" si="49"/>
        <v/>
      </c>
      <c r="AM64" s="15" t="str">
        <f t="shared" si="50"/>
        <v/>
      </c>
      <c r="AN64" s="15" t="str">
        <f t="shared" si="51"/>
        <v/>
      </c>
      <c r="AO64" s="15" t="str">
        <f t="shared" si="52"/>
        <v/>
      </c>
      <c r="AP64" s="15" t="str">
        <f t="shared" si="53"/>
        <v/>
      </c>
      <c r="AQ64" s="22" t="str">
        <f t="shared" si="36"/>
        <v/>
      </c>
      <c r="AR64" s="22" t="str">
        <f t="shared" si="54"/>
        <v/>
      </c>
      <c r="AS64" s="22" t="str">
        <f t="shared" si="55"/>
        <v/>
      </c>
      <c r="AT64" s="22" t="str">
        <f>IF(AND($AE64,$AB64),IF(V64,IF(OR($V64:V64),",","")&amp;AT$13&amp;": "&amp;J64,""),"")</f>
        <v/>
      </c>
      <c r="AU64" s="22" t="str">
        <f>IF(AND($AE64,$AB64),IF(W64,IF(OR($V64:W64),",","")&amp;AU$13&amp;": "&amp;K64,""),"")</f>
        <v/>
      </c>
      <c r="AV64" s="22" t="str">
        <f>IF(AND($AE64,$AB64),IF(X64,IF(OR($V64:X64),",","")&amp;AV$13&amp;": "&amp;L64,""),"")</f>
        <v/>
      </c>
      <c r="AW64" s="22" t="str">
        <f>IF(AND($AE64,$AB64),IF(Y64,IF(OR($V64:Y64),",","")&amp;AW$13&amp;": "&amp;M64,""),"")</f>
        <v/>
      </c>
      <c r="AX64" s="22" t="str">
        <f>IF(AND($AE64,$AB64),IF(Z64,IF(OR($V64:Z64),",","")&amp;AX$13&amp;": """&amp;N64&amp;"""",""),"")</f>
        <v/>
      </c>
      <c r="AY64" s="22" t="str">
        <f>IF(AND($AE64,$AB64),IF(AA64,IF(OR($V64:AA64),",","")&amp;AY$13&amp;": "&amp;"["&amp;O64&amp;"]",""),"")</f>
        <v/>
      </c>
      <c r="AZ64" s="22" t="str">
        <f t="shared" si="30"/>
        <v/>
      </c>
      <c r="BA64" s="14" t="str">
        <f t="shared" si="31"/>
        <v/>
      </c>
      <c r="BB64" s="13" t="str">
        <f t="shared" si="56"/>
        <v/>
      </c>
      <c r="BC64" t="str">
        <f t="shared" si="57"/>
        <v/>
      </c>
      <c r="BD64" t="str">
        <f t="shared" si="34"/>
        <v/>
      </c>
      <c r="BE64" t="str">
        <f t="shared" si="58"/>
        <v/>
      </c>
      <c r="BG64" t="str">
        <f t="shared" si="59"/>
        <v>varchar</v>
      </c>
      <c r="BH64">
        <f t="shared" si="60"/>
        <v>40</v>
      </c>
      <c r="BI64" t="str">
        <f t="shared" si="61"/>
        <v/>
      </c>
    </row>
    <row r="65" spans="1:61" x14ac:dyDescent="0.25">
      <c r="A65" t="str">
        <f>'master schema'!C60</f>
        <v>gps_latitude_deg</v>
      </c>
      <c r="B65" t="str">
        <f>'master schema'!K60</f>
        <v>GPS latitude, decimal degress. +ve = North, -ve = South</v>
      </c>
      <c r="C65" t="str">
        <f>'master schema'!D60</f>
        <v>Travel</v>
      </c>
      <c r="D65" t="str">
        <f>'master schema'!E60</f>
        <v>core</v>
      </c>
      <c r="E65" t="str">
        <f>'master schema'!M60</f>
        <v>numeric</v>
      </c>
      <c r="F65">
        <f>'master schema'!N60</f>
        <v>0</v>
      </c>
      <c r="G65" t="str">
        <f>'master schema'!O60</f>
        <v>decimal degrees, -ve = South of equator. 6dps</v>
      </c>
      <c r="H65" t="b">
        <f>'master schema'!Y60</f>
        <v>0</v>
      </c>
      <c r="I65" t="b">
        <f>'master schema'!Z60</f>
        <v>0</v>
      </c>
      <c r="J65">
        <f>'master schema'!S60</f>
        <v>0</v>
      </c>
      <c r="K65">
        <f>'master schema'!T60</f>
        <v>0</v>
      </c>
      <c r="L65">
        <f>'master schema'!U60</f>
        <v>0</v>
      </c>
      <c r="M65">
        <f>'master schema'!V60</f>
        <v>0</v>
      </c>
      <c r="N65">
        <f>'master schema'!W60</f>
        <v>0</v>
      </c>
      <c r="O65">
        <f>'master schema'!X60</f>
        <v>0</v>
      </c>
      <c r="P65" t="b">
        <f t="shared" si="37"/>
        <v>1</v>
      </c>
      <c r="Q65" t="b">
        <f t="shared" si="38"/>
        <v>1</v>
      </c>
      <c r="R65" t="b">
        <f t="shared" si="39"/>
        <v>0</v>
      </c>
      <c r="S65" t="b">
        <f t="shared" si="40"/>
        <v>1</v>
      </c>
      <c r="T65" t="b">
        <f t="shared" si="41"/>
        <v>0</v>
      </c>
      <c r="U65" t="b">
        <f t="shared" si="42"/>
        <v>0</v>
      </c>
      <c r="V65" t="b">
        <f>NOT(ISBLANK('master schema'!S60))</f>
        <v>0</v>
      </c>
      <c r="W65" t="b">
        <f>NOT(ISBLANK('master schema'!T60))</f>
        <v>0</v>
      </c>
      <c r="X65" t="b">
        <f>NOT(ISBLANK('master schema'!U60))</f>
        <v>0</v>
      </c>
      <c r="Y65" t="b">
        <f>NOT(ISBLANK('master schema'!V60))</f>
        <v>0</v>
      </c>
      <c r="Z65" t="b">
        <f>NOT(ISBLANK('master schema'!W60))</f>
        <v>0</v>
      </c>
      <c r="AA65" t="b">
        <f>NOT(ISBLANK('master schema'!X60))</f>
        <v>0</v>
      </c>
      <c r="AB65" t="b">
        <f t="shared" si="43"/>
        <v>0</v>
      </c>
      <c r="AC65" t="str">
        <f>INDEX(types_tableschema,MATCH('master schema'!M60,types_master,0))</f>
        <v>number</v>
      </c>
      <c r="AD65" t="b">
        <f>IF(flavour="full",TRUE,INDEX('master schema'!$AC60:$AF60,1,MATCH(flavour,'master schema'!$AC$9:$AF$9,0))="y")</f>
        <v>1</v>
      </c>
      <c r="AE65" t="b">
        <f t="shared" si="44"/>
        <v>1</v>
      </c>
      <c r="AF65">
        <f>IF(AD65,INDEX('master schema'!$AG60:$AK60,1,MATCH(flavour,'master schema'!$AG$9:$AK$9,0)),"")</f>
        <v>15</v>
      </c>
      <c r="AG65" t="b">
        <f t="shared" si="45"/>
        <v>1</v>
      </c>
      <c r="AH65" t="str">
        <f t="shared" si="46"/>
        <v>gpsLatitudeDeg</v>
      </c>
      <c r="AI65" s="14" t="str">
        <f t="shared" si="35"/>
        <v>,{</v>
      </c>
      <c r="AJ65" s="15" t="str">
        <f t="shared" si="47"/>
        <v>"name": "gps_latitude_deg"</v>
      </c>
      <c r="AK65" s="15" t="str">
        <f t="shared" si="48"/>
        <v>, "title": "GPS latitude, decimal degress. +ve = North, -ve = South"</v>
      </c>
      <c r="AL65" s="15" t="str">
        <f t="shared" si="49"/>
        <v>, "group": "Travel"</v>
      </c>
      <c r="AM65" s="15" t="str">
        <f t="shared" si="50"/>
        <v>, "rank": "core"</v>
      </c>
      <c r="AN65" s="15" t="str">
        <f t="shared" si="51"/>
        <v>, "type": "number"</v>
      </c>
      <c r="AO65" s="15" t="str">
        <f t="shared" si="52"/>
        <v/>
      </c>
      <c r="AP65" s="15" t="str">
        <f t="shared" si="53"/>
        <v>, "description": "decimal degrees, -ve = South of equator. 6dps"</v>
      </c>
      <c r="AQ65" s="22" t="str">
        <f t="shared" si="36"/>
        <v/>
      </c>
      <c r="AR65" s="22" t="str">
        <f t="shared" si="54"/>
        <v/>
      </c>
      <c r="AS65" s="22" t="str">
        <f t="shared" si="55"/>
        <v/>
      </c>
      <c r="AT65" s="22" t="str">
        <f>IF(AND($AE65,$AB65),IF(V65,IF(OR($V65:V65),",","")&amp;AT$13&amp;": "&amp;J65,""),"")</f>
        <v/>
      </c>
      <c r="AU65" s="22" t="str">
        <f>IF(AND($AE65,$AB65),IF(W65,IF(OR($V65:W65),",","")&amp;AU$13&amp;": "&amp;K65,""),"")</f>
        <v/>
      </c>
      <c r="AV65" s="22" t="str">
        <f>IF(AND($AE65,$AB65),IF(X65,IF(OR($V65:X65),",","")&amp;AV$13&amp;": "&amp;L65,""),"")</f>
        <v/>
      </c>
      <c r="AW65" s="22" t="str">
        <f>IF(AND($AE65,$AB65),IF(Y65,IF(OR($V65:Y65),",","")&amp;AW$13&amp;": "&amp;M65,""),"")</f>
        <v/>
      </c>
      <c r="AX65" s="22" t="str">
        <f>IF(AND($AE65,$AB65),IF(Z65,IF(OR($V65:Z65),",","")&amp;AX$13&amp;": """&amp;N65&amp;"""",""),"")</f>
        <v/>
      </c>
      <c r="AY65" s="22" t="str">
        <f>IF(AND($AE65,$AB65),IF(AA65,IF(OR($V65:AA65),",","")&amp;AY$13&amp;": "&amp;"["&amp;O65&amp;"]",""),"")</f>
        <v/>
      </c>
      <c r="AZ65" s="22" t="str">
        <f t="shared" si="30"/>
        <v/>
      </c>
      <c r="BA65" s="14" t="str">
        <f t="shared" si="31"/>
        <v>}</v>
      </c>
      <c r="BB65" s="13" t="str">
        <f t="shared" si="56"/>
        <v>,{"name": "gps_latitude_deg", "title": "GPS latitude, decimal degress. +ve = North, -ve = South", "group": "Travel", "rank": "core", "type": "number", "description": "decimal degrees, -ve = South of equator. 6dps"}</v>
      </c>
      <c r="BC65" t="str">
        <f t="shared" si="57"/>
        <v>,gps_latitude_deg</v>
      </c>
      <c r="BD65" t="str">
        <f t="shared" si="34"/>
        <v>,'gps_latitude_deg'</v>
      </c>
      <c r="BE65" t="str">
        <f t="shared" si="58"/>
        <v>,'gps_latitude_deg'</v>
      </c>
      <c r="BG65" t="str">
        <f t="shared" si="59"/>
        <v>real</v>
      </c>
      <c r="BH65">
        <f t="shared" si="60"/>
        <v>0</v>
      </c>
      <c r="BI65" t="str">
        <f t="shared" si="61"/>
        <v>, gps_latitude_deg real _x000D_</v>
      </c>
    </row>
    <row r="66" spans="1:61" x14ac:dyDescent="0.25">
      <c r="A66" t="str">
        <f>'master schema'!C61</f>
        <v>gps_longitude_deg</v>
      </c>
      <c r="B66" t="str">
        <f>'master schema'!K61</f>
        <v>GPS longitued, decimal degress. +ve = East, -ve = West</v>
      </c>
      <c r="C66" t="str">
        <f>'master schema'!D61</f>
        <v>Travel</v>
      </c>
      <c r="D66" t="str">
        <f>'master schema'!E61</f>
        <v>core</v>
      </c>
      <c r="E66" t="str">
        <f>'master schema'!M61</f>
        <v>numeric</v>
      </c>
      <c r="F66">
        <f>'master schema'!N61</f>
        <v>0</v>
      </c>
      <c r="G66" t="str">
        <f>'master schema'!O61</f>
        <v>decimal degrees, -ve = West of Greenwich 6dps</v>
      </c>
      <c r="H66" t="b">
        <f>'master schema'!Y61</f>
        <v>0</v>
      </c>
      <c r="I66" t="b">
        <f>'master schema'!Z61</f>
        <v>0</v>
      </c>
      <c r="J66">
        <f>'master schema'!S61</f>
        <v>0</v>
      </c>
      <c r="K66">
        <f>'master schema'!T61</f>
        <v>0</v>
      </c>
      <c r="L66">
        <f>'master schema'!U61</f>
        <v>0</v>
      </c>
      <c r="M66">
        <f>'master schema'!V61</f>
        <v>0</v>
      </c>
      <c r="N66">
        <f>'master schema'!W61</f>
        <v>0</v>
      </c>
      <c r="O66">
        <f>'master schema'!X61</f>
        <v>0</v>
      </c>
      <c r="P66" t="b">
        <f t="shared" si="37"/>
        <v>1</v>
      </c>
      <c r="Q66" t="b">
        <f t="shared" si="38"/>
        <v>1</v>
      </c>
      <c r="R66" t="b">
        <f t="shared" si="39"/>
        <v>0</v>
      </c>
      <c r="S66" t="b">
        <f t="shared" si="40"/>
        <v>1</v>
      </c>
      <c r="T66" t="b">
        <f t="shared" si="41"/>
        <v>0</v>
      </c>
      <c r="U66" t="b">
        <f t="shared" si="42"/>
        <v>0</v>
      </c>
      <c r="V66" t="b">
        <f>NOT(ISBLANK('master schema'!S61))</f>
        <v>0</v>
      </c>
      <c r="W66" t="b">
        <f>NOT(ISBLANK('master schema'!T61))</f>
        <v>0</v>
      </c>
      <c r="X66" t="b">
        <f>NOT(ISBLANK('master schema'!U61))</f>
        <v>0</v>
      </c>
      <c r="Y66" t="b">
        <f>NOT(ISBLANK('master schema'!V61))</f>
        <v>0</v>
      </c>
      <c r="Z66" t="b">
        <f>NOT(ISBLANK('master schema'!W61))</f>
        <v>0</v>
      </c>
      <c r="AA66" t="b">
        <f>NOT(ISBLANK('master schema'!X61))</f>
        <v>0</v>
      </c>
      <c r="AB66" t="b">
        <f t="shared" si="43"/>
        <v>0</v>
      </c>
      <c r="AC66" t="str">
        <f>INDEX(types_tableschema,MATCH('master schema'!M61,types_master,0))</f>
        <v>number</v>
      </c>
      <c r="AD66" t="b">
        <f>IF(flavour="full",TRUE,INDEX('master schema'!$AC61:$AF61,1,MATCH(flavour,'master schema'!$AC$9:$AF$9,0))="y")</f>
        <v>1</v>
      </c>
      <c r="AE66" t="b">
        <f t="shared" si="44"/>
        <v>1</v>
      </c>
      <c r="AF66">
        <f>IF(AD66,INDEX('master schema'!$AG61:$AK61,1,MATCH(flavour,'master schema'!$AG$9:$AK$9,0)),"")</f>
        <v>17</v>
      </c>
      <c r="AG66" t="b">
        <f t="shared" si="45"/>
        <v>1</v>
      </c>
      <c r="AH66" t="str">
        <f t="shared" si="46"/>
        <v>gpsLongitudeDeg</v>
      </c>
      <c r="AI66" s="14" t="str">
        <f t="shared" si="35"/>
        <v>,{</v>
      </c>
      <c r="AJ66" s="15" t="str">
        <f t="shared" si="47"/>
        <v>"name": "gps_longitude_deg"</v>
      </c>
      <c r="AK66" s="15" t="str">
        <f t="shared" si="48"/>
        <v>, "title": "GPS longitued, decimal degress. +ve = East, -ve = West"</v>
      </c>
      <c r="AL66" s="15" t="str">
        <f t="shared" si="49"/>
        <v>, "group": "Travel"</v>
      </c>
      <c r="AM66" s="15" t="str">
        <f t="shared" si="50"/>
        <v>, "rank": "core"</v>
      </c>
      <c r="AN66" s="15" t="str">
        <f t="shared" si="51"/>
        <v>, "type": "number"</v>
      </c>
      <c r="AO66" s="15" t="str">
        <f t="shared" si="52"/>
        <v/>
      </c>
      <c r="AP66" s="15" t="str">
        <f t="shared" si="53"/>
        <v>, "description": "decimal degrees, -ve = West of Greenwich 6dps"</v>
      </c>
      <c r="AQ66" s="22" t="str">
        <f t="shared" si="36"/>
        <v/>
      </c>
      <c r="AR66" s="22" t="str">
        <f t="shared" si="54"/>
        <v/>
      </c>
      <c r="AS66" s="22" t="str">
        <f t="shared" si="55"/>
        <v/>
      </c>
      <c r="AT66" s="22" t="str">
        <f>IF(AND($AE66,$AB66),IF(V66,IF(OR($V66:V66),",","")&amp;AT$13&amp;": "&amp;J66,""),"")</f>
        <v/>
      </c>
      <c r="AU66" s="22" t="str">
        <f>IF(AND($AE66,$AB66),IF(W66,IF(OR($V66:W66),",","")&amp;AU$13&amp;": "&amp;K66,""),"")</f>
        <v/>
      </c>
      <c r="AV66" s="22" t="str">
        <f>IF(AND($AE66,$AB66),IF(X66,IF(OR($V66:X66),",","")&amp;AV$13&amp;": "&amp;L66,""),"")</f>
        <v/>
      </c>
      <c r="AW66" s="22" t="str">
        <f>IF(AND($AE66,$AB66),IF(Y66,IF(OR($V66:Y66),",","")&amp;AW$13&amp;": "&amp;M66,""),"")</f>
        <v/>
      </c>
      <c r="AX66" s="22" t="str">
        <f>IF(AND($AE66,$AB66),IF(Z66,IF(OR($V66:Z66),",","")&amp;AX$13&amp;": """&amp;N66&amp;"""",""),"")</f>
        <v/>
      </c>
      <c r="AY66" s="22" t="str">
        <f>IF(AND($AE66,$AB66),IF(AA66,IF(OR($V66:AA66),",","")&amp;AY$13&amp;": "&amp;"["&amp;O66&amp;"]",""),"")</f>
        <v/>
      </c>
      <c r="AZ66" s="22" t="str">
        <f t="shared" si="30"/>
        <v/>
      </c>
      <c r="BA66" s="14" t="str">
        <f t="shared" si="31"/>
        <v>}</v>
      </c>
      <c r="BB66" s="13" t="str">
        <f t="shared" si="56"/>
        <v>,{"name": "gps_longitude_deg", "title": "GPS longitued, decimal degress. +ve = East, -ve = West", "group": "Travel", "rank": "core", "type": "number", "description": "decimal degrees, -ve = West of Greenwich 6dps"}</v>
      </c>
      <c r="BC66" t="str">
        <f t="shared" si="57"/>
        <v>,gps_longitude_deg</v>
      </c>
      <c r="BD66" t="str">
        <f t="shared" si="34"/>
        <v>,'gps_longitude_deg'</v>
      </c>
      <c r="BE66" t="str">
        <f t="shared" si="58"/>
        <v>,'gps_longitude_deg'</v>
      </c>
      <c r="BG66" t="str">
        <f t="shared" si="59"/>
        <v>real</v>
      </c>
      <c r="BH66">
        <f t="shared" si="60"/>
        <v>0</v>
      </c>
      <c r="BI66" t="str">
        <f t="shared" si="61"/>
        <v>, gps_longitude_deg real _x000D_</v>
      </c>
    </row>
    <row r="67" spans="1:61" x14ac:dyDescent="0.25">
      <c r="A67" t="str">
        <f>'master schema'!C62</f>
        <v>speed_m_s</v>
      </c>
      <c r="B67" t="str">
        <f>'master schema'!K62</f>
        <v>Speed, metres per second</v>
      </c>
      <c r="C67" t="str">
        <f>'master schema'!D62</f>
        <v>Travel</v>
      </c>
      <c r="D67" t="str">
        <f>'master schema'!E62</f>
        <v>core</v>
      </c>
      <c r="E67" t="str">
        <f>'master schema'!M62</f>
        <v>numeric</v>
      </c>
      <c r="F67">
        <f>'master schema'!N62</f>
        <v>0</v>
      </c>
      <c r="G67" t="str">
        <f>'master schema'!O62</f>
        <v>converted from mph 3dps</v>
      </c>
      <c r="H67" t="b">
        <f>'master schema'!Y62</f>
        <v>0</v>
      </c>
      <c r="I67" t="b">
        <f>'master schema'!Z62</f>
        <v>0</v>
      </c>
      <c r="J67">
        <f>'master schema'!S62</f>
        <v>0</v>
      </c>
      <c r="K67">
        <f>'master schema'!T62</f>
        <v>0</v>
      </c>
      <c r="L67">
        <f>'master schema'!U62</f>
        <v>0</v>
      </c>
      <c r="M67">
        <f>'master schema'!V62</f>
        <v>0</v>
      </c>
      <c r="N67">
        <f>'master schema'!W62</f>
        <v>0</v>
      </c>
      <c r="O67">
        <f>'master schema'!X62</f>
        <v>0</v>
      </c>
      <c r="P67" t="b">
        <f t="shared" si="37"/>
        <v>1</v>
      </c>
      <c r="Q67" t="b">
        <f t="shared" si="38"/>
        <v>1</v>
      </c>
      <c r="R67" t="b">
        <f t="shared" si="39"/>
        <v>0</v>
      </c>
      <c r="S67" t="b">
        <f t="shared" si="40"/>
        <v>1</v>
      </c>
      <c r="T67" t="b">
        <f t="shared" si="41"/>
        <v>0</v>
      </c>
      <c r="U67" t="b">
        <f t="shared" si="42"/>
        <v>0</v>
      </c>
      <c r="V67" t="b">
        <f>NOT(ISBLANK('master schema'!S62))</f>
        <v>0</v>
      </c>
      <c r="W67" t="b">
        <f>NOT(ISBLANK('master schema'!T62))</f>
        <v>0</v>
      </c>
      <c r="X67" t="b">
        <f>NOT(ISBLANK('master schema'!U62))</f>
        <v>0</v>
      </c>
      <c r="Y67" t="b">
        <f>NOT(ISBLANK('master schema'!V62))</f>
        <v>0</v>
      </c>
      <c r="Z67" t="b">
        <f>NOT(ISBLANK('master schema'!W62))</f>
        <v>0</v>
      </c>
      <c r="AA67" t="b">
        <f>NOT(ISBLANK('master schema'!X62))</f>
        <v>0</v>
      </c>
      <c r="AB67" t="b">
        <f t="shared" si="43"/>
        <v>0</v>
      </c>
      <c r="AC67" t="str">
        <f>INDEX(types_tableschema,MATCH('master schema'!M62,types_master,0))</f>
        <v>number</v>
      </c>
      <c r="AD67" t="b">
        <f>IF(flavour="full",TRUE,INDEX('master schema'!$AC62:$AF62,1,MATCH(flavour,'master schema'!$AC$9:$AF$9,0))="y")</f>
        <v>1</v>
      </c>
      <c r="AE67" t="b">
        <f t="shared" si="44"/>
        <v>1</v>
      </c>
      <c r="AF67">
        <f>IF(AD67,INDEX('master schema'!$AG62:$AK62,1,MATCH(flavour,'master schema'!$AG$9:$AK$9,0)),"")</f>
        <v>0</v>
      </c>
      <c r="AG67" t="b">
        <f t="shared" si="45"/>
        <v>0</v>
      </c>
      <c r="AH67" t="str">
        <f t="shared" si="46"/>
        <v>speedMS</v>
      </c>
      <c r="AI67" s="14" t="str">
        <f t="shared" si="35"/>
        <v>,{</v>
      </c>
      <c r="AJ67" s="15" t="str">
        <f t="shared" si="47"/>
        <v>"name": "speed_m_s"</v>
      </c>
      <c r="AK67" s="15" t="str">
        <f t="shared" si="48"/>
        <v>, "title": "Speed, metres per second"</v>
      </c>
      <c r="AL67" s="15" t="str">
        <f t="shared" si="49"/>
        <v>, "group": "Travel"</v>
      </c>
      <c r="AM67" s="15" t="str">
        <f t="shared" si="50"/>
        <v>, "rank": "core"</v>
      </c>
      <c r="AN67" s="15" t="str">
        <f t="shared" si="51"/>
        <v>, "type": "number"</v>
      </c>
      <c r="AO67" s="15" t="str">
        <f t="shared" si="52"/>
        <v/>
      </c>
      <c r="AP67" s="15" t="str">
        <f t="shared" si="53"/>
        <v>, "description": "converted from mph 3dps"</v>
      </c>
      <c r="AQ67" s="22" t="str">
        <f t="shared" si="36"/>
        <v/>
      </c>
      <c r="AR67" s="22" t="str">
        <f t="shared" si="54"/>
        <v/>
      </c>
      <c r="AS67" s="22" t="str">
        <f t="shared" si="55"/>
        <v/>
      </c>
      <c r="AT67" s="22" t="str">
        <f>IF(AND($AE67,$AB67),IF(V67,IF(OR($V67:V67),",","")&amp;AT$13&amp;": "&amp;J67,""),"")</f>
        <v/>
      </c>
      <c r="AU67" s="22" t="str">
        <f>IF(AND($AE67,$AB67),IF(W67,IF(OR($V67:W67),",","")&amp;AU$13&amp;": "&amp;K67,""),"")</f>
        <v/>
      </c>
      <c r="AV67" s="22" t="str">
        <f>IF(AND($AE67,$AB67),IF(X67,IF(OR($V67:X67),",","")&amp;AV$13&amp;": "&amp;L67,""),"")</f>
        <v/>
      </c>
      <c r="AW67" s="22" t="str">
        <f>IF(AND($AE67,$AB67),IF(Y67,IF(OR($V67:Y67),",","")&amp;AW$13&amp;": "&amp;M67,""),"")</f>
        <v/>
      </c>
      <c r="AX67" s="22" t="str">
        <f>IF(AND($AE67,$AB67),IF(Z67,IF(OR($V67:Z67),",","")&amp;AX$13&amp;": """&amp;N67&amp;"""",""),"")</f>
        <v/>
      </c>
      <c r="AY67" s="22" t="str">
        <f>IF(AND($AE67,$AB67),IF(AA67,IF(OR($V67:AA67),",","")&amp;AY$13&amp;": "&amp;"["&amp;O67&amp;"]",""),"")</f>
        <v/>
      </c>
      <c r="AZ67" s="22" t="str">
        <f t="shared" si="30"/>
        <v/>
      </c>
      <c r="BA67" s="14" t="str">
        <f t="shared" si="31"/>
        <v>}</v>
      </c>
      <c r="BB67" s="13" t="str">
        <f t="shared" si="56"/>
        <v>,{"name": "speed_m_s", "title": "Speed, metres per second", "group": "Travel", "rank": "core", "type": "number", "description": "converted from mph 3dps"}</v>
      </c>
      <c r="BC67" t="str">
        <f t="shared" si="57"/>
        <v>,speed_m_s</v>
      </c>
      <c r="BD67" t="str">
        <f t="shared" si="34"/>
        <v>,'speed_m_s'</v>
      </c>
      <c r="BE67" t="str">
        <f t="shared" si="58"/>
        <v/>
      </c>
      <c r="BG67" t="str">
        <f t="shared" si="59"/>
        <v>real</v>
      </c>
      <c r="BH67">
        <f t="shared" si="60"/>
        <v>0</v>
      </c>
      <c r="BI67" t="str">
        <f t="shared" si="61"/>
        <v>, speed_m_s real _x000D_</v>
      </c>
    </row>
    <row r="68" spans="1:61" x14ac:dyDescent="0.25">
      <c r="A68" t="str">
        <f>'master schema'!C63</f>
        <v>gps_ground_speed_m_s</v>
      </c>
      <c r="B68" t="str">
        <f>'master schema'!K63</f>
        <v>GPS ground speed, metres per second</v>
      </c>
      <c r="C68" t="str">
        <f>'master schema'!D63</f>
        <v>Travel</v>
      </c>
      <c r="D68" t="str">
        <f>'master schema'!E63</f>
        <v>core</v>
      </c>
      <c r="E68" t="str">
        <f>'master schema'!M63</f>
        <v>numeric</v>
      </c>
      <c r="F68">
        <f>'master schema'!N63</f>
        <v>0</v>
      </c>
      <c r="G68">
        <f>'master schema'!O63</f>
        <v>0</v>
      </c>
      <c r="H68" t="b">
        <f>'master schema'!Y63</f>
        <v>0</v>
      </c>
      <c r="I68" t="b">
        <f>'master schema'!Z63</f>
        <v>0</v>
      </c>
      <c r="J68">
        <f>'master schema'!S63</f>
        <v>0</v>
      </c>
      <c r="K68">
        <f>'master schema'!T63</f>
        <v>0</v>
      </c>
      <c r="L68">
        <f>'master schema'!U63</f>
        <v>0</v>
      </c>
      <c r="M68">
        <f>'master schema'!V63</f>
        <v>0</v>
      </c>
      <c r="N68">
        <f>'master schema'!W63</f>
        <v>0</v>
      </c>
      <c r="O68">
        <f>'master schema'!X63</f>
        <v>0</v>
      </c>
      <c r="P68" t="b">
        <f t="shared" si="37"/>
        <v>1</v>
      </c>
      <c r="Q68" t="b">
        <f t="shared" si="38"/>
        <v>1</v>
      </c>
      <c r="R68" t="b">
        <f t="shared" si="39"/>
        <v>0</v>
      </c>
      <c r="S68" t="b">
        <f t="shared" si="40"/>
        <v>0</v>
      </c>
      <c r="T68" t="b">
        <f t="shared" si="41"/>
        <v>0</v>
      </c>
      <c r="U68" t="b">
        <f t="shared" si="42"/>
        <v>0</v>
      </c>
      <c r="V68" t="b">
        <f>NOT(ISBLANK('master schema'!S63))</f>
        <v>0</v>
      </c>
      <c r="W68" t="b">
        <f>NOT(ISBLANK('master schema'!T63))</f>
        <v>0</v>
      </c>
      <c r="X68" t="b">
        <f>NOT(ISBLANK('master schema'!U63))</f>
        <v>0</v>
      </c>
      <c r="Y68" t="b">
        <f>NOT(ISBLANK('master schema'!V63))</f>
        <v>0</v>
      </c>
      <c r="Z68" t="b">
        <f>NOT(ISBLANK('master schema'!W63))</f>
        <v>0</v>
      </c>
      <c r="AA68" t="b">
        <f>NOT(ISBLANK('master schema'!X63))</f>
        <v>0</v>
      </c>
      <c r="AB68" t="b">
        <f t="shared" si="43"/>
        <v>0</v>
      </c>
      <c r="AC68" t="str">
        <f>INDEX(types_tableschema,MATCH('master schema'!M63,types_master,0))</f>
        <v>number</v>
      </c>
      <c r="AD68" t="b">
        <f>IF(flavour="full",TRUE,INDEX('master schema'!$AC63:$AF63,1,MATCH(flavour,'master schema'!$AC$9:$AF$9,0))="y")</f>
        <v>1</v>
      </c>
      <c r="AE68" t="b">
        <f t="shared" si="44"/>
        <v>1</v>
      </c>
      <c r="AF68">
        <f>IF(AD68,INDEX('master schema'!$AG63:$AK63,1,MATCH(flavour,'master schema'!$AG$9:$AK$9,0)),"")</f>
        <v>12</v>
      </c>
      <c r="AG68" t="b">
        <f t="shared" si="45"/>
        <v>1</v>
      </c>
      <c r="AH68" t="str">
        <f t="shared" si="46"/>
        <v>gpsGroundSpeedMS</v>
      </c>
      <c r="AI68" s="14" t="str">
        <f t="shared" si="35"/>
        <v>,{</v>
      </c>
      <c r="AJ68" s="15" t="str">
        <f t="shared" si="47"/>
        <v>"name": "gps_ground_speed_m_s"</v>
      </c>
      <c r="AK68" s="15" t="str">
        <f t="shared" si="48"/>
        <v>, "title": "GPS ground speed, metres per second"</v>
      </c>
      <c r="AL68" s="15" t="str">
        <f t="shared" si="49"/>
        <v>, "group": "Travel"</v>
      </c>
      <c r="AM68" s="15" t="str">
        <f t="shared" si="50"/>
        <v>, "rank": "core"</v>
      </c>
      <c r="AN68" s="15" t="str">
        <f t="shared" si="51"/>
        <v>, "type": "number"</v>
      </c>
      <c r="AO68" s="15" t="str">
        <f t="shared" si="52"/>
        <v/>
      </c>
      <c r="AP68" s="15" t="str">
        <f t="shared" si="53"/>
        <v/>
      </c>
      <c r="AQ68" s="22" t="str">
        <f t="shared" si="36"/>
        <v/>
      </c>
      <c r="AR68" s="22" t="str">
        <f t="shared" si="54"/>
        <v/>
      </c>
      <c r="AS68" s="22" t="str">
        <f t="shared" si="55"/>
        <v/>
      </c>
      <c r="AT68" s="22" t="str">
        <f>IF(AND($AE68,$AB68),IF(V68,IF(OR($V68:V68),",","")&amp;AT$13&amp;": "&amp;J68,""),"")</f>
        <v/>
      </c>
      <c r="AU68" s="22" t="str">
        <f>IF(AND($AE68,$AB68),IF(W68,IF(OR($V68:W68),",","")&amp;AU$13&amp;": "&amp;K68,""),"")</f>
        <v/>
      </c>
      <c r="AV68" s="22" t="str">
        <f>IF(AND($AE68,$AB68),IF(X68,IF(OR($V68:X68),",","")&amp;AV$13&amp;": "&amp;L68,""),"")</f>
        <v/>
      </c>
      <c r="AW68" s="22" t="str">
        <f>IF(AND($AE68,$AB68),IF(Y68,IF(OR($V68:Y68),",","")&amp;AW$13&amp;": "&amp;M68,""),"")</f>
        <v/>
      </c>
      <c r="AX68" s="22" t="str">
        <f>IF(AND($AE68,$AB68),IF(Z68,IF(OR($V68:Z68),",","")&amp;AX$13&amp;": """&amp;N68&amp;"""",""),"")</f>
        <v/>
      </c>
      <c r="AY68" s="22" t="str">
        <f>IF(AND($AE68,$AB68),IF(AA68,IF(OR($V68:AA68),",","")&amp;AY$13&amp;": "&amp;"["&amp;O68&amp;"]",""),"")</f>
        <v/>
      </c>
      <c r="AZ68" s="22" t="str">
        <f t="shared" si="30"/>
        <v/>
      </c>
      <c r="BA68" s="14" t="str">
        <f t="shared" si="31"/>
        <v>}</v>
      </c>
      <c r="BB68" s="13" t="str">
        <f t="shared" si="56"/>
        <v>,{"name": "gps_ground_speed_m_s", "title": "GPS ground speed, metres per second", "group": "Travel", "rank": "core", "type": "number"}</v>
      </c>
      <c r="BC68" t="str">
        <f t="shared" si="57"/>
        <v>,gps_ground_speed_m_s</v>
      </c>
      <c r="BD68" t="str">
        <f t="shared" si="34"/>
        <v>,'gps_ground_speed_m_s'</v>
      </c>
      <c r="BE68" t="str">
        <f t="shared" si="58"/>
        <v>,'gps_ground_speed_m_s'</v>
      </c>
      <c r="BG68" t="str">
        <f t="shared" si="59"/>
        <v>real</v>
      </c>
      <c r="BH68">
        <f t="shared" si="60"/>
        <v>0</v>
      </c>
      <c r="BI68" t="str">
        <f t="shared" si="61"/>
        <v>, gps_ground_speed_m_s real _x000D_</v>
      </c>
    </row>
    <row r="69" spans="1:61" x14ac:dyDescent="0.25">
      <c r="A69" t="str">
        <f>'master schema'!C64</f>
        <v>eng_line_reference_rec</v>
      </c>
      <c r="B69" t="str">
        <f>'master schema'!K64</f>
        <v>Engineer's Line Reference (ELR)</v>
      </c>
      <c r="C69" t="str">
        <f>'master schema'!D64</f>
        <v>Travel</v>
      </c>
      <c r="D69" t="str">
        <f>'master schema'!E64</f>
        <v>core</v>
      </c>
      <c r="E69" t="str">
        <f>'master schema'!M64</f>
        <v>string</v>
      </c>
      <c r="F69">
        <f>'master schema'!N64</f>
        <v>0</v>
      </c>
      <c r="G69">
        <f>'master schema'!O64</f>
        <v>0</v>
      </c>
      <c r="H69" t="b">
        <f>'master schema'!Y64</f>
        <v>0</v>
      </c>
      <c r="I69" t="b">
        <f>'master schema'!Z64</f>
        <v>0</v>
      </c>
      <c r="J69">
        <f>'master schema'!S64</f>
        <v>0</v>
      </c>
      <c r="K69">
        <f>'master schema'!T64</f>
        <v>10</v>
      </c>
      <c r="L69">
        <f>'master schema'!U64</f>
        <v>0</v>
      </c>
      <c r="M69">
        <f>'master schema'!V64</f>
        <v>0</v>
      </c>
      <c r="N69">
        <f>'master schema'!W64</f>
        <v>0</v>
      </c>
      <c r="O69">
        <f>'master schema'!X64</f>
        <v>0</v>
      </c>
      <c r="P69" t="b">
        <f t="shared" si="37"/>
        <v>1</v>
      </c>
      <c r="Q69" t="b">
        <f t="shared" si="38"/>
        <v>1</v>
      </c>
      <c r="R69" t="b">
        <f t="shared" si="39"/>
        <v>0</v>
      </c>
      <c r="S69" t="b">
        <f t="shared" si="40"/>
        <v>0</v>
      </c>
      <c r="T69" t="b">
        <f t="shared" si="41"/>
        <v>0</v>
      </c>
      <c r="U69" t="b">
        <f t="shared" si="42"/>
        <v>0</v>
      </c>
      <c r="V69" t="b">
        <f>NOT(ISBLANK('master schema'!S64))</f>
        <v>0</v>
      </c>
      <c r="W69" t="b">
        <f>NOT(ISBLANK('master schema'!T64))</f>
        <v>1</v>
      </c>
      <c r="X69" t="b">
        <f>NOT(ISBLANK('master schema'!U64))</f>
        <v>0</v>
      </c>
      <c r="Y69" t="b">
        <f>NOT(ISBLANK('master schema'!V64))</f>
        <v>0</v>
      </c>
      <c r="Z69" t="b">
        <f>NOT(ISBLANK('master schema'!W64))</f>
        <v>0</v>
      </c>
      <c r="AA69" t="b">
        <f>NOT(ISBLANK('master schema'!X64))</f>
        <v>0</v>
      </c>
      <c r="AB69" t="b">
        <f t="shared" si="43"/>
        <v>1</v>
      </c>
      <c r="AC69" t="str">
        <f>INDEX(types_tableschema,MATCH('master schema'!M64,types_master,0))</f>
        <v>string</v>
      </c>
      <c r="AD69" t="b">
        <f>IF(flavour="full",TRUE,INDEX('master schema'!$AC64:$AF64,1,MATCH(flavour,'master schema'!$AC$9:$AF$9,0))="y")</f>
        <v>0</v>
      </c>
      <c r="AE69" t="b">
        <f t="shared" si="44"/>
        <v>0</v>
      </c>
      <c r="AF69" t="str">
        <f>IF(AD69,INDEX('master schema'!$AG64:$AK64,1,MATCH(flavour,'master schema'!$AG$9:$AK$9,0)),"")</f>
        <v/>
      </c>
      <c r="AG69" t="b">
        <f t="shared" si="45"/>
        <v>0</v>
      </c>
      <c r="AH69" t="str">
        <f t="shared" si="46"/>
        <v>engLineReferenceRec</v>
      </c>
      <c r="AI69" s="14" t="str">
        <f t="shared" si="35"/>
        <v/>
      </c>
      <c r="AJ69" s="15" t="str">
        <f t="shared" si="47"/>
        <v/>
      </c>
      <c r="AK69" s="15" t="str">
        <f t="shared" si="48"/>
        <v/>
      </c>
      <c r="AL69" s="15" t="str">
        <f t="shared" si="49"/>
        <v/>
      </c>
      <c r="AM69" s="15" t="str">
        <f t="shared" si="50"/>
        <v/>
      </c>
      <c r="AN69" s="15" t="str">
        <f t="shared" si="51"/>
        <v/>
      </c>
      <c r="AO69" s="15" t="str">
        <f t="shared" si="52"/>
        <v/>
      </c>
      <c r="AP69" s="15" t="str">
        <f t="shared" si="53"/>
        <v/>
      </c>
      <c r="AQ69" s="22" t="str">
        <f t="shared" si="36"/>
        <v/>
      </c>
      <c r="AR69" s="22" t="str">
        <f t="shared" si="54"/>
        <v/>
      </c>
      <c r="AS69" s="22" t="str">
        <f t="shared" si="55"/>
        <v/>
      </c>
      <c r="AT69" s="22" t="str">
        <f>IF(AND($AE69,$AB69),IF(V69,IF(OR($V69:V69),",","")&amp;AT$13&amp;": "&amp;J69,""),"")</f>
        <v/>
      </c>
      <c r="AU69" s="22" t="str">
        <f>IF(AND($AE69,$AB69),IF(W69,IF(OR($V69:W69),",","")&amp;AU$13&amp;": "&amp;K69,""),"")</f>
        <v/>
      </c>
      <c r="AV69" s="22" t="str">
        <f>IF(AND($AE69,$AB69),IF(X69,IF(OR($V69:X69),",","")&amp;AV$13&amp;": "&amp;L69,""),"")</f>
        <v/>
      </c>
      <c r="AW69" s="22" t="str">
        <f>IF(AND($AE69,$AB69),IF(Y69,IF(OR($V69:Y69),",","")&amp;AW$13&amp;": "&amp;M69,""),"")</f>
        <v/>
      </c>
      <c r="AX69" s="22" t="str">
        <f>IF(AND($AE69,$AB69),IF(Z69,IF(OR($V69:Z69),",","")&amp;AX$13&amp;": """&amp;N69&amp;"""",""),"")</f>
        <v/>
      </c>
      <c r="AY69" s="22" t="str">
        <f>IF(AND($AE69,$AB69),IF(AA69,IF(OR($V69:AA69),",","")&amp;AY$13&amp;": "&amp;"["&amp;O69&amp;"]",""),"")</f>
        <v/>
      </c>
      <c r="AZ69" s="22" t="str">
        <f t="shared" si="30"/>
        <v/>
      </c>
      <c r="BA69" s="14" t="str">
        <f t="shared" si="31"/>
        <v/>
      </c>
      <c r="BB69" s="13" t="str">
        <f t="shared" si="56"/>
        <v/>
      </c>
      <c r="BC69" t="str">
        <f t="shared" si="57"/>
        <v/>
      </c>
      <c r="BD69" t="str">
        <f t="shared" si="34"/>
        <v/>
      </c>
      <c r="BE69" t="str">
        <f t="shared" si="58"/>
        <v/>
      </c>
      <c r="BG69" t="str">
        <f t="shared" si="59"/>
        <v>varchar</v>
      </c>
      <c r="BH69">
        <f t="shared" si="60"/>
        <v>10</v>
      </c>
      <c r="BI69" t="str">
        <f t="shared" si="61"/>
        <v/>
      </c>
    </row>
    <row r="70" spans="1:61" x14ac:dyDescent="0.25">
      <c r="A70" t="str">
        <f>'master schema'!C65</f>
        <v>track_id_geogis_rec</v>
      </c>
      <c r="B70" t="str">
        <f>'master schema'!K65</f>
        <v>Track ID in GEOGIS format</v>
      </c>
      <c r="C70" t="str">
        <f>'master schema'!D65</f>
        <v>Travel</v>
      </c>
      <c r="D70" t="str">
        <f>'master schema'!E65</f>
        <v>core</v>
      </c>
      <c r="E70" t="str">
        <f>'master schema'!M65</f>
        <v>string</v>
      </c>
      <c r="F70">
        <f>'master schema'!N65</f>
        <v>0</v>
      </c>
      <c r="G70">
        <f>'master schema'!O65</f>
        <v>0</v>
      </c>
      <c r="H70" t="b">
        <f>'master schema'!Y65</f>
        <v>0</v>
      </c>
      <c r="I70" t="b">
        <f>'master schema'!Z65</f>
        <v>0</v>
      </c>
      <c r="J70">
        <f>'master schema'!S65</f>
        <v>0</v>
      </c>
      <c r="K70">
        <f>'master schema'!T65</f>
        <v>10</v>
      </c>
      <c r="L70">
        <f>'master schema'!U65</f>
        <v>0</v>
      </c>
      <c r="M70">
        <f>'master schema'!V65</f>
        <v>0</v>
      </c>
      <c r="N70">
        <f>'master schema'!W65</f>
        <v>0</v>
      </c>
      <c r="O70">
        <f>'master schema'!X65</f>
        <v>0</v>
      </c>
      <c r="P70" t="b">
        <f t="shared" si="37"/>
        <v>1</v>
      </c>
      <c r="Q70" t="b">
        <f t="shared" si="38"/>
        <v>1</v>
      </c>
      <c r="R70" t="b">
        <f t="shared" si="39"/>
        <v>0</v>
      </c>
      <c r="S70" t="b">
        <f t="shared" si="40"/>
        <v>0</v>
      </c>
      <c r="T70" t="b">
        <f t="shared" si="41"/>
        <v>0</v>
      </c>
      <c r="U70" t="b">
        <f t="shared" si="42"/>
        <v>0</v>
      </c>
      <c r="V70" t="b">
        <f>NOT(ISBLANK('master schema'!S65))</f>
        <v>0</v>
      </c>
      <c r="W70" t="b">
        <f>NOT(ISBLANK('master schema'!T65))</f>
        <v>1</v>
      </c>
      <c r="X70" t="b">
        <f>NOT(ISBLANK('master schema'!U65))</f>
        <v>0</v>
      </c>
      <c r="Y70" t="b">
        <f>NOT(ISBLANK('master schema'!V65))</f>
        <v>0</v>
      </c>
      <c r="Z70" t="b">
        <f>NOT(ISBLANK('master schema'!W65))</f>
        <v>0</v>
      </c>
      <c r="AA70" t="b">
        <f>NOT(ISBLANK('master schema'!X65))</f>
        <v>0</v>
      </c>
      <c r="AB70" t="b">
        <f t="shared" si="43"/>
        <v>1</v>
      </c>
      <c r="AC70" t="str">
        <f>INDEX(types_tableschema,MATCH('master schema'!M65,types_master,0))</f>
        <v>string</v>
      </c>
      <c r="AD70" t="b">
        <f>IF(flavour="full",TRUE,INDEX('master schema'!$AC65:$AF65,1,MATCH(flavour,'master schema'!$AC$9:$AF$9,0))="y")</f>
        <v>0</v>
      </c>
      <c r="AE70" t="b">
        <f t="shared" si="44"/>
        <v>0</v>
      </c>
      <c r="AF70" t="str">
        <f>IF(AD70,INDEX('master schema'!$AG65:$AK65,1,MATCH(flavour,'master schema'!$AG$9:$AK$9,0)),"")</f>
        <v/>
      </c>
      <c r="AG70" t="b">
        <f t="shared" si="45"/>
        <v>0</v>
      </c>
      <c r="AH70" t="str">
        <f t="shared" si="46"/>
        <v>trackIdGeogisRec</v>
      </c>
      <c r="AI70" s="14" t="str">
        <f t="shared" si="35"/>
        <v/>
      </c>
      <c r="AJ70" s="15" t="str">
        <f t="shared" si="47"/>
        <v/>
      </c>
      <c r="AK70" s="15" t="str">
        <f t="shared" si="48"/>
        <v/>
      </c>
      <c r="AL70" s="15" t="str">
        <f t="shared" si="49"/>
        <v/>
      </c>
      <c r="AM70" s="15" t="str">
        <f t="shared" si="50"/>
        <v/>
      </c>
      <c r="AN70" s="15" t="str">
        <f t="shared" si="51"/>
        <v/>
      </c>
      <c r="AO70" s="15" t="str">
        <f t="shared" si="52"/>
        <v/>
      </c>
      <c r="AP70" s="15" t="str">
        <f t="shared" si="53"/>
        <v/>
      </c>
      <c r="AQ70" s="22" t="str">
        <f t="shared" si="36"/>
        <v/>
      </c>
      <c r="AR70" s="22" t="str">
        <f t="shared" si="54"/>
        <v/>
      </c>
      <c r="AS70" s="22" t="str">
        <f t="shared" si="55"/>
        <v/>
      </c>
      <c r="AT70" s="22" t="str">
        <f>IF(AND($AE70,$AB70),IF(V70,IF(OR($V70:V70),",","")&amp;AT$13&amp;": "&amp;J70,""),"")</f>
        <v/>
      </c>
      <c r="AU70" s="22" t="str">
        <f>IF(AND($AE70,$AB70),IF(W70,IF(OR($V70:W70),",","")&amp;AU$13&amp;": "&amp;K70,""),"")</f>
        <v/>
      </c>
      <c r="AV70" s="22" t="str">
        <f>IF(AND($AE70,$AB70),IF(X70,IF(OR($V70:X70),",","")&amp;AV$13&amp;": "&amp;L70,""),"")</f>
        <v/>
      </c>
      <c r="AW70" s="22" t="str">
        <f>IF(AND($AE70,$AB70),IF(Y70,IF(OR($V70:Y70),",","")&amp;AW$13&amp;": "&amp;M70,""),"")</f>
        <v/>
      </c>
      <c r="AX70" s="22" t="str">
        <f>IF(AND($AE70,$AB70),IF(Z70,IF(OR($V70:Z70),",","")&amp;AX$13&amp;": """&amp;N70&amp;"""",""),"")</f>
        <v/>
      </c>
      <c r="AY70" s="22" t="str">
        <f>IF(AND($AE70,$AB70),IF(AA70,IF(OR($V70:AA70),",","")&amp;AY$13&amp;": "&amp;"["&amp;O70&amp;"]",""),"")</f>
        <v/>
      </c>
      <c r="AZ70" s="22" t="str">
        <f t="shared" si="30"/>
        <v/>
      </c>
      <c r="BA70" s="14" t="str">
        <f t="shared" si="31"/>
        <v/>
      </c>
      <c r="BB70" s="13" t="str">
        <f t="shared" si="56"/>
        <v/>
      </c>
      <c r="BC70" t="str">
        <f t="shared" si="57"/>
        <v/>
      </c>
      <c r="BD70" t="str">
        <f t="shared" si="34"/>
        <v/>
      </c>
      <c r="BE70" t="str">
        <f t="shared" si="58"/>
        <v/>
      </c>
      <c r="BG70" t="str">
        <f t="shared" si="59"/>
        <v>varchar</v>
      </c>
      <c r="BH70">
        <f t="shared" si="60"/>
        <v>10</v>
      </c>
      <c r="BI70" t="str">
        <f t="shared" si="61"/>
        <v/>
      </c>
    </row>
    <row r="71" spans="1:61" x14ac:dyDescent="0.25">
      <c r="A71" t="str">
        <f>'master schema'!C66</f>
        <v>track_id_sect_appx_rec</v>
      </c>
      <c r="B71" t="str">
        <f>'master schema'!K66</f>
        <v>Track ID in Sectional Appendix format</v>
      </c>
      <c r="C71" t="str">
        <f>'master schema'!D66</f>
        <v>Travel</v>
      </c>
      <c r="D71" t="str">
        <f>'master schema'!E66</f>
        <v>core</v>
      </c>
      <c r="E71" t="str">
        <f>'master schema'!M66</f>
        <v>string</v>
      </c>
      <c r="F71">
        <f>'master schema'!N66</f>
        <v>0</v>
      </c>
      <c r="G71">
        <f>'master schema'!O66</f>
        <v>0</v>
      </c>
      <c r="H71" t="b">
        <f>'master schema'!Y66</f>
        <v>0</v>
      </c>
      <c r="I71" t="b">
        <f>'master schema'!Z66</f>
        <v>0</v>
      </c>
      <c r="J71">
        <f>'master schema'!S66</f>
        <v>0</v>
      </c>
      <c r="K71">
        <f>'master schema'!T66</f>
        <v>10</v>
      </c>
      <c r="L71">
        <f>'master schema'!U66</f>
        <v>0</v>
      </c>
      <c r="M71">
        <f>'master schema'!V66</f>
        <v>0</v>
      </c>
      <c r="N71">
        <f>'master schema'!W66</f>
        <v>0</v>
      </c>
      <c r="O71">
        <f>'master schema'!X66</f>
        <v>0</v>
      </c>
      <c r="P71" t="b">
        <f t="shared" si="37"/>
        <v>1</v>
      </c>
      <c r="Q71" t="b">
        <f t="shared" si="38"/>
        <v>1</v>
      </c>
      <c r="R71" t="b">
        <f t="shared" si="39"/>
        <v>0</v>
      </c>
      <c r="S71" t="b">
        <f t="shared" si="40"/>
        <v>0</v>
      </c>
      <c r="T71" t="b">
        <f t="shared" si="41"/>
        <v>0</v>
      </c>
      <c r="U71" t="b">
        <f t="shared" si="42"/>
        <v>0</v>
      </c>
      <c r="V71" t="b">
        <f>NOT(ISBLANK('master schema'!S66))</f>
        <v>0</v>
      </c>
      <c r="W71" t="b">
        <f>NOT(ISBLANK('master schema'!T66))</f>
        <v>1</v>
      </c>
      <c r="X71" t="b">
        <f>NOT(ISBLANK('master schema'!U66))</f>
        <v>0</v>
      </c>
      <c r="Y71" t="b">
        <f>NOT(ISBLANK('master schema'!V66))</f>
        <v>0</v>
      </c>
      <c r="Z71" t="b">
        <f>NOT(ISBLANK('master schema'!W66))</f>
        <v>0</v>
      </c>
      <c r="AA71" t="b">
        <f>NOT(ISBLANK('master schema'!X66))</f>
        <v>0</v>
      </c>
      <c r="AB71" t="b">
        <f t="shared" si="43"/>
        <v>1</v>
      </c>
      <c r="AC71" t="str">
        <f>INDEX(types_tableschema,MATCH('master schema'!M66,types_master,0))</f>
        <v>string</v>
      </c>
      <c r="AD71" t="b">
        <f>IF(flavour="full",TRUE,INDEX('master schema'!$AC66:$AF66,1,MATCH(flavour,'master schema'!$AC$9:$AF$9,0))="y")</f>
        <v>0</v>
      </c>
      <c r="AE71" t="b">
        <f t="shared" si="44"/>
        <v>0</v>
      </c>
      <c r="AF71" t="str">
        <f>IF(AD71,INDEX('master schema'!$AG66:$AK66,1,MATCH(flavour,'master schema'!$AG$9:$AK$9,0)),"")</f>
        <v/>
      </c>
      <c r="AG71" t="b">
        <f t="shared" si="45"/>
        <v>0</v>
      </c>
      <c r="AH71" t="str">
        <f t="shared" si="46"/>
        <v>trackIdSectAppxRec</v>
      </c>
      <c r="AI71" s="14" t="str">
        <f t="shared" si="35"/>
        <v/>
      </c>
      <c r="AJ71" s="15" t="str">
        <f t="shared" si="47"/>
        <v/>
      </c>
      <c r="AK71" s="15" t="str">
        <f t="shared" si="48"/>
        <v/>
      </c>
      <c r="AL71" s="15" t="str">
        <f t="shared" si="49"/>
        <v/>
      </c>
      <c r="AM71" s="15" t="str">
        <f t="shared" si="50"/>
        <v/>
      </c>
      <c r="AN71" s="15" t="str">
        <f t="shared" si="51"/>
        <v/>
      </c>
      <c r="AO71" s="15" t="str">
        <f t="shared" si="52"/>
        <v/>
      </c>
      <c r="AP71" s="15" t="str">
        <f t="shared" si="53"/>
        <v/>
      </c>
      <c r="AQ71" s="22" t="str">
        <f t="shared" si="36"/>
        <v/>
      </c>
      <c r="AR71" s="22" t="str">
        <f t="shared" si="54"/>
        <v/>
      </c>
      <c r="AS71" s="22" t="str">
        <f t="shared" si="55"/>
        <v/>
      </c>
      <c r="AT71" s="22" t="str">
        <f>IF(AND($AE71,$AB71),IF(V71,IF(OR($V71:V71),",","")&amp;AT$13&amp;": "&amp;J71,""),"")</f>
        <v/>
      </c>
      <c r="AU71" s="22" t="str">
        <f>IF(AND($AE71,$AB71),IF(W71,IF(OR($V71:W71),",","")&amp;AU$13&amp;": "&amp;K71,""),"")</f>
        <v/>
      </c>
      <c r="AV71" s="22" t="str">
        <f>IF(AND($AE71,$AB71),IF(X71,IF(OR($V71:X71),",","")&amp;AV$13&amp;": "&amp;L71,""),"")</f>
        <v/>
      </c>
      <c r="AW71" s="22" t="str">
        <f>IF(AND($AE71,$AB71),IF(Y71,IF(OR($V71:Y71),",","")&amp;AW$13&amp;": "&amp;M71,""),"")</f>
        <v/>
      </c>
      <c r="AX71" s="22" t="str">
        <f>IF(AND($AE71,$AB71),IF(Z71,IF(OR($V71:Z71),",","")&amp;AX$13&amp;": """&amp;N71&amp;"""",""),"")</f>
        <v/>
      </c>
      <c r="AY71" s="22" t="str">
        <f>IF(AND($AE71,$AB71),IF(AA71,IF(OR($V71:AA71),",","")&amp;AY$13&amp;": "&amp;"["&amp;O71&amp;"]",""),"")</f>
        <v/>
      </c>
      <c r="AZ71" s="22" t="str">
        <f t="shared" si="30"/>
        <v/>
      </c>
      <c r="BA71" s="14" t="str">
        <f t="shared" si="31"/>
        <v/>
      </c>
      <c r="BB71" s="13" t="str">
        <f t="shared" si="56"/>
        <v/>
      </c>
      <c r="BC71" t="str">
        <f t="shared" si="57"/>
        <v/>
      </c>
      <c r="BD71" t="str">
        <f t="shared" si="34"/>
        <v/>
      </c>
      <c r="BE71" t="str">
        <f t="shared" si="58"/>
        <v/>
      </c>
      <c r="BG71" t="str">
        <f t="shared" si="59"/>
        <v>varchar</v>
      </c>
      <c r="BH71">
        <f t="shared" si="60"/>
        <v>10</v>
      </c>
      <c r="BI71" t="str">
        <f t="shared" si="61"/>
        <v/>
      </c>
    </row>
    <row r="72" spans="1:61" x14ac:dyDescent="0.25">
      <c r="A72" t="str">
        <f>'master schema'!C67</f>
        <v>distance_miles_decimal_rec</v>
      </c>
      <c r="B72" t="str">
        <f>'master schema'!K67</f>
        <v>Elapsed distance in decimal miles</v>
      </c>
      <c r="C72" t="str">
        <f>'master schema'!D67</f>
        <v>Travel</v>
      </c>
      <c r="D72" t="str">
        <f>'master schema'!E67</f>
        <v>core</v>
      </c>
      <c r="E72" t="str">
        <f>'master schema'!M67</f>
        <v>numeric</v>
      </c>
      <c r="F72">
        <f>'master schema'!N67</f>
        <v>0</v>
      </c>
      <c r="G72" t="str">
        <f>'master schema'!O67</f>
        <v>miles.decimal miles</v>
      </c>
      <c r="H72" t="b">
        <f>'master schema'!Y67</f>
        <v>0</v>
      </c>
      <c r="I72" t="b">
        <f>'master schema'!Z67</f>
        <v>0</v>
      </c>
      <c r="J72">
        <f>'master schema'!S67</f>
        <v>0</v>
      </c>
      <c r="K72">
        <f>'master schema'!T67</f>
        <v>0</v>
      </c>
      <c r="L72">
        <f>'master schema'!U67</f>
        <v>0</v>
      </c>
      <c r="M72">
        <f>'master schema'!V67</f>
        <v>0</v>
      </c>
      <c r="N72">
        <f>'master schema'!W67</f>
        <v>0</v>
      </c>
      <c r="O72">
        <f>'master schema'!X67</f>
        <v>0</v>
      </c>
      <c r="P72" t="b">
        <f t="shared" si="37"/>
        <v>1</v>
      </c>
      <c r="Q72" t="b">
        <f t="shared" si="38"/>
        <v>1</v>
      </c>
      <c r="R72" t="b">
        <f t="shared" si="39"/>
        <v>0</v>
      </c>
      <c r="S72" t="b">
        <f t="shared" si="40"/>
        <v>1</v>
      </c>
      <c r="T72" t="b">
        <f t="shared" si="41"/>
        <v>0</v>
      </c>
      <c r="U72" t="b">
        <f t="shared" si="42"/>
        <v>0</v>
      </c>
      <c r="V72" t="b">
        <f>NOT(ISBLANK('master schema'!S67))</f>
        <v>0</v>
      </c>
      <c r="W72" t="b">
        <f>NOT(ISBLANK('master schema'!T67))</f>
        <v>0</v>
      </c>
      <c r="X72" t="b">
        <f>NOT(ISBLANK('master schema'!U67))</f>
        <v>0</v>
      </c>
      <c r="Y72" t="b">
        <f>NOT(ISBLANK('master schema'!V67))</f>
        <v>0</v>
      </c>
      <c r="Z72" t="b">
        <f>NOT(ISBLANK('master schema'!W67))</f>
        <v>0</v>
      </c>
      <c r="AA72" t="b">
        <f>NOT(ISBLANK('master schema'!X67))</f>
        <v>0</v>
      </c>
      <c r="AB72" t="b">
        <f t="shared" si="43"/>
        <v>0</v>
      </c>
      <c r="AC72" t="str">
        <f>INDEX(types_tableschema,MATCH('master schema'!M67,types_master,0))</f>
        <v>number</v>
      </c>
      <c r="AD72" t="b">
        <f>IF(flavour="full",TRUE,INDEX('master schema'!$AC67:$AF67,1,MATCH(flavour,'master schema'!$AC$9:$AF$9,0))="y")</f>
        <v>0</v>
      </c>
      <c r="AE72" t="b">
        <f t="shared" si="44"/>
        <v>0</v>
      </c>
      <c r="AF72" t="str">
        <f>IF(AD72,INDEX('master schema'!$AG67:$AK67,1,MATCH(flavour,'master schema'!$AG$9:$AK$9,0)),"")</f>
        <v/>
      </c>
      <c r="AG72" t="b">
        <f t="shared" si="45"/>
        <v>0</v>
      </c>
      <c r="AH72" t="str">
        <f t="shared" si="46"/>
        <v>distanceMilesDecimalRec</v>
      </c>
      <c r="AI72" s="14" t="str">
        <f t="shared" si="35"/>
        <v/>
      </c>
      <c r="AJ72" s="15" t="str">
        <f t="shared" si="47"/>
        <v/>
      </c>
      <c r="AK72" s="15" t="str">
        <f t="shared" si="48"/>
        <v/>
      </c>
      <c r="AL72" s="15" t="str">
        <f t="shared" si="49"/>
        <v/>
      </c>
      <c r="AM72" s="15" t="str">
        <f t="shared" si="50"/>
        <v/>
      </c>
      <c r="AN72" s="15" t="str">
        <f t="shared" si="51"/>
        <v/>
      </c>
      <c r="AO72" s="15" t="str">
        <f t="shared" si="52"/>
        <v/>
      </c>
      <c r="AP72" s="15" t="str">
        <f t="shared" si="53"/>
        <v/>
      </c>
      <c r="AQ72" s="22" t="str">
        <f t="shared" si="36"/>
        <v/>
      </c>
      <c r="AR72" s="22" t="str">
        <f t="shared" si="54"/>
        <v/>
      </c>
      <c r="AS72" s="22" t="str">
        <f t="shared" si="55"/>
        <v/>
      </c>
      <c r="AT72" s="22" t="str">
        <f>IF(AND($AE72,$AB72),IF(V72,IF(OR($V72:V72),",","")&amp;AT$13&amp;": "&amp;J72,""),"")</f>
        <v/>
      </c>
      <c r="AU72" s="22" t="str">
        <f>IF(AND($AE72,$AB72),IF(W72,IF(OR($V72:W72),",","")&amp;AU$13&amp;": "&amp;K72,""),"")</f>
        <v/>
      </c>
      <c r="AV72" s="22" t="str">
        <f>IF(AND($AE72,$AB72),IF(X72,IF(OR($V72:X72),",","")&amp;AV$13&amp;": "&amp;L72,""),"")</f>
        <v/>
      </c>
      <c r="AW72" s="22" t="str">
        <f>IF(AND($AE72,$AB72),IF(Y72,IF(OR($V72:Y72),",","")&amp;AW$13&amp;": "&amp;M72,""),"")</f>
        <v/>
      </c>
      <c r="AX72" s="22" t="str">
        <f>IF(AND($AE72,$AB72),IF(Z72,IF(OR($V72:Z72),",","")&amp;AX$13&amp;": """&amp;N72&amp;"""",""),"")</f>
        <v/>
      </c>
      <c r="AY72" s="22" t="str">
        <f>IF(AND($AE72,$AB72),IF(AA72,IF(OR($V72:AA72),",","")&amp;AY$13&amp;": "&amp;"["&amp;O72&amp;"]",""),"")</f>
        <v/>
      </c>
      <c r="AZ72" s="22" t="str">
        <f t="shared" si="30"/>
        <v/>
      </c>
      <c r="BA72" s="14" t="str">
        <f t="shared" si="31"/>
        <v/>
      </c>
      <c r="BB72" s="13" t="str">
        <f t="shared" si="56"/>
        <v/>
      </c>
      <c r="BC72" t="str">
        <f t="shared" si="57"/>
        <v/>
      </c>
      <c r="BD72" t="str">
        <f t="shared" si="34"/>
        <v/>
      </c>
      <c r="BE72" t="str">
        <f t="shared" si="58"/>
        <v/>
      </c>
      <c r="BG72" t="str">
        <f t="shared" si="59"/>
        <v>real</v>
      </c>
      <c r="BH72">
        <f t="shared" si="60"/>
        <v>0</v>
      </c>
      <c r="BI72" t="str">
        <f t="shared" si="61"/>
        <v/>
      </c>
    </row>
    <row r="73" spans="1:61" x14ac:dyDescent="0.25">
      <c r="A73" t="str">
        <f>'master schema'!C68</f>
        <v>speed_as_recorded</v>
      </c>
      <c r="B73" t="str">
        <f>'master schema'!K68</f>
        <v>Speed, as recorded</v>
      </c>
      <c r="C73" t="str">
        <f>'master schema'!D68</f>
        <v>Travel</v>
      </c>
      <c r="D73" t="str">
        <f>'master schema'!E68</f>
        <v>opt</v>
      </c>
      <c r="E73" t="str">
        <f>'master schema'!M68</f>
        <v>numeric</v>
      </c>
      <c r="F73">
        <f>'master schema'!N68</f>
        <v>0</v>
      </c>
      <c r="G73" t="str">
        <f>'master schema'!O68</f>
        <v>directly from input data</v>
      </c>
      <c r="H73" t="b">
        <f>'master schema'!Y68</f>
        <v>0</v>
      </c>
      <c r="I73" t="b">
        <f>'master schema'!Z68</f>
        <v>0</v>
      </c>
      <c r="J73">
        <f>'master schema'!S68</f>
        <v>0</v>
      </c>
      <c r="K73">
        <f>'master schema'!T68</f>
        <v>0</v>
      </c>
      <c r="L73">
        <f>'master schema'!U68</f>
        <v>0</v>
      </c>
      <c r="M73">
        <f>'master schema'!V68</f>
        <v>0</v>
      </c>
      <c r="N73">
        <f>'master schema'!W68</f>
        <v>0</v>
      </c>
      <c r="O73">
        <f>'master schema'!X68</f>
        <v>0</v>
      </c>
      <c r="P73" t="b">
        <f t="shared" si="37"/>
        <v>1</v>
      </c>
      <c r="Q73" t="b">
        <f t="shared" si="38"/>
        <v>1</v>
      </c>
      <c r="R73" t="b">
        <f t="shared" si="39"/>
        <v>0</v>
      </c>
      <c r="S73" t="b">
        <f t="shared" si="40"/>
        <v>1</v>
      </c>
      <c r="T73" t="b">
        <f t="shared" si="41"/>
        <v>0</v>
      </c>
      <c r="U73" t="b">
        <f t="shared" si="42"/>
        <v>0</v>
      </c>
      <c r="V73" t="b">
        <f>NOT(ISBLANK('master schema'!S68))</f>
        <v>0</v>
      </c>
      <c r="W73" t="b">
        <f>NOT(ISBLANK('master schema'!T68))</f>
        <v>0</v>
      </c>
      <c r="X73" t="b">
        <f>NOT(ISBLANK('master schema'!U68))</f>
        <v>0</v>
      </c>
      <c r="Y73" t="b">
        <f>NOT(ISBLANK('master schema'!V68))</f>
        <v>0</v>
      </c>
      <c r="Z73" t="b">
        <f>NOT(ISBLANK('master schema'!W68))</f>
        <v>0</v>
      </c>
      <c r="AA73" t="b">
        <f>NOT(ISBLANK('master schema'!X68))</f>
        <v>0</v>
      </c>
      <c r="AB73" t="b">
        <f t="shared" si="43"/>
        <v>0</v>
      </c>
      <c r="AC73" t="str">
        <f>INDEX(types_tableschema,MATCH('master schema'!M68,types_master,0))</f>
        <v>number</v>
      </c>
      <c r="AD73" t="b">
        <f>IF(flavour="full",TRUE,INDEX('master schema'!$AC68:$AF68,1,MATCH(flavour,'master schema'!$AC$9:$AF$9,0))="y")</f>
        <v>1</v>
      </c>
      <c r="AE73" t="b">
        <f t="shared" si="44"/>
        <v>1</v>
      </c>
      <c r="AF73">
        <f>IF(AD73,INDEX('master schema'!$AG68:$AK68,1,MATCH(flavour,'master schema'!$AG$9:$AK$9,0)),"")</f>
        <v>60</v>
      </c>
      <c r="AG73" t="b">
        <f t="shared" si="45"/>
        <v>1</v>
      </c>
      <c r="AH73" t="str">
        <f t="shared" si="46"/>
        <v>speedAsRecorded</v>
      </c>
      <c r="AI73" s="14" t="str">
        <f t="shared" si="35"/>
        <v>,{</v>
      </c>
      <c r="AJ73" s="15" t="str">
        <f t="shared" si="47"/>
        <v>"name": "speed_as_recorded"</v>
      </c>
      <c r="AK73" s="15" t="str">
        <f t="shared" si="48"/>
        <v>, "title": "Speed, as recorded"</v>
      </c>
      <c r="AL73" s="15" t="str">
        <f t="shared" si="49"/>
        <v>, "group": "Travel"</v>
      </c>
      <c r="AM73" s="15" t="str">
        <f t="shared" si="50"/>
        <v>, "rank": "opt"</v>
      </c>
      <c r="AN73" s="15" t="str">
        <f t="shared" si="51"/>
        <v>, "type": "number"</v>
      </c>
      <c r="AO73" s="15" t="str">
        <f t="shared" si="52"/>
        <v/>
      </c>
      <c r="AP73" s="15" t="str">
        <f t="shared" si="53"/>
        <v>, "description": "directly from input data"</v>
      </c>
      <c r="AQ73" s="22" t="str">
        <f t="shared" si="36"/>
        <v/>
      </c>
      <c r="AR73" s="22" t="str">
        <f t="shared" si="54"/>
        <v/>
      </c>
      <c r="AS73" s="22" t="str">
        <f t="shared" si="55"/>
        <v/>
      </c>
      <c r="AT73" s="22" t="str">
        <f>IF(AND($AE73,$AB73),IF(V73,IF(OR($V73:V73),",","")&amp;AT$13&amp;": "&amp;J73,""),"")</f>
        <v/>
      </c>
      <c r="AU73" s="22" t="str">
        <f>IF(AND($AE73,$AB73),IF(W73,IF(OR($V73:W73),",","")&amp;AU$13&amp;": "&amp;K73,""),"")</f>
        <v/>
      </c>
      <c r="AV73" s="22" t="str">
        <f>IF(AND($AE73,$AB73),IF(X73,IF(OR($V73:X73),",","")&amp;AV$13&amp;": "&amp;L73,""),"")</f>
        <v/>
      </c>
      <c r="AW73" s="22" t="str">
        <f>IF(AND($AE73,$AB73),IF(Y73,IF(OR($V73:Y73),",","")&amp;AW$13&amp;": "&amp;M73,""),"")</f>
        <v/>
      </c>
      <c r="AX73" s="22" t="str">
        <f>IF(AND($AE73,$AB73),IF(Z73,IF(OR($V73:Z73),",","")&amp;AX$13&amp;": """&amp;N73&amp;"""",""),"")</f>
        <v/>
      </c>
      <c r="AY73" s="22" t="str">
        <f>IF(AND($AE73,$AB73),IF(AA73,IF(OR($V73:AA73),",","")&amp;AY$13&amp;": "&amp;"["&amp;O73&amp;"]",""),"")</f>
        <v/>
      </c>
      <c r="AZ73" s="22" t="str">
        <f t="shared" si="30"/>
        <v/>
      </c>
      <c r="BA73" s="14" t="str">
        <f t="shared" si="31"/>
        <v>}</v>
      </c>
      <c r="BB73" s="13" t="str">
        <f t="shared" si="56"/>
        <v>,{"name": "speed_as_recorded", "title": "Speed, as recorded", "group": "Travel", "rank": "opt", "type": "number", "description": "directly from input data"}</v>
      </c>
      <c r="BC73" t="str">
        <f t="shared" si="57"/>
        <v>,speed_as_recorded</v>
      </c>
      <c r="BD73" t="str">
        <f t="shared" si="34"/>
        <v>,'speed_as_recorded'</v>
      </c>
      <c r="BE73" t="str">
        <f t="shared" si="58"/>
        <v>,'speed_as_recorded'</v>
      </c>
      <c r="BG73" t="str">
        <f t="shared" si="59"/>
        <v>real</v>
      </c>
      <c r="BH73">
        <f t="shared" si="60"/>
        <v>0</v>
      </c>
      <c r="BI73" t="str">
        <f t="shared" si="61"/>
        <v>, speed_as_recorded real _x000D_</v>
      </c>
    </row>
    <row r="74" spans="1:61" x14ac:dyDescent="0.25">
      <c r="A74" t="str">
        <f>'master schema'!C69</f>
        <v>speed_as_recorded_unit</v>
      </c>
      <c r="B74" t="str">
        <f>'master schema'!K69</f>
        <v>Speed units, as recorded</v>
      </c>
      <c r="C74" t="str">
        <f>'master schema'!D69</f>
        <v>Travel</v>
      </c>
      <c r="D74" t="str">
        <f>'master schema'!E69</f>
        <v>opt</v>
      </c>
      <c r="E74" t="str">
        <f>'master schema'!M69</f>
        <v>string</v>
      </c>
      <c r="F74">
        <f>'master schema'!N69</f>
        <v>0</v>
      </c>
      <c r="G74" t="str">
        <f>'master schema'!O69</f>
        <v>actual unit as recorded - may be mph / kph / m_s</v>
      </c>
      <c r="H74" t="b">
        <f>'master schema'!Y69</f>
        <v>0</v>
      </c>
      <c r="I74" t="b">
        <f>'master schema'!Z69</f>
        <v>0</v>
      </c>
      <c r="J74">
        <f>'master schema'!S69</f>
        <v>0</v>
      </c>
      <c r="K74">
        <f>'master schema'!T69</f>
        <v>20</v>
      </c>
      <c r="L74">
        <f>'master schema'!U69</f>
        <v>0</v>
      </c>
      <c r="M74">
        <f>'master schema'!V69</f>
        <v>0</v>
      </c>
      <c r="N74">
        <f>'master schema'!W69</f>
        <v>0</v>
      </c>
      <c r="O74">
        <f>'master schema'!X69</f>
        <v>0</v>
      </c>
      <c r="P74" t="b">
        <f t="shared" si="37"/>
        <v>1</v>
      </c>
      <c r="Q74" t="b">
        <f t="shared" si="38"/>
        <v>1</v>
      </c>
      <c r="R74" t="b">
        <f t="shared" si="39"/>
        <v>0</v>
      </c>
      <c r="S74" t="b">
        <f t="shared" si="40"/>
        <v>1</v>
      </c>
      <c r="T74" t="b">
        <f t="shared" si="41"/>
        <v>0</v>
      </c>
      <c r="U74" t="b">
        <f t="shared" si="42"/>
        <v>0</v>
      </c>
      <c r="V74" t="b">
        <f>NOT(ISBLANK('master schema'!S69))</f>
        <v>0</v>
      </c>
      <c r="W74" t="b">
        <f>NOT(ISBLANK('master schema'!T69))</f>
        <v>1</v>
      </c>
      <c r="X74" t="b">
        <f>NOT(ISBLANK('master schema'!U69))</f>
        <v>0</v>
      </c>
      <c r="Y74" t="b">
        <f>NOT(ISBLANK('master schema'!V69))</f>
        <v>0</v>
      </c>
      <c r="Z74" t="b">
        <f>NOT(ISBLANK('master schema'!W69))</f>
        <v>0</v>
      </c>
      <c r="AA74" t="b">
        <f>NOT(ISBLANK('master schema'!X69))</f>
        <v>0</v>
      </c>
      <c r="AB74" t="b">
        <f t="shared" si="43"/>
        <v>1</v>
      </c>
      <c r="AC74" t="str">
        <f>INDEX(types_tableschema,MATCH('master schema'!M69,types_master,0))</f>
        <v>string</v>
      </c>
      <c r="AD74" t="b">
        <f>IF(flavour="full",TRUE,INDEX('master schema'!$AC69:$AF69,1,MATCH(flavour,'master schema'!$AC$9:$AF$9,0))="y")</f>
        <v>1</v>
      </c>
      <c r="AE74" t="b">
        <f t="shared" si="44"/>
        <v>1</v>
      </c>
      <c r="AF74">
        <f>IF(AD74,INDEX('master schema'!$AG69:$AK69,1,MATCH(flavour,'master schema'!$AG$9:$AK$9,0)),"")</f>
        <v>0</v>
      </c>
      <c r="AG74" t="b">
        <f t="shared" si="45"/>
        <v>0</v>
      </c>
      <c r="AH74" t="str">
        <f t="shared" si="46"/>
        <v>speedAsRecordedUnit</v>
      </c>
      <c r="AI74" s="14" t="str">
        <f t="shared" si="35"/>
        <v>,{</v>
      </c>
      <c r="AJ74" s="15" t="str">
        <f t="shared" si="47"/>
        <v>"name": "speed_as_recorded_unit"</v>
      </c>
      <c r="AK74" s="15" t="str">
        <f t="shared" si="48"/>
        <v>, "title": "Speed units, as recorded"</v>
      </c>
      <c r="AL74" s="15" t="str">
        <f t="shared" si="49"/>
        <v>, "group": "Travel"</v>
      </c>
      <c r="AM74" s="15" t="str">
        <f t="shared" si="50"/>
        <v>, "rank": "opt"</v>
      </c>
      <c r="AN74" s="15" t="str">
        <f t="shared" si="51"/>
        <v>, "type": "string"</v>
      </c>
      <c r="AO74" s="15" t="str">
        <f t="shared" si="52"/>
        <v/>
      </c>
      <c r="AP74" s="15" t="str">
        <f t="shared" si="53"/>
        <v>, "description": "actual unit as recorded - may be mph / kph / m_s"</v>
      </c>
      <c r="AQ74" s="22" t="str">
        <f t="shared" si="36"/>
        <v>, "constraints": {</v>
      </c>
      <c r="AR74" s="22" t="str">
        <f t="shared" si="54"/>
        <v>"required": false</v>
      </c>
      <c r="AS74" s="22" t="str">
        <f t="shared" si="55"/>
        <v>,"unique": false</v>
      </c>
      <c r="AT74" s="22" t="str">
        <f>IF(AND($AE74,$AB74),IF(V74,IF(OR($V74:V74),",","")&amp;AT$13&amp;": "&amp;J74,""),"")</f>
        <v/>
      </c>
      <c r="AU74" s="22" t="str">
        <f>IF(AND($AE74,$AB74),IF(W74,IF(OR($V74:W74),",","")&amp;AU$13&amp;": "&amp;K74,""),"")</f>
        <v>,"maxLength": 20</v>
      </c>
      <c r="AV74" s="22" t="str">
        <f>IF(AND($AE74,$AB74),IF(X74,IF(OR($V74:X74),",","")&amp;AV$13&amp;": "&amp;L74,""),"")</f>
        <v/>
      </c>
      <c r="AW74" s="22" t="str">
        <f>IF(AND($AE74,$AB74),IF(Y74,IF(OR($V74:Y74),",","")&amp;AW$13&amp;": "&amp;M74,""),"")</f>
        <v/>
      </c>
      <c r="AX74" s="22" t="str">
        <f>IF(AND($AE74,$AB74),IF(Z74,IF(OR($V74:Z74),",","")&amp;AX$13&amp;": """&amp;N74&amp;"""",""),"")</f>
        <v/>
      </c>
      <c r="AY74" s="22" t="str">
        <f>IF(AND($AE74,$AB74),IF(AA74,IF(OR($V74:AA74),",","")&amp;AY$13&amp;": "&amp;"["&amp;O74&amp;"]",""),"")</f>
        <v/>
      </c>
      <c r="AZ74" s="22" t="str">
        <f t="shared" si="30"/>
        <v>}</v>
      </c>
      <c r="BA74" s="14" t="str">
        <f t="shared" si="31"/>
        <v>}</v>
      </c>
      <c r="BB74" s="13" t="str">
        <f t="shared" si="56"/>
        <v>,{"name": "speed_as_recorded_unit", "title": "Speed units, as recorded", "group": "Travel", "rank": "opt", "type": "string", "description": "actual unit as recorded - may be mph / kph / m_s", "constraints": {"required": false,"unique": false,"maxLength": 20}}</v>
      </c>
      <c r="BC74" t="str">
        <f t="shared" si="57"/>
        <v>,speed_as_recorded_unit</v>
      </c>
      <c r="BD74" t="str">
        <f t="shared" si="34"/>
        <v>,'speed_as_recorded_unit'</v>
      </c>
      <c r="BE74" t="str">
        <f t="shared" si="58"/>
        <v/>
      </c>
      <c r="BG74" t="str">
        <f t="shared" si="59"/>
        <v>varchar</v>
      </c>
      <c r="BH74">
        <f t="shared" si="60"/>
        <v>20</v>
      </c>
      <c r="BI74" t="str">
        <f t="shared" si="61"/>
        <v>, speed_as_recorded_unit varchar(20) _x000D_</v>
      </c>
    </row>
    <row r="75" spans="1:61" x14ac:dyDescent="0.25">
      <c r="A75" t="str">
        <f>'master schema'!C70</f>
        <v>elapsed_distance_as_recorded_m</v>
      </c>
      <c r="B75" t="str">
        <f>'master schema'!K70</f>
        <v>Elapsed distance as recorded, metres</v>
      </c>
      <c r="C75" t="str">
        <f>'master schema'!D70</f>
        <v>Travel</v>
      </c>
      <c r="D75" t="str">
        <f>'master schema'!E70</f>
        <v>opt</v>
      </c>
      <c r="E75" t="str">
        <f>'master schema'!M70</f>
        <v>numeric</v>
      </c>
      <c r="F75">
        <f>'master schema'!N70</f>
        <v>0</v>
      </c>
      <c r="G75" t="str">
        <f>'master schema'!O70</f>
        <v>convert from elapsed_distance_km</v>
      </c>
      <c r="H75" t="b">
        <f>'master schema'!Y70</f>
        <v>0</v>
      </c>
      <c r="I75" t="b">
        <f>'master schema'!Z70</f>
        <v>0</v>
      </c>
      <c r="J75">
        <f>'master schema'!S70</f>
        <v>0</v>
      </c>
      <c r="K75">
        <f>'master schema'!T70</f>
        <v>0</v>
      </c>
      <c r="L75">
        <f>'master schema'!U70</f>
        <v>0</v>
      </c>
      <c r="M75">
        <f>'master schema'!V70</f>
        <v>0</v>
      </c>
      <c r="N75">
        <f>'master schema'!W70</f>
        <v>0</v>
      </c>
      <c r="O75">
        <f>'master schema'!X70</f>
        <v>0</v>
      </c>
      <c r="P75" t="b">
        <f t="shared" si="37"/>
        <v>1</v>
      </c>
      <c r="Q75" t="b">
        <f t="shared" si="38"/>
        <v>1</v>
      </c>
      <c r="R75" t="b">
        <f t="shared" si="39"/>
        <v>0</v>
      </c>
      <c r="S75" t="b">
        <f t="shared" si="40"/>
        <v>1</v>
      </c>
      <c r="T75" t="b">
        <f t="shared" si="41"/>
        <v>0</v>
      </c>
      <c r="U75" t="b">
        <f t="shared" si="42"/>
        <v>0</v>
      </c>
      <c r="V75" t="b">
        <f>NOT(ISBLANK('master schema'!S70))</f>
        <v>0</v>
      </c>
      <c r="W75" t="b">
        <f>NOT(ISBLANK('master schema'!T70))</f>
        <v>0</v>
      </c>
      <c r="X75" t="b">
        <f>NOT(ISBLANK('master schema'!U70))</f>
        <v>0</v>
      </c>
      <c r="Y75" t="b">
        <f>NOT(ISBLANK('master schema'!V70))</f>
        <v>0</v>
      </c>
      <c r="Z75" t="b">
        <f>NOT(ISBLANK('master schema'!W70))</f>
        <v>0</v>
      </c>
      <c r="AA75" t="b">
        <f>NOT(ISBLANK('master schema'!X70))</f>
        <v>0</v>
      </c>
      <c r="AB75" t="b">
        <f t="shared" si="43"/>
        <v>0</v>
      </c>
      <c r="AC75" t="str">
        <f>INDEX(types_tableschema,MATCH('master schema'!M70,types_master,0))</f>
        <v>number</v>
      </c>
      <c r="AD75" t="b">
        <f>IF(flavour="full",TRUE,INDEX('master schema'!$AC70:$AF70,1,MATCH(flavour,'master schema'!$AC$9:$AF$9,0))="y")</f>
        <v>1</v>
      </c>
      <c r="AE75" t="b">
        <f t="shared" si="44"/>
        <v>1</v>
      </c>
      <c r="AF75">
        <f>IF(AD75,INDEX('master schema'!$AG70:$AK70,1,MATCH(flavour,'master schema'!$AG$9:$AK$9,0)),"")</f>
        <v>0</v>
      </c>
      <c r="AG75" t="b">
        <f t="shared" si="45"/>
        <v>0</v>
      </c>
      <c r="AH75" t="str">
        <f t="shared" si="46"/>
        <v>elapsedDistanceAsRecordedM</v>
      </c>
      <c r="AI75" s="14" t="str">
        <f t="shared" si="35"/>
        <v>,{</v>
      </c>
      <c r="AJ75" s="15" t="str">
        <f t="shared" si="47"/>
        <v>"name": "elapsed_distance_as_recorded_m"</v>
      </c>
      <c r="AK75" s="15" t="str">
        <f t="shared" si="48"/>
        <v>, "title": "Elapsed distance as recorded, metres"</v>
      </c>
      <c r="AL75" s="15" t="str">
        <f t="shared" si="49"/>
        <v>, "group": "Travel"</v>
      </c>
      <c r="AM75" s="15" t="str">
        <f t="shared" si="50"/>
        <v>, "rank": "opt"</v>
      </c>
      <c r="AN75" s="15" t="str">
        <f t="shared" si="51"/>
        <v>, "type": "number"</v>
      </c>
      <c r="AO75" s="15" t="str">
        <f t="shared" si="52"/>
        <v/>
      </c>
      <c r="AP75" s="15" t="str">
        <f t="shared" si="53"/>
        <v>, "description": "convert from elapsed_distance_km"</v>
      </c>
      <c r="AQ75" s="22" t="str">
        <f t="shared" si="36"/>
        <v/>
      </c>
      <c r="AR75" s="22" t="str">
        <f t="shared" si="54"/>
        <v/>
      </c>
      <c r="AS75" s="22" t="str">
        <f t="shared" si="55"/>
        <v/>
      </c>
      <c r="AT75" s="22" t="str">
        <f>IF(AND($AE75,$AB75),IF(V75,IF(OR($V75:V75),",","")&amp;AT$13&amp;": "&amp;J75,""),"")</f>
        <v/>
      </c>
      <c r="AU75" s="22" t="str">
        <f>IF(AND($AE75,$AB75),IF(W75,IF(OR($V75:W75),",","")&amp;AU$13&amp;": "&amp;K75,""),"")</f>
        <v/>
      </c>
      <c r="AV75" s="22" t="str">
        <f>IF(AND($AE75,$AB75),IF(X75,IF(OR($V75:X75),",","")&amp;AV$13&amp;": "&amp;L75,""),"")</f>
        <v/>
      </c>
      <c r="AW75" s="22" t="str">
        <f>IF(AND($AE75,$AB75),IF(Y75,IF(OR($V75:Y75),",","")&amp;AW$13&amp;": "&amp;M75,""),"")</f>
        <v/>
      </c>
      <c r="AX75" s="22" t="str">
        <f>IF(AND($AE75,$AB75),IF(Z75,IF(OR($V75:Z75),",","")&amp;AX$13&amp;": """&amp;N75&amp;"""",""),"")</f>
        <v/>
      </c>
      <c r="AY75" s="22" t="str">
        <f>IF(AND($AE75,$AB75),IF(AA75,IF(OR($V75:AA75),",","")&amp;AY$13&amp;": "&amp;"["&amp;O75&amp;"]",""),"")</f>
        <v/>
      </c>
      <c r="AZ75" s="22" t="str">
        <f t="shared" si="30"/>
        <v/>
      </c>
      <c r="BA75" s="14" t="str">
        <f t="shared" si="31"/>
        <v>}</v>
      </c>
      <c r="BB75" s="13" t="str">
        <f t="shared" si="56"/>
        <v>,{"name": "elapsed_distance_as_recorded_m", "title": "Elapsed distance as recorded, metres", "group": "Travel", "rank": "opt", "type": "number", "description": "convert from elapsed_distance_km"}</v>
      </c>
      <c r="BC75" t="str">
        <f t="shared" si="57"/>
        <v>,elapsed_distance_as_recorded_m</v>
      </c>
      <c r="BD75" t="str">
        <f t="shared" si="34"/>
        <v>,'elapsed_distance_as_recorded_m'</v>
      </c>
      <c r="BE75" t="str">
        <f t="shared" si="58"/>
        <v/>
      </c>
      <c r="BG75" t="str">
        <f t="shared" si="59"/>
        <v>real</v>
      </c>
      <c r="BH75">
        <f t="shared" si="60"/>
        <v>0</v>
      </c>
      <c r="BI75" t="str">
        <f t="shared" si="61"/>
        <v>, elapsed_distance_as_recorded_m real _x000D_</v>
      </c>
    </row>
    <row r="76" spans="1:61" x14ac:dyDescent="0.25">
      <c r="A76" t="str">
        <f>'master schema'!C71</f>
        <v>gps_acquisition_mode</v>
      </c>
      <c r="B76" t="str">
        <f>'master schema'!K71</f>
        <v>GPS acquistion mode</v>
      </c>
      <c r="C76" t="str">
        <f>'master schema'!D71</f>
        <v>Travel</v>
      </c>
      <c r="D76" t="str">
        <f>'master schema'!E71</f>
        <v>opt</v>
      </c>
      <c r="E76" t="str">
        <f>'master schema'!M71</f>
        <v>string</v>
      </c>
      <c r="F76">
        <f>'master schema'!N71</f>
        <v>0</v>
      </c>
      <c r="G76" t="str">
        <f>'master schema'!O71</f>
        <v>per relevant NMEA frame</v>
      </c>
      <c r="H76" t="b">
        <f>'master schema'!Y71</f>
        <v>0</v>
      </c>
      <c r="I76" t="b">
        <f>'master schema'!Z71</f>
        <v>0</v>
      </c>
      <c r="J76">
        <f>'master schema'!S71</f>
        <v>0</v>
      </c>
      <c r="K76">
        <f>'master schema'!T71</f>
        <v>255</v>
      </c>
      <c r="L76">
        <f>'master schema'!U71</f>
        <v>0</v>
      </c>
      <c r="M76">
        <f>'master schema'!V71</f>
        <v>0</v>
      </c>
      <c r="N76">
        <f>'master schema'!W71</f>
        <v>0</v>
      </c>
      <c r="O76">
        <f>'master schema'!X71</f>
        <v>0</v>
      </c>
      <c r="P76" t="b">
        <f t="shared" si="37"/>
        <v>1</v>
      </c>
      <c r="Q76" t="b">
        <f t="shared" si="38"/>
        <v>1</v>
      </c>
      <c r="R76" t="b">
        <f t="shared" si="39"/>
        <v>0</v>
      </c>
      <c r="S76" t="b">
        <f t="shared" si="40"/>
        <v>1</v>
      </c>
      <c r="T76" t="b">
        <f t="shared" si="41"/>
        <v>0</v>
      </c>
      <c r="U76" t="b">
        <f t="shared" si="42"/>
        <v>0</v>
      </c>
      <c r="V76" t="b">
        <f>NOT(ISBLANK('master schema'!S71))</f>
        <v>0</v>
      </c>
      <c r="W76" t="b">
        <f>NOT(ISBLANK('master schema'!T71))</f>
        <v>1</v>
      </c>
      <c r="X76" t="b">
        <f>NOT(ISBLANK('master schema'!U71))</f>
        <v>0</v>
      </c>
      <c r="Y76" t="b">
        <f>NOT(ISBLANK('master schema'!V71))</f>
        <v>0</v>
      </c>
      <c r="Z76" t="b">
        <f>NOT(ISBLANK('master schema'!W71))</f>
        <v>0</v>
      </c>
      <c r="AA76" t="b">
        <f>NOT(ISBLANK('master schema'!X71))</f>
        <v>0</v>
      </c>
      <c r="AB76" t="b">
        <f t="shared" si="43"/>
        <v>1</v>
      </c>
      <c r="AC76" t="str">
        <f>INDEX(types_tableschema,MATCH('master schema'!M71,types_master,0))</f>
        <v>string</v>
      </c>
      <c r="AD76" t="b">
        <f>IF(flavour="full",TRUE,INDEX('master schema'!$AC71:$AF71,1,MATCH(flavour,'master schema'!$AC$9:$AF$9,0))="y")</f>
        <v>1</v>
      </c>
      <c r="AE76" t="b">
        <f t="shared" si="44"/>
        <v>1</v>
      </c>
      <c r="AF76">
        <f>IF(AD76,INDEX('master schema'!$AG71:$AK71,1,MATCH(flavour,'master schema'!$AG$9:$AK$9,0)),"")</f>
        <v>6</v>
      </c>
      <c r="AG76" t="b">
        <f t="shared" si="45"/>
        <v>1</v>
      </c>
      <c r="AH76" t="str">
        <f t="shared" si="46"/>
        <v>gpsAcquisitionMode</v>
      </c>
      <c r="AI76" s="14" t="str">
        <f t="shared" si="35"/>
        <v>,{</v>
      </c>
      <c r="AJ76" s="15" t="str">
        <f t="shared" si="47"/>
        <v>"name": "gps_acquisition_mode"</v>
      </c>
      <c r="AK76" s="15" t="str">
        <f t="shared" si="48"/>
        <v>, "title": "GPS acquistion mode"</v>
      </c>
      <c r="AL76" s="15" t="str">
        <f t="shared" si="49"/>
        <v>, "group": "Travel"</v>
      </c>
      <c r="AM76" s="15" t="str">
        <f t="shared" si="50"/>
        <v>, "rank": "opt"</v>
      </c>
      <c r="AN76" s="15" t="str">
        <f t="shared" si="51"/>
        <v>, "type": "string"</v>
      </c>
      <c r="AO76" s="15" t="str">
        <f t="shared" si="52"/>
        <v/>
      </c>
      <c r="AP76" s="15" t="str">
        <f t="shared" si="53"/>
        <v>, "description": "per relevant NMEA frame"</v>
      </c>
      <c r="AQ76" s="22" t="str">
        <f t="shared" si="36"/>
        <v>, "constraints": {</v>
      </c>
      <c r="AR76" s="22" t="str">
        <f t="shared" si="54"/>
        <v>"required": false</v>
      </c>
      <c r="AS76" s="22" t="str">
        <f t="shared" si="55"/>
        <v>,"unique": false</v>
      </c>
      <c r="AT76" s="22" t="str">
        <f>IF(AND($AE76,$AB76),IF(V76,IF(OR($V76:V76),",","")&amp;AT$13&amp;": "&amp;J76,""),"")</f>
        <v/>
      </c>
      <c r="AU76" s="22" t="str">
        <f>IF(AND($AE76,$AB76),IF(W76,IF(OR($V76:W76),",","")&amp;AU$13&amp;": "&amp;K76,""),"")</f>
        <v>,"maxLength": 255</v>
      </c>
      <c r="AV76" s="22" t="str">
        <f>IF(AND($AE76,$AB76),IF(X76,IF(OR($V76:X76),",","")&amp;AV$13&amp;": "&amp;L76,""),"")</f>
        <v/>
      </c>
      <c r="AW76" s="22" t="str">
        <f>IF(AND($AE76,$AB76),IF(Y76,IF(OR($V76:Y76),",","")&amp;AW$13&amp;": "&amp;M76,""),"")</f>
        <v/>
      </c>
      <c r="AX76" s="22" t="str">
        <f>IF(AND($AE76,$AB76),IF(Z76,IF(OR($V76:Z76),",","")&amp;AX$13&amp;": """&amp;N76&amp;"""",""),"")</f>
        <v/>
      </c>
      <c r="AY76" s="22" t="str">
        <f>IF(AND($AE76,$AB76),IF(AA76,IF(OR($V76:AA76),",","")&amp;AY$13&amp;": "&amp;"["&amp;O76&amp;"]",""),"")</f>
        <v/>
      </c>
      <c r="AZ76" s="22" t="str">
        <f t="shared" si="30"/>
        <v>}</v>
      </c>
      <c r="BA76" s="14" t="str">
        <f t="shared" si="31"/>
        <v>}</v>
      </c>
      <c r="BB76" s="13" t="str">
        <f t="shared" si="56"/>
        <v>,{"name": "gps_acquisition_mode", "title": "GPS acquistion mode", "group": "Travel", "rank": "opt", "type": "string", "description": "per relevant NMEA frame", "constraints": {"required": false,"unique": false,"maxLength": 255}}</v>
      </c>
      <c r="BC76" t="str">
        <f t="shared" si="57"/>
        <v>,gps_acquisition_mode</v>
      </c>
      <c r="BD76" t="str">
        <f t="shared" si="34"/>
        <v>,'gps_acquisition_mode'</v>
      </c>
      <c r="BE76" t="str">
        <f t="shared" si="58"/>
        <v>,'gps_acquisition_mode'</v>
      </c>
      <c r="BG76" t="str">
        <f t="shared" si="59"/>
        <v>varchar</v>
      </c>
      <c r="BH76">
        <f t="shared" si="60"/>
        <v>255</v>
      </c>
      <c r="BI76" t="str">
        <f t="shared" si="61"/>
        <v>, gps_acquisition_mode varchar(255) _x000D_</v>
      </c>
    </row>
    <row r="77" spans="1:61" x14ac:dyDescent="0.25">
      <c r="A77" t="str">
        <f>'master schema'!C72</f>
        <v>gps_altitude_m</v>
      </c>
      <c r="B77" t="str">
        <f>'master schema'!K72</f>
        <v>GPS altitude</v>
      </c>
      <c r="C77" t="str">
        <f>'master schema'!D72</f>
        <v>Travel</v>
      </c>
      <c r="D77" t="str">
        <f>'master schema'!E72</f>
        <v>opt</v>
      </c>
      <c r="E77" t="str">
        <f>'master schema'!M72</f>
        <v>numeric</v>
      </c>
      <c r="F77">
        <f>'master schema'!N72</f>
        <v>0</v>
      </c>
      <c r="G77" t="str">
        <f>'master schema'!O72</f>
        <v>per relevant NMEA frame</v>
      </c>
      <c r="H77" t="b">
        <f>'master schema'!Y72</f>
        <v>0</v>
      </c>
      <c r="I77" t="b">
        <f>'master schema'!Z72</f>
        <v>0</v>
      </c>
      <c r="J77">
        <f>'master schema'!S72</f>
        <v>0</v>
      </c>
      <c r="K77">
        <f>'master schema'!T72</f>
        <v>0</v>
      </c>
      <c r="L77">
        <f>'master schema'!U72</f>
        <v>0</v>
      </c>
      <c r="M77">
        <f>'master schema'!V72</f>
        <v>0</v>
      </c>
      <c r="N77">
        <f>'master schema'!W72</f>
        <v>0</v>
      </c>
      <c r="O77">
        <f>'master schema'!X72</f>
        <v>0</v>
      </c>
      <c r="P77" t="b">
        <f t="shared" si="37"/>
        <v>1</v>
      </c>
      <c r="Q77" t="b">
        <f t="shared" si="38"/>
        <v>1</v>
      </c>
      <c r="R77" t="b">
        <f t="shared" si="39"/>
        <v>0</v>
      </c>
      <c r="S77" t="b">
        <f t="shared" si="40"/>
        <v>1</v>
      </c>
      <c r="T77" t="b">
        <f t="shared" si="41"/>
        <v>0</v>
      </c>
      <c r="U77" t="b">
        <f t="shared" si="42"/>
        <v>0</v>
      </c>
      <c r="V77" t="b">
        <f>NOT(ISBLANK('master schema'!S72))</f>
        <v>0</v>
      </c>
      <c r="W77" t="b">
        <f>NOT(ISBLANK('master schema'!T72))</f>
        <v>0</v>
      </c>
      <c r="X77" t="b">
        <f>NOT(ISBLANK('master schema'!U72))</f>
        <v>0</v>
      </c>
      <c r="Y77" t="b">
        <f>NOT(ISBLANK('master schema'!V72))</f>
        <v>0</v>
      </c>
      <c r="Z77" t="b">
        <f>NOT(ISBLANK('master schema'!W72))</f>
        <v>0</v>
      </c>
      <c r="AA77" t="b">
        <f>NOT(ISBLANK('master schema'!X72))</f>
        <v>0</v>
      </c>
      <c r="AB77" t="b">
        <f t="shared" si="43"/>
        <v>0</v>
      </c>
      <c r="AC77" t="str">
        <f>INDEX(types_tableschema,MATCH('master schema'!M72,types_master,0))</f>
        <v>number</v>
      </c>
      <c r="AD77" t="b">
        <f>IF(flavour="full",TRUE,INDEX('master schema'!$AC72:$AF72,1,MATCH(flavour,'master schema'!$AC$9:$AF$9,0))="y")</f>
        <v>1</v>
      </c>
      <c r="AE77" t="b">
        <f t="shared" si="44"/>
        <v>1</v>
      </c>
      <c r="AF77">
        <f>IF(AD77,INDEX('master schema'!$AG72:$AK72,1,MATCH(flavour,'master schema'!$AG$9:$AK$9,0)),"")</f>
        <v>7</v>
      </c>
      <c r="AG77" t="b">
        <f t="shared" si="45"/>
        <v>1</v>
      </c>
      <c r="AH77" t="str">
        <f t="shared" si="46"/>
        <v>gpsAltitudeM</v>
      </c>
      <c r="AI77" s="14" t="str">
        <f t="shared" si="35"/>
        <v>,{</v>
      </c>
      <c r="AJ77" s="15" t="str">
        <f t="shared" si="47"/>
        <v>"name": "gps_altitude_m"</v>
      </c>
      <c r="AK77" s="15" t="str">
        <f t="shared" si="48"/>
        <v>, "title": "GPS altitude"</v>
      </c>
      <c r="AL77" s="15" t="str">
        <f t="shared" si="49"/>
        <v>, "group": "Travel"</v>
      </c>
      <c r="AM77" s="15" t="str">
        <f t="shared" si="50"/>
        <v>, "rank": "opt"</v>
      </c>
      <c r="AN77" s="15" t="str">
        <f t="shared" si="51"/>
        <v>, "type": "number"</v>
      </c>
      <c r="AO77" s="15" t="str">
        <f t="shared" si="52"/>
        <v/>
      </c>
      <c r="AP77" s="15" t="str">
        <f t="shared" si="53"/>
        <v>, "description": "per relevant NMEA frame"</v>
      </c>
      <c r="AQ77" s="22" t="str">
        <f t="shared" si="36"/>
        <v/>
      </c>
      <c r="AR77" s="22" t="str">
        <f t="shared" si="54"/>
        <v/>
      </c>
      <c r="AS77" s="22" t="str">
        <f t="shared" si="55"/>
        <v/>
      </c>
      <c r="AT77" s="22" t="str">
        <f>IF(AND($AE77,$AB77),IF(V77,IF(OR($V77:V77),",","")&amp;AT$13&amp;": "&amp;J77,""),"")</f>
        <v/>
      </c>
      <c r="AU77" s="22" t="str">
        <f>IF(AND($AE77,$AB77),IF(W77,IF(OR($V77:W77),",","")&amp;AU$13&amp;": "&amp;K77,""),"")</f>
        <v/>
      </c>
      <c r="AV77" s="22" t="str">
        <f>IF(AND($AE77,$AB77),IF(X77,IF(OR($V77:X77),",","")&amp;AV$13&amp;": "&amp;L77,""),"")</f>
        <v/>
      </c>
      <c r="AW77" s="22" t="str">
        <f>IF(AND($AE77,$AB77),IF(Y77,IF(OR($V77:Y77),",","")&amp;AW$13&amp;": "&amp;M77,""),"")</f>
        <v/>
      </c>
      <c r="AX77" s="22" t="str">
        <f>IF(AND($AE77,$AB77),IF(Z77,IF(OR($V77:Z77),",","")&amp;AX$13&amp;": """&amp;N77&amp;"""",""),"")</f>
        <v/>
      </c>
      <c r="AY77" s="22" t="str">
        <f>IF(AND($AE77,$AB77),IF(AA77,IF(OR($V77:AA77),",","")&amp;AY$13&amp;": "&amp;"["&amp;O77&amp;"]",""),"")</f>
        <v/>
      </c>
      <c r="AZ77" s="22" t="str">
        <f t="shared" si="30"/>
        <v/>
      </c>
      <c r="BA77" s="14" t="str">
        <f t="shared" si="31"/>
        <v>}</v>
      </c>
      <c r="BB77" s="13" t="str">
        <f t="shared" si="56"/>
        <v>,{"name": "gps_altitude_m", "title": "GPS altitude", "group": "Travel", "rank": "opt", "type": "number", "description": "per relevant NMEA frame"}</v>
      </c>
      <c r="BC77" t="str">
        <f t="shared" si="57"/>
        <v>,gps_altitude_m</v>
      </c>
      <c r="BD77" t="str">
        <f t="shared" si="34"/>
        <v>,'gps_altitude_m'</v>
      </c>
      <c r="BE77" t="str">
        <f t="shared" si="58"/>
        <v>,'gps_altitude_m'</v>
      </c>
      <c r="BG77" t="str">
        <f t="shared" si="59"/>
        <v>real</v>
      </c>
      <c r="BH77">
        <f t="shared" si="60"/>
        <v>0</v>
      </c>
      <c r="BI77" t="str">
        <f t="shared" si="61"/>
        <v>, gps_altitude_m real _x000D_</v>
      </c>
    </row>
    <row r="78" spans="1:61" x14ac:dyDescent="0.25">
      <c r="A78" t="str">
        <f>'master schema'!C73</f>
        <v>gps_detail_of_satellites</v>
      </c>
      <c r="B78" t="str">
        <f>'master schema'!K73</f>
        <v>GPS satellite detail</v>
      </c>
      <c r="C78" t="str">
        <f>'master schema'!D73</f>
        <v>Travel</v>
      </c>
      <c r="D78" t="str">
        <f>'master schema'!E73</f>
        <v>opt</v>
      </c>
      <c r="E78" t="str">
        <f>'master schema'!M73</f>
        <v>string</v>
      </c>
      <c r="F78">
        <f>'master schema'!N73</f>
        <v>0</v>
      </c>
      <c r="G78" t="str">
        <f>'master schema'!O73</f>
        <v>per relevant NMEA frame</v>
      </c>
      <c r="H78" t="b">
        <f>'master schema'!Y73</f>
        <v>0</v>
      </c>
      <c r="I78" t="b">
        <f>'master schema'!Z73</f>
        <v>0</v>
      </c>
      <c r="J78">
        <f>'master schema'!S73</f>
        <v>0</v>
      </c>
      <c r="K78">
        <f>'master schema'!T73</f>
        <v>255</v>
      </c>
      <c r="L78">
        <f>'master schema'!U73</f>
        <v>0</v>
      </c>
      <c r="M78">
        <f>'master schema'!V73</f>
        <v>0</v>
      </c>
      <c r="N78">
        <f>'master schema'!W73</f>
        <v>0</v>
      </c>
      <c r="O78">
        <f>'master schema'!X73</f>
        <v>0</v>
      </c>
      <c r="P78" t="b">
        <f t="shared" si="37"/>
        <v>1</v>
      </c>
      <c r="Q78" t="b">
        <f t="shared" si="38"/>
        <v>1</v>
      </c>
      <c r="R78" t="b">
        <f t="shared" si="39"/>
        <v>0</v>
      </c>
      <c r="S78" t="b">
        <f t="shared" si="40"/>
        <v>1</v>
      </c>
      <c r="T78" t="b">
        <f t="shared" si="41"/>
        <v>0</v>
      </c>
      <c r="U78" t="b">
        <f t="shared" si="42"/>
        <v>0</v>
      </c>
      <c r="V78" t="b">
        <f>NOT(ISBLANK('master schema'!S73))</f>
        <v>0</v>
      </c>
      <c r="W78" t="b">
        <f>NOT(ISBLANK('master schema'!T73))</f>
        <v>1</v>
      </c>
      <c r="X78" t="b">
        <f>NOT(ISBLANK('master schema'!U73))</f>
        <v>0</v>
      </c>
      <c r="Y78" t="b">
        <f>NOT(ISBLANK('master schema'!V73))</f>
        <v>0</v>
      </c>
      <c r="Z78" t="b">
        <f>NOT(ISBLANK('master schema'!W73))</f>
        <v>0</v>
      </c>
      <c r="AA78" t="b">
        <f>NOT(ISBLANK('master schema'!X73))</f>
        <v>0</v>
      </c>
      <c r="AB78" t="b">
        <f t="shared" si="43"/>
        <v>1</v>
      </c>
      <c r="AC78" t="str">
        <f>INDEX(types_tableschema,MATCH('master schema'!M73,types_master,0))</f>
        <v>string</v>
      </c>
      <c r="AD78" t="b">
        <f>IF(flavour="full",TRUE,INDEX('master schema'!$AC73:$AF73,1,MATCH(flavour,'master schema'!$AC$9:$AF$9,0))="y")</f>
        <v>1</v>
      </c>
      <c r="AE78" t="b">
        <f t="shared" si="44"/>
        <v>1</v>
      </c>
      <c r="AF78">
        <f>IF(AD78,INDEX('master schema'!$AG73:$AK73,1,MATCH(flavour,'master schema'!$AG$9:$AK$9,0)),"")</f>
        <v>8</v>
      </c>
      <c r="AG78" t="b">
        <f t="shared" si="45"/>
        <v>1</v>
      </c>
      <c r="AH78" t="str">
        <f t="shared" si="46"/>
        <v>gpsDetailOfSatellites</v>
      </c>
      <c r="AI78" s="14" t="str">
        <f t="shared" si="35"/>
        <v>,{</v>
      </c>
      <c r="AJ78" s="15" t="str">
        <f t="shared" si="47"/>
        <v>"name": "gps_detail_of_satellites"</v>
      </c>
      <c r="AK78" s="15" t="str">
        <f t="shared" si="48"/>
        <v>, "title": "GPS satellite detail"</v>
      </c>
      <c r="AL78" s="15" t="str">
        <f t="shared" si="49"/>
        <v>, "group": "Travel"</v>
      </c>
      <c r="AM78" s="15" t="str">
        <f t="shared" si="50"/>
        <v>, "rank": "opt"</v>
      </c>
      <c r="AN78" s="15" t="str">
        <f t="shared" si="51"/>
        <v>, "type": "string"</v>
      </c>
      <c r="AO78" s="15" t="str">
        <f t="shared" si="52"/>
        <v/>
      </c>
      <c r="AP78" s="15" t="str">
        <f t="shared" si="53"/>
        <v>, "description": "per relevant NMEA frame"</v>
      </c>
      <c r="AQ78" s="22" t="str">
        <f t="shared" si="36"/>
        <v>, "constraints": {</v>
      </c>
      <c r="AR78" s="22" t="str">
        <f t="shared" si="54"/>
        <v>"required": false</v>
      </c>
      <c r="AS78" s="22" t="str">
        <f t="shared" si="55"/>
        <v>,"unique": false</v>
      </c>
      <c r="AT78" s="22" t="str">
        <f>IF(AND($AE78,$AB78),IF(V78,IF(OR($V78:V78),",","")&amp;AT$13&amp;": "&amp;J78,""),"")</f>
        <v/>
      </c>
      <c r="AU78" s="22" t="str">
        <f>IF(AND($AE78,$AB78),IF(W78,IF(OR($V78:W78),",","")&amp;AU$13&amp;": "&amp;K78,""),"")</f>
        <v>,"maxLength": 255</v>
      </c>
      <c r="AV78" s="22" t="str">
        <f>IF(AND($AE78,$AB78),IF(X78,IF(OR($V78:X78),",","")&amp;AV$13&amp;": "&amp;L78,""),"")</f>
        <v/>
      </c>
      <c r="AW78" s="22" t="str">
        <f>IF(AND($AE78,$AB78),IF(Y78,IF(OR($V78:Y78),",","")&amp;AW$13&amp;": "&amp;M78,""),"")</f>
        <v/>
      </c>
      <c r="AX78" s="22" t="str">
        <f>IF(AND($AE78,$AB78),IF(Z78,IF(OR($V78:Z78),",","")&amp;AX$13&amp;": """&amp;N78&amp;"""",""),"")</f>
        <v/>
      </c>
      <c r="AY78" s="22" t="str">
        <f>IF(AND($AE78,$AB78),IF(AA78,IF(OR($V78:AA78),",","")&amp;AY$13&amp;": "&amp;"["&amp;O78&amp;"]",""),"")</f>
        <v/>
      </c>
      <c r="AZ78" s="22" t="str">
        <f t="shared" si="30"/>
        <v>}</v>
      </c>
      <c r="BA78" s="14" t="str">
        <f t="shared" si="31"/>
        <v>}</v>
      </c>
      <c r="BB78" s="13" t="str">
        <f t="shared" si="56"/>
        <v>,{"name": "gps_detail_of_satellites", "title": "GPS satellite detail", "group": "Travel", "rank": "opt", "type": "string", "description": "per relevant NMEA frame", "constraints": {"required": false,"unique": false,"maxLength": 255}}</v>
      </c>
      <c r="BC78" t="str">
        <f t="shared" si="57"/>
        <v>,gps_detail_of_satellites</v>
      </c>
      <c r="BD78" t="str">
        <f t="shared" si="34"/>
        <v>,'gps_detail_of_satellites'</v>
      </c>
      <c r="BE78" t="str">
        <f t="shared" si="58"/>
        <v>,'gps_detail_of_satellites'</v>
      </c>
      <c r="BG78" t="str">
        <f t="shared" si="59"/>
        <v>varchar</v>
      </c>
      <c r="BH78">
        <f t="shared" si="60"/>
        <v>255</v>
      </c>
      <c r="BI78" t="str">
        <f t="shared" si="61"/>
        <v>, gps_detail_of_satellites varchar(255) _x000D_</v>
      </c>
    </row>
    <row r="79" spans="1:61" x14ac:dyDescent="0.25">
      <c r="A79" t="str">
        <f>'master schema'!C74</f>
        <v>gps_dgps_station_id</v>
      </c>
      <c r="B79" t="str">
        <f>'master schema'!K74</f>
        <v>GPS differential GPS station identifier</v>
      </c>
      <c r="C79" t="str">
        <f>'master schema'!D74</f>
        <v>Travel</v>
      </c>
      <c r="D79" t="str">
        <f>'master schema'!E74</f>
        <v>opt</v>
      </c>
      <c r="E79" t="str">
        <f>'master schema'!M74</f>
        <v>string</v>
      </c>
      <c r="F79">
        <f>'master schema'!N74</f>
        <v>0</v>
      </c>
      <c r="G79" t="str">
        <f>'master schema'!O74</f>
        <v>per relevant NMEA frame</v>
      </c>
      <c r="H79" t="b">
        <f>'master schema'!Y74</f>
        <v>0</v>
      </c>
      <c r="I79" t="b">
        <f>'master schema'!Z74</f>
        <v>0</v>
      </c>
      <c r="J79">
        <f>'master schema'!S74</f>
        <v>0</v>
      </c>
      <c r="K79">
        <f>'master schema'!T74</f>
        <v>255</v>
      </c>
      <c r="L79">
        <f>'master schema'!U74</f>
        <v>0</v>
      </c>
      <c r="M79">
        <f>'master schema'!V74</f>
        <v>0</v>
      </c>
      <c r="N79">
        <f>'master schema'!W74</f>
        <v>0</v>
      </c>
      <c r="O79">
        <f>'master schema'!X74</f>
        <v>0</v>
      </c>
      <c r="P79" t="b">
        <f t="shared" si="37"/>
        <v>1</v>
      </c>
      <c r="Q79" t="b">
        <f t="shared" si="38"/>
        <v>1</v>
      </c>
      <c r="R79" t="b">
        <f t="shared" si="39"/>
        <v>0</v>
      </c>
      <c r="S79" t="b">
        <f t="shared" si="40"/>
        <v>1</v>
      </c>
      <c r="T79" t="b">
        <f t="shared" si="41"/>
        <v>0</v>
      </c>
      <c r="U79" t="b">
        <f t="shared" si="42"/>
        <v>0</v>
      </c>
      <c r="V79" t="b">
        <f>NOT(ISBLANK('master schema'!S74))</f>
        <v>0</v>
      </c>
      <c r="W79" t="b">
        <f>NOT(ISBLANK('master schema'!T74))</f>
        <v>1</v>
      </c>
      <c r="X79" t="b">
        <f>NOT(ISBLANK('master schema'!U74))</f>
        <v>0</v>
      </c>
      <c r="Y79" t="b">
        <f>NOT(ISBLANK('master schema'!V74))</f>
        <v>0</v>
      </c>
      <c r="Z79" t="b">
        <f>NOT(ISBLANK('master schema'!W74))</f>
        <v>0</v>
      </c>
      <c r="AA79" t="b">
        <f>NOT(ISBLANK('master schema'!X74))</f>
        <v>0</v>
      </c>
      <c r="AB79" t="b">
        <f t="shared" si="43"/>
        <v>1</v>
      </c>
      <c r="AC79" t="str">
        <f>INDEX(types_tableschema,MATCH('master schema'!M74,types_master,0))</f>
        <v>string</v>
      </c>
      <c r="AD79" t="b">
        <f>IF(flavour="full",TRUE,INDEX('master schema'!$AC74:$AF74,1,MATCH(flavour,'master schema'!$AC$9:$AF$9,0))="y")</f>
        <v>1</v>
      </c>
      <c r="AE79" t="b">
        <f t="shared" si="44"/>
        <v>1</v>
      </c>
      <c r="AF79">
        <f>IF(AD79,INDEX('master schema'!$AG74:$AK74,1,MATCH(flavour,'master schema'!$AG$9:$AK$9,0)),"")</f>
        <v>9</v>
      </c>
      <c r="AG79" t="b">
        <f t="shared" si="45"/>
        <v>1</v>
      </c>
      <c r="AH79" t="str">
        <f t="shared" si="46"/>
        <v>gpsDgpsStationId</v>
      </c>
      <c r="AI79" s="14" t="str">
        <f t="shared" si="35"/>
        <v>,{</v>
      </c>
      <c r="AJ79" s="15" t="str">
        <f t="shared" si="47"/>
        <v>"name": "gps_dgps_station_id"</v>
      </c>
      <c r="AK79" s="15" t="str">
        <f t="shared" si="48"/>
        <v>, "title": "GPS differential GPS station identifier"</v>
      </c>
      <c r="AL79" s="15" t="str">
        <f t="shared" si="49"/>
        <v>, "group": "Travel"</v>
      </c>
      <c r="AM79" s="15" t="str">
        <f t="shared" si="50"/>
        <v>, "rank": "opt"</v>
      </c>
      <c r="AN79" s="15" t="str">
        <f t="shared" si="51"/>
        <v>, "type": "string"</v>
      </c>
      <c r="AO79" s="15" t="str">
        <f t="shared" si="52"/>
        <v/>
      </c>
      <c r="AP79" s="15" t="str">
        <f t="shared" si="53"/>
        <v>, "description": "per relevant NMEA frame"</v>
      </c>
      <c r="AQ79" s="22" t="str">
        <f t="shared" si="36"/>
        <v>, "constraints": {</v>
      </c>
      <c r="AR79" s="22" t="str">
        <f t="shared" si="54"/>
        <v>"required": false</v>
      </c>
      <c r="AS79" s="22" t="str">
        <f t="shared" si="55"/>
        <v>,"unique": false</v>
      </c>
      <c r="AT79" s="22" t="str">
        <f>IF(AND($AE79,$AB79),IF(V79,IF(OR($V79:V79),",","")&amp;AT$13&amp;": "&amp;J79,""),"")</f>
        <v/>
      </c>
      <c r="AU79" s="22" t="str">
        <f>IF(AND($AE79,$AB79),IF(W79,IF(OR($V79:W79),",","")&amp;AU$13&amp;": "&amp;K79,""),"")</f>
        <v>,"maxLength": 255</v>
      </c>
      <c r="AV79" s="22" t="str">
        <f>IF(AND($AE79,$AB79),IF(X79,IF(OR($V79:X79),",","")&amp;AV$13&amp;": "&amp;L79,""),"")</f>
        <v/>
      </c>
      <c r="AW79" s="22" t="str">
        <f>IF(AND($AE79,$AB79),IF(Y79,IF(OR($V79:Y79),",","")&amp;AW$13&amp;": "&amp;M79,""),"")</f>
        <v/>
      </c>
      <c r="AX79" s="22" t="str">
        <f>IF(AND($AE79,$AB79),IF(Z79,IF(OR($V79:Z79),",","")&amp;AX$13&amp;": """&amp;N79&amp;"""",""),"")</f>
        <v/>
      </c>
      <c r="AY79" s="22" t="str">
        <f>IF(AND($AE79,$AB79),IF(AA79,IF(OR($V79:AA79),",","")&amp;AY$13&amp;": "&amp;"["&amp;O79&amp;"]",""),"")</f>
        <v/>
      </c>
      <c r="AZ79" s="22" t="str">
        <f t="shared" si="30"/>
        <v>}</v>
      </c>
      <c r="BA79" s="14" t="str">
        <f t="shared" si="31"/>
        <v>}</v>
      </c>
      <c r="BB79" s="13" t="str">
        <f t="shared" si="56"/>
        <v>,{"name": "gps_dgps_station_id", "title": "GPS differential GPS station identifier", "group": "Travel", "rank": "opt", "type": "string", "description": "per relevant NMEA frame", "constraints": {"required": false,"unique": false,"maxLength": 255}}</v>
      </c>
      <c r="BC79" t="str">
        <f t="shared" si="57"/>
        <v>,gps_dgps_station_id</v>
      </c>
      <c r="BD79" t="str">
        <f t="shared" si="34"/>
        <v>,'gps_dgps_station_id'</v>
      </c>
      <c r="BE79" t="str">
        <f t="shared" si="58"/>
        <v>,'gps_dgps_station_id'</v>
      </c>
      <c r="BG79" t="str">
        <f t="shared" si="59"/>
        <v>varchar</v>
      </c>
      <c r="BH79">
        <f t="shared" si="60"/>
        <v>255</v>
      </c>
      <c r="BI79" t="str">
        <f t="shared" si="61"/>
        <v>, gps_dgps_station_id varchar(255) _x000D_</v>
      </c>
    </row>
    <row r="80" spans="1:61" x14ac:dyDescent="0.25">
      <c r="A80" t="str">
        <f>'master schema'!C75</f>
        <v>gps_ground_speed_km_h</v>
      </c>
      <c r="B80" t="str">
        <f>'master schema'!K75</f>
        <v>GPS ground speed, kilometres per hour</v>
      </c>
      <c r="C80" t="str">
        <f>'master schema'!D75</f>
        <v>Travel</v>
      </c>
      <c r="D80" t="str">
        <f>'master schema'!E75</f>
        <v>opt</v>
      </c>
      <c r="E80" t="str">
        <f>'master schema'!M75</f>
        <v>numeric</v>
      </c>
      <c r="F80">
        <f>'master schema'!N75</f>
        <v>0</v>
      </c>
      <c r="G80" t="str">
        <f>'master schema'!O75</f>
        <v>per relevant NMEA frame</v>
      </c>
      <c r="H80" t="b">
        <f>'master schema'!Y75</f>
        <v>0</v>
      </c>
      <c r="I80" t="b">
        <f>'master schema'!Z75</f>
        <v>0</v>
      </c>
      <c r="J80">
        <f>'master schema'!S75</f>
        <v>0</v>
      </c>
      <c r="K80">
        <f>'master schema'!T75</f>
        <v>0</v>
      </c>
      <c r="L80">
        <f>'master schema'!U75</f>
        <v>0</v>
      </c>
      <c r="M80">
        <f>'master schema'!V75</f>
        <v>0</v>
      </c>
      <c r="N80">
        <f>'master schema'!W75</f>
        <v>0</v>
      </c>
      <c r="O80">
        <f>'master schema'!X75</f>
        <v>0</v>
      </c>
      <c r="P80" t="b">
        <f t="shared" si="37"/>
        <v>1</v>
      </c>
      <c r="Q80" t="b">
        <f t="shared" si="38"/>
        <v>1</v>
      </c>
      <c r="R80" t="b">
        <f t="shared" si="39"/>
        <v>0</v>
      </c>
      <c r="S80" t="b">
        <f t="shared" si="40"/>
        <v>1</v>
      </c>
      <c r="T80" t="b">
        <f t="shared" si="41"/>
        <v>0</v>
      </c>
      <c r="U80" t="b">
        <f t="shared" si="42"/>
        <v>0</v>
      </c>
      <c r="V80" t="b">
        <f>NOT(ISBLANK('master schema'!S75))</f>
        <v>0</v>
      </c>
      <c r="W80" t="b">
        <f>NOT(ISBLANK('master schema'!T75))</f>
        <v>0</v>
      </c>
      <c r="X80" t="b">
        <f>NOT(ISBLANK('master schema'!U75))</f>
        <v>0</v>
      </c>
      <c r="Y80" t="b">
        <f>NOT(ISBLANK('master schema'!V75))</f>
        <v>0</v>
      </c>
      <c r="Z80" t="b">
        <f>NOT(ISBLANK('master schema'!W75))</f>
        <v>0</v>
      </c>
      <c r="AA80" t="b">
        <f>NOT(ISBLANK('master schema'!X75))</f>
        <v>0</v>
      </c>
      <c r="AB80" t="b">
        <f t="shared" si="43"/>
        <v>0</v>
      </c>
      <c r="AC80" t="str">
        <f>INDEX(types_tableschema,MATCH('master schema'!M75,types_master,0))</f>
        <v>number</v>
      </c>
      <c r="AD80" t="b">
        <f>IF(flavour="full",TRUE,INDEX('master schema'!$AC75:$AF75,1,MATCH(flavour,'master schema'!$AC$9:$AF$9,0))="y")</f>
        <v>1</v>
      </c>
      <c r="AE80" t="b">
        <f t="shared" si="44"/>
        <v>1</v>
      </c>
      <c r="AF80">
        <f>IF(AD80,INDEX('master schema'!$AG75:$AK75,1,MATCH(flavour,'master schema'!$AG$9:$AK$9,0)),"")</f>
        <v>11</v>
      </c>
      <c r="AG80" t="b">
        <f t="shared" si="45"/>
        <v>1</v>
      </c>
      <c r="AH80" t="str">
        <f t="shared" si="46"/>
        <v>gpsGroundSpeedKmH</v>
      </c>
      <c r="AI80" s="14" t="str">
        <f t="shared" si="35"/>
        <v>,{</v>
      </c>
      <c r="AJ80" s="15" t="str">
        <f t="shared" si="47"/>
        <v>"name": "gps_ground_speed_km_h"</v>
      </c>
      <c r="AK80" s="15" t="str">
        <f t="shared" si="48"/>
        <v>, "title": "GPS ground speed, kilometres per hour"</v>
      </c>
      <c r="AL80" s="15" t="str">
        <f t="shared" si="49"/>
        <v>, "group": "Travel"</v>
      </c>
      <c r="AM80" s="15" t="str">
        <f t="shared" si="50"/>
        <v>, "rank": "opt"</v>
      </c>
      <c r="AN80" s="15" t="str">
        <f t="shared" si="51"/>
        <v>, "type": "number"</v>
      </c>
      <c r="AO80" s="15" t="str">
        <f t="shared" si="52"/>
        <v/>
      </c>
      <c r="AP80" s="15" t="str">
        <f t="shared" si="53"/>
        <v>, "description": "per relevant NMEA frame"</v>
      </c>
      <c r="AQ80" s="22" t="str">
        <f t="shared" ref="AQ80:AQ143" si="62">IF(AND($AE80,$AB80),", "&amp;AQ$13&amp;": {","")</f>
        <v/>
      </c>
      <c r="AR80" s="22" t="str">
        <f t="shared" si="54"/>
        <v/>
      </c>
      <c r="AS80" s="22" t="str">
        <f t="shared" si="55"/>
        <v/>
      </c>
      <c r="AT80" s="22" t="str">
        <f>IF(AND($AE80,$AB80),IF(V80,IF(OR($V80:V80),",","")&amp;AT$13&amp;": "&amp;J80,""),"")</f>
        <v/>
      </c>
      <c r="AU80" s="22" t="str">
        <f>IF(AND($AE80,$AB80),IF(W80,IF(OR($V80:W80),",","")&amp;AU$13&amp;": "&amp;K80,""),"")</f>
        <v/>
      </c>
      <c r="AV80" s="22" t="str">
        <f>IF(AND($AE80,$AB80),IF(X80,IF(OR($V80:X80),",","")&amp;AV$13&amp;": "&amp;L80,""),"")</f>
        <v/>
      </c>
      <c r="AW80" s="22" t="str">
        <f>IF(AND($AE80,$AB80),IF(Y80,IF(OR($V80:Y80),",","")&amp;AW$13&amp;": "&amp;M80,""),"")</f>
        <v/>
      </c>
      <c r="AX80" s="22" t="str">
        <f>IF(AND($AE80,$AB80),IF(Z80,IF(OR($V80:Z80),",","")&amp;AX$13&amp;": """&amp;N80&amp;"""",""),"")</f>
        <v/>
      </c>
      <c r="AY80" s="22" t="str">
        <f>IF(AND($AE80,$AB80),IF(AA80,IF(OR($V80:AA80),",","")&amp;AY$13&amp;": "&amp;"["&amp;O80&amp;"]",""),"")</f>
        <v/>
      </c>
      <c r="AZ80" s="22" t="str">
        <f t="shared" ref="AZ80:AZ143" si="63">IF(AND($AE80,$AB80),"}","")</f>
        <v/>
      </c>
      <c r="BA80" s="14" t="str">
        <f t="shared" ref="BA80:BA143" si="64">IF($AE80,"}","")</f>
        <v>}</v>
      </c>
      <c r="BB80" s="13" t="str">
        <f t="shared" si="56"/>
        <v>,{"name": "gps_ground_speed_km_h", "title": "GPS ground speed, kilometres per hour", "group": "Travel", "rank": "opt", "type": "number", "description": "per relevant NMEA frame"}</v>
      </c>
      <c r="BC80" t="str">
        <f t="shared" si="57"/>
        <v>,gps_ground_speed_km_h</v>
      </c>
      <c r="BD80" t="str">
        <f t="shared" ref="BD80:BD143" si="65">IF(AE80,",'"&amp;A80&amp;"'","")</f>
        <v>,'gps_ground_speed_km_h'</v>
      </c>
      <c r="BE80" t="str">
        <f t="shared" si="58"/>
        <v>,'gps_ground_speed_km_h'</v>
      </c>
      <c r="BG80" t="str">
        <f t="shared" si="59"/>
        <v>real</v>
      </c>
      <c r="BH80">
        <f t="shared" si="60"/>
        <v>0</v>
      </c>
      <c r="BI80" t="str">
        <f t="shared" si="61"/>
        <v>, gps_ground_speed_km_h real _x000D_</v>
      </c>
    </row>
    <row r="81" spans="1:61" x14ac:dyDescent="0.25">
      <c r="A81" t="str">
        <f>'master schema'!C76</f>
        <v>gps_height_of_geoid_m</v>
      </c>
      <c r="B81" t="str">
        <f>'master schema'!K76</f>
        <v>GPS height of geoid</v>
      </c>
      <c r="C81" t="str">
        <f>'master schema'!D76</f>
        <v>Travel</v>
      </c>
      <c r="D81" t="str">
        <f>'master schema'!E76</f>
        <v>opt</v>
      </c>
      <c r="E81" t="str">
        <f>'master schema'!M76</f>
        <v>numeric</v>
      </c>
      <c r="F81">
        <f>'master schema'!N76</f>
        <v>0</v>
      </c>
      <c r="G81" t="str">
        <f>'master schema'!O76</f>
        <v>per relevant NMEA frame</v>
      </c>
      <c r="H81" t="b">
        <f>'master schema'!Y76</f>
        <v>0</v>
      </c>
      <c r="I81" t="b">
        <f>'master schema'!Z76</f>
        <v>0</v>
      </c>
      <c r="J81">
        <f>'master schema'!S76</f>
        <v>0</v>
      </c>
      <c r="K81">
        <f>'master schema'!T76</f>
        <v>0</v>
      </c>
      <c r="L81">
        <f>'master schema'!U76</f>
        <v>0</v>
      </c>
      <c r="M81">
        <f>'master schema'!V76</f>
        <v>0</v>
      </c>
      <c r="N81">
        <f>'master schema'!W76</f>
        <v>0</v>
      </c>
      <c r="O81">
        <f>'master schema'!X76</f>
        <v>0</v>
      </c>
      <c r="P81" t="b">
        <f t="shared" si="37"/>
        <v>1</v>
      </c>
      <c r="Q81" t="b">
        <f t="shared" si="38"/>
        <v>1</v>
      </c>
      <c r="R81" t="b">
        <f t="shared" si="39"/>
        <v>0</v>
      </c>
      <c r="S81" t="b">
        <f t="shared" si="40"/>
        <v>1</v>
      </c>
      <c r="T81" t="b">
        <f t="shared" si="41"/>
        <v>0</v>
      </c>
      <c r="U81" t="b">
        <f t="shared" si="42"/>
        <v>0</v>
      </c>
      <c r="V81" t="b">
        <f>NOT(ISBLANK('master schema'!S76))</f>
        <v>0</v>
      </c>
      <c r="W81" t="b">
        <f>NOT(ISBLANK('master schema'!T76))</f>
        <v>0</v>
      </c>
      <c r="X81" t="b">
        <f>NOT(ISBLANK('master schema'!U76))</f>
        <v>0</v>
      </c>
      <c r="Y81" t="b">
        <f>NOT(ISBLANK('master schema'!V76))</f>
        <v>0</v>
      </c>
      <c r="Z81" t="b">
        <f>NOT(ISBLANK('master schema'!W76))</f>
        <v>0</v>
      </c>
      <c r="AA81" t="b">
        <f>NOT(ISBLANK('master schema'!X76))</f>
        <v>0</v>
      </c>
      <c r="AB81" t="b">
        <f t="shared" si="43"/>
        <v>0</v>
      </c>
      <c r="AC81" t="str">
        <f>INDEX(types_tableschema,MATCH('master schema'!M76,types_master,0))</f>
        <v>number</v>
      </c>
      <c r="AD81" t="b">
        <f>IF(flavour="full",TRUE,INDEX('master schema'!$AC76:$AF76,1,MATCH(flavour,'master schema'!$AC$9:$AF$9,0))="y")</f>
        <v>1</v>
      </c>
      <c r="AE81" t="b">
        <f t="shared" si="44"/>
        <v>1</v>
      </c>
      <c r="AF81">
        <f>IF(AD81,INDEX('master schema'!$AG76:$AK76,1,MATCH(flavour,'master schema'!$AG$9:$AK$9,0)),"")</f>
        <v>13</v>
      </c>
      <c r="AG81" t="b">
        <f t="shared" si="45"/>
        <v>1</v>
      </c>
      <c r="AH81" t="str">
        <f t="shared" si="46"/>
        <v>gpsHeightOfGeoidM</v>
      </c>
      <c r="AI81" s="14" t="str">
        <f t="shared" ref="AI81:AI144" si="66">IF($AE81,",{","")</f>
        <v>,{</v>
      </c>
      <c r="AJ81" s="15" t="str">
        <f t="shared" si="47"/>
        <v>"name": "gps_height_of_geoid_m"</v>
      </c>
      <c r="AK81" s="15" t="str">
        <f t="shared" si="48"/>
        <v>, "title": "GPS height of geoid"</v>
      </c>
      <c r="AL81" s="15" t="str">
        <f t="shared" si="49"/>
        <v>, "group": "Travel"</v>
      </c>
      <c r="AM81" s="15" t="str">
        <f t="shared" si="50"/>
        <v>, "rank": "opt"</v>
      </c>
      <c r="AN81" s="15" t="str">
        <f t="shared" si="51"/>
        <v>, "type": "number"</v>
      </c>
      <c r="AO81" s="15" t="str">
        <f t="shared" si="52"/>
        <v/>
      </c>
      <c r="AP81" s="15" t="str">
        <f t="shared" si="53"/>
        <v>, "description": "per relevant NMEA frame"</v>
      </c>
      <c r="AQ81" s="22" t="str">
        <f t="shared" si="62"/>
        <v/>
      </c>
      <c r="AR81" s="22" t="str">
        <f t="shared" si="54"/>
        <v/>
      </c>
      <c r="AS81" s="22" t="str">
        <f t="shared" si="55"/>
        <v/>
      </c>
      <c r="AT81" s="22" t="str">
        <f>IF(AND($AE81,$AB81),IF(V81,IF(OR($V81:V81),",","")&amp;AT$13&amp;": "&amp;J81,""),"")</f>
        <v/>
      </c>
      <c r="AU81" s="22" t="str">
        <f>IF(AND($AE81,$AB81),IF(W81,IF(OR($V81:W81),",","")&amp;AU$13&amp;": "&amp;K81,""),"")</f>
        <v/>
      </c>
      <c r="AV81" s="22" t="str">
        <f>IF(AND($AE81,$AB81),IF(X81,IF(OR($V81:X81),",","")&amp;AV$13&amp;": "&amp;L81,""),"")</f>
        <v/>
      </c>
      <c r="AW81" s="22" t="str">
        <f>IF(AND($AE81,$AB81),IF(Y81,IF(OR($V81:Y81),",","")&amp;AW$13&amp;": "&amp;M81,""),"")</f>
        <v/>
      </c>
      <c r="AX81" s="22" t="str">
        <f>IF(AND($AE81,$AB81),IF(Z81,IF(OR($V81:Z81),",","")&amp;AX$13&amp;": """&amp;N81&amp;"""",""),"")</f>
        <v/>
      </c>
      <c r="AY81" s="22" t="str">
        <f>IF(AND($AE81,$AB81),IF(AA81,IF(OR($V81:AA81),",","")&amp;AY$13&amp;": "&amp;"["&amp;O81&amp;"]",""),"")</f>
        <v/>
      </c>
      <c r="AZ81" s="22" t="str">
        <f t="shared" si="63"/>
        <v/>
      </c>
      <c r="BA81" s="14" t="str">
        <f t="shared" si="64"/>
        <v>}</v>
      </c>
      <c r="BB81" s="13" t="str">
        <f t="shared" si="56"/>
        <v>,{"name": "gps_height_of_geoid_m", "title": "GPS height of geoid", "group": "Travel", "rank": "opt", "type": "number", "description": "per relevant NMEA frame"}</v>
      </c>
      <c r="BC81" t="str">
        <f t="shared" si="57"/>
        <v>,gps_height_of_geoid_m</v>
      </c>
      <c r="BD81" t="str">
        <f t="shared" si="65"/>
        <v>,'gps_height_of_geoid_m'</v>
      </c>
      <c r="BE81" t="str">
        <f t="shared" si="58"/>
        <v>,'gps_height_of_geoid_m'</v>
      </c>
      <c r="BG81" t="str">
        <f t="shared" si="59"/>
        <v>real</v>
      </c>
      <c r="BH81">
        <f t="shared" si="60"/>
        <v>0</v>
      </c>
      <c r="BI81" t="str">
        <f t="shared" si="61"/>
        <v>, gps_height_of_geoid_m real _x000D_</v>
      </c>
    </row>
    <row r="82" spans="1:61" x14ac:dyDescent="0.25">
      <c r="A82" t="str">
        <f>'master schema'!C77</f>
        <v>gps_hdop_m</v>
      </c>
      <c r="B82" t="str">
        <f>'master schema'!K77</f>
        <v>GPS horizontal dilution of precision</v>
      </c>
      <c r="C82" t="str">
        <f>'master schema'!D77</f>
        <v>Travel</v>
      </c>
      <c r="D82" t="str">
        <f>'master schema'!E77</f>
        <v>opt</v>
      </c>
      <c r="E82" t="str">
        <f>'master schema'!M77</f>
        <v>numeric</v>
      </c>
      <c r="F82">
        <f>'master schema'!N77</f>
        <v>0</v>
      </c>
      <c r="G82" t="str">
        <f>'master schema'!O77</f>
        <v>per relevant NMEA frame</v>
      </c>
      <c r="H82" t="b">
        <f>'master schema'!Y77</f>
        <v>0</v>
      </c>
      <c r="I82" t="b">
        <f>'master schema'!Z77</f>
        <v>0</v>
      </c>
      <c r="J82">
        <f>'master schema'!S77</f>
        <v>0</v>
      </c>
      <c r="K82">
        <f>'master schema'!T77</f>
        <v>0</v>
      </c>
      <c r="L82">
        <f>'master schema'!U77</f>
        <v>0</v>
      </c>
      <c r="M82">
        <f>'master schema'!V77</f>
        <v>0</v>
      </c>
      <c r="N82">
        <f>'master schema'!W77</f>
        <v>0</v>
      </c>
      <c r="O82">
        <f>'master schema'!X77</f>
        <v>0</v>
      </c>
      <c r="P82" t="b">
        <f t="shared" si="37"/>
        <v>1</v>
      </c>
      <c r="Q82" t="b">
        <f t="shared" si="38"/>
        <v>1</v>
      </c>
      <c r="R82" t="b">
        <f t="shared" si="39"/>
        <v>0</v>
      </c>
      <c r="S82" t="b">
        <f t="shared" si="40"/>
        <v>1</v>
      </c>
      <c r="T82" t="b">
        <f t="shared" si="41"/>
        <v>0</v>
      </c>
      <c r="U82" t="b">
        <f t="shared" si="42"/>
        <v>0</v>
      </c>
      <c r="V82" t="b">
        <f>NOT(ISBLANK('master schema'!S77))</f>
        <v>0</v>
      </c>
      <c r="W82" t="b">
        <f>NOT(ISBLANK('master schema'!T77))</f>
        <v>0</v>
      </c>
      <c r="X82" t="b">
        <f>NOT(ISBLANK('master schema'!U77))</f>
        <v>0</v>
      </c>
      <c r="Y82" t="b">
        <f>NOT(ISBLANK('master schema'!V77))</f>
        <v>0</v>
      </c>
      <c r="Z82" t="b">
        <f>NOT(ISBLANK('master schema'!W77))</f>
        <v>0</v>
      </c>
      <c r="AA82" t="b">
        <f>NOT(ISBLANK('master schema'!X77))</f>
        <v>0</v>
      </c>
      <c r="AB82" t="b">
        <f t="shared" si="43"/>
        <v>0</v>
      </c>
      <c r="AC82" t="str">
        <f>INDEX(types_tableschema,MATCH('master schema'!M77,types_master,0))</f>
        <v>number</v>
      </c>
      <c r="AD82" t="b">
        <f>IF(flavour="full",TRUE,INDEX('master schema'!$AC77:$AF77,1,MATCH(flavour,'master schema'!$AC$9:$AF$9,0))="y")</f>
        <v>1</v>
      </c>
      <c r="AE82" t="b">
        <f t="shared" si="44"/>
        <v>1</v>
      </c>
      <c r="AF82">
        <f>IF(AD82,INDEX('master schema'!$AG77:$AK77,1,MATCH(flavour,'master schema'!$AG$9:$AK$9,0)),"")</f>
        <v>14</v>
      </c>
      <c r="AG82" t="b">
        <f t="shared" si="45"/>
        <v>1</v>
      </c>
      <c r="AH82" t="str">
        <f t="shared" si="46"/>
        <v>gpsHdopM</v>
      </c>
      <c r="AI82" s="14" t="str">
        <f t="shared" si="66"/>
        <v>,{</v>
      </c>
      <c r="AJ82" s="15" t="str">
        <f t="shared" si="47"/>
        <v>"name": "gps_hdop_m"</v>
      </c>
      <c r="AK82" s="15" t="str">
        <f t="shared" si="48"/>
        <v>, "title": "GPS horizontal dilution of precision"</v>
      </c>
      <c r="AL82" s="15" t="str">
        <f t="shared" si="49"/>
        <v>, "group": "Travel"</v>
      </c>
      <c r="AM82" s="15" t="str">
        <f t="shared" si="50"/>
        <v>, "rank": "opt"</v>
      </c>
      <c r="AN82" s="15" t="str">
        <f t="shared" si="51"/>
        <v>, "type": "number"</v>
      </c>
      <c r="AO82" s="15" t="str">
        <f t="shared" si="52"/>
        <v/>
      </c>
      <c r="AP82" s="15" t="str">
        <f t="shared" si="53"/>
        <v>, "description": "per relevant NMEA frame"</v>
      </c>
      <c r="AQ82" s="22" t="str">
        <f t="shared" si="62"/>
        <v/>
      </c>
      <c r="AR82" s="22" t="str">
        <f t="shared" si="54"/>
        <v/>
      </c>
      <c r="AS82" s="22" t="str">
        <f t="shared" si="55"/>
        <v/>
      </c>
      <c r="AT82" s="22" t="str">
        <f>IF(AND($AE82,$AB82),IF(V82,IF(OR($V82:V82),",","")&amp;AT$13&amp;": "&amp;J82,""),"")</f>
        <v/>
      </c>
      <c r="AU82" s="22" t="str">
        <f>IF(AND($AE82,$AB82),IF(W82,IF(OR($V82:W82),",","")&amp;AU$13&amp;": "&amp;K82,""),"")</f>
        <v/>
      </c>
      <c r="AV82" s="22" t="str">
        <f>IF(AND($AE82,$AB82),IF(X82,IF(OR($V82:X82),",","")&amp;AV$13&amp;": "&amp;L82,""),"")</f>
        <v/>
      </c>
      <c r="AW82" s="22" t="str">
        <f>IF(AND($AE82,$AB82),IF(Y82,IF(OR($V82:Y82),",","")&amp;AW$13&amp;": "&amp;M82,""),"")</f>
        <v/>
      </c>
      <c r="AX82" s="22" t="str">
        <f>IF(AND($AE82,$AB82),IF(Z82,IF(OR($V82:Z82),",","")&amp;AX$13&amp;": """&amp;N82&amp;"""",""),"")</f>
        <v/>
      </c>
      <c r="AY82" s="22" t="str">
        <f>IF(AND($AE82,$AB82),IF(AA82,IF(OR($V82:AA82),",","")&amp;AY$13&amp;": "&amp;"["&amp;O82&amp;"]",""),"")</f>
        <v/>
      </c>
      <c r="AZ82" s="22" t="str">
        <f t="shared" si="63"/>
        <v/>
      </c>
      <c r="BA82" s="14" t="str">
        <f t="shared" si="64"/>
        <v>}</v>
      </c>
      <c r="BB82" s="13" t="str">
        <f t="shared" si="56"/>
        <v>,{"name": "gps_hdop_m", "title": "GPS horizontal dilution of precision", "group": "Travel", "rank": "opt", "type": "number", "description": "per relevant NMEA frame"}</v>
      </c>
      <c r="BC82" t="str">
        <f t="shared" si="57"/>
        <v>,gps_hdop_m</v>
      </c>
      <c r="BD82" t="str">
        <f t="shared" si="65"/>
        <v>,'gps_hdop_m'</v>
      </c>
      <c r="BE82" t="str">
        <f t="shared" si="58"/>
        <v>,'gps_hdop_m'</v>
      </c>
      <c r="BG82" t="str">
        <f t="shared" si="59"/>
        <v>real</v>
      </c>
      <c r="BH82">
        <f t="shared" si="60"/>
        <v>0</v>
      </c>
      <c r="BI82" t="str">
        <f t="shared" si="61"/>
        <v>, gps_hdop_m real _x000D_</v>
      </c>
    </row>
    <row r="83" spans="1:61" x14ac:dyDescent="0.25">
      <c r="A83" t="str">
        <f>'master schema'!C78</f>
        <v>gps_magnetic_track_made_good</v>
      </c>
      <c r="B83" t="str">
        <f>'master schema'!K78</f>
        <v>GPS magnetic track made good</v>
      </c>
      <c r="C83" t="str">
        <f>'master schema'!D78</f>
        <v>Travel</v>
      </c>
      <c r="D83" t="str">
        <f>'master schema'!E78</f>
        <v>opt</v>
      </c>
      <c r="E83" t="str">
        <f>'master schema'!M78</f>
        <v>numeric</v>
      </c>
      <c r="F83">
        <f>'master schema'!N78</f>
        <v>0</v>
      </c>
      <c r="G83" t="str">
        <f>'master schema'!O78</f>
        <v>per relevant NMEA frame</v>
      </c>
      <c r="H83" t="b">
        <f>'master schema'!Y78</f>
        <v>0</v>
      </c>
      <c r="I83" t="b">
        <f>'master schema'!Z78</f>
        <v>0</v>
      </c>
      <c r="J83">
        <f>'master schema'!S78</f>
        <v>0</v>
      </c>
      <c r="K83">
        <f>'master schema'!T78</f>
        <v>0</v>
      </c>
      <c r="L83">
        <f>'master schema'!U78</f>
        <v>0</v>
      </c>
      <c r="M83">
        <f>'master schema'!V78</f>
        <v>0</v>
      </c>
      <c r="N83">
        <f>'master schema'!W78</f>
        <v>0</v>
      </c>
      <c r="O83">
        <f>'master schema'!X78</f>
        <v>0</v>
      </c>
      <c r="P83" t="b">
        <f t="shared" si="37"/>
        <v>1</v>
      </c>
      <c r="Q83" t="b">
        <f t="shared" si="38"/>
        <v>1</v>
      </c>
      <c r="R83" t="b">
        <f t="shared" si="39"/>
        <v>0</v>
      </c>
      <c r="S83" t="b">
        <f t="shared" si="40"/>
        <v>1</v>
      </c>
      <c r="T83" t="b">
        <f t="shared" si="41"/>
        <v>0</v>
      </c>
      <c r="U83" t="b">
        <f t="shared" si="42"/>
        <v>0</v>
      </c>
      <c r="V83" t="b">
        <f>NOT(ISBLANK('master schema'!S78))</f>
        <v>0</v>
      </c>
      <c r="W83" t="b">
        <f>NOT(ISBLANK('master schema'!T78))</f>
        <v>0</v>
      </c>
      <c r="X83" t="b">
        <f>NOT(ISBLANK('master schema'!U78))</f>
        <v>0</v>
      </c>
      <c r="Y83" t="b">
        <f>NOT(ISBLANK('master schema'!V78))</f>
        <v>0</v>
      </c>
      <c r="Z83" t="b">
        <f>NOT(ISBLANK('master schema'!W78))</f>
        <v>0</v>
      </c>
      <c r="AA83" t="b">
        <f>NOT(ISBLANK('master schema'!X78))</f>
        <v>0</v>
      </c>
      <c r="AB83" t="b">
        <f t="shared" si="43"/>
        <v>0</v>
      </c>
      <c r="AC83" t="str">
        <f>INDEX(types_tableschema,MATCH('master schema'!M78,types_master,0))</f>
        <v>number</v>
      </c>
      <c r="AD83" t="b">
        <f>IF(flavour="full",TRUE,INDEX('master schema'!$AC78:$AF78,1,MATCH(flavour,'master schema'!$AC$9:$AF$9,0))="y")</f>
        <v>1</v>
      </c>
      <c r="AE83" t="b">
        <f t="shared" si="44"/>
        <v>1</v>
      </c>
      <c r="AF83">
        <f>IF(AD83,INDEX('master schema'!$AG78:$AK78,1,MATCH(flavour,'master schema'!$AG$9:$AK$9,0)),"")</f>
        <v>19</v>
      </c>
      <c r="AG83" t="b">
        <f t="shared" si="45"/>
        <v>1</v>
      </c>
      <c r="AH83" t="str">
        <f t="shared" si="46"/>
        <v>gpsMagneticTrackMadeGood</v>
      </c>
      <c r="AI83" s="14" t="str">
        <f t="shared" si="66"/>
        <v>,{</v>
      </c>
      <c r="AJ83" s="15" t="str">
        <f t="shared" si="47"/>
        <v>"name": "gps_magnetic_track_made_good"</v>
      </c>
      <c r="AK83" s="15" t="str">
        <f t="shared" si="48"/>
        <v>, "title": "GPS magnetic track made good"</v>
      </c>
      <c r="AL83" s="15" t="str">
        <f t="shared" si="49"/>
        <v>, "group": "Travel"</v>
      </c>
      <c r="AM83" s="15" t="str">
        <f t="shared" si="50"/>
        <v>, "rank": "opt"</v>
      </c>
      <c r="AN83" s="15" t="str">
        <f t="shared" si="51"/>
        <v>, "type": "number"</v>
      </c>
      <c r="AO83" s="15" t="str">
        <f t="shared" si="52"/>
        <v/>
      </c>
      <c r="AP83" s="15" t="str">
        <f t="shared" si="53"/>
        <v>, "description": "per relevant NMEA frame"</v>
      </c>
      <c r="AQ83" s="22" t="str">
        <f t="shared" si="62"/>
        <v/>
      </c>
      <c r="AR83" s="22" t="str">
        <f t="shared" si="54"/>
        <v/>
      </c>
      <c r="AS83" s="22" t="str">
        <f t="shared" si="55"/>
        <v/>
      </c>
      <c r="AT83" s="22" t="str">
        <f>IF(AND($AE83,$AB83),IF(V83,IF(OR($V83:V83),",","")&amp;AT$13&amp;": "&amp;J83,""),"")</f>
        <v/>
      </c>
      <c r="AU83" s="22" t="str">
        <f>IF(AND($AE83,$AB83),IF(W83,IF(OR($V83:W83),",","")&amp;AU$13&amp;": "&amp;K83,""),"")</f>
        <v/>
      </c>
      <c r="AV83" s="22" t="str">
        <f>IF(AND($AE83,$AB83),IF(X83,IF(OR($V83:X83),",","")&amp;AV$13&amp;": "&amp;L83,""),"")</f>
        <v/>
      </c>
      <c r="AW83" s="22" t="str">
        <f>IF(AND($AE83,$AB83),IF(Y83,IF(OR($V83:Y83),",","")&amp;AW$13&amp;": "&amp;M83,""),"")</f>
        <v/>
      </c>
      <c r="AX83" s="22" t="str">
        <f>IF(AND($AE83,$AB83),IF(Z83,IF(OR($V83:Z83),",","")&amp;AX$13&amp;": """&amp;N83&amp;"""",""),"")</f>
        <v/>
      </c>
      <c r="AY83" s="22" t="str">
        <f>IF(AND($AE83,$AB83),IF(AA83,IF(OR($V83:AA83),",","")&amp;AY$13&amp;": "&amp;"["&amp;O83&amp;"]",""),"")</f>
        <v/>
      </c>
      <c r="AZ83" s="22" t="str">
        <f t="shared" si="63"/>
        <v/>
      </c>
      <c r="BA83" s="14" t="str">
        <f t="shared" si="64"/>
        <v>}</v>
      </c>
      <c r="BB83" s="13" t="str">
        <f t="shared" si="56"/>
        <v>,{"name": "gps_magnetic_track_made_good", "title": "GPS magnetic track made good", "group": "Travel", "rank": "opt", "type": "number", "description": "per relevant NMEA frame"}</v>
      </c>
      <c r="BC83" t="str">
        <f t="shared" si="57"/>
        <v>,gps_magnetic_track_made_good</v>
      </c>
      <c r="BD83" t="str">
        <f t="shared" si="65"/>
        <v>,'gps_magnetic_track_made_good'</v>
      </c>
      <c r="BE83" t="str">
        <f t="shared" si="58"/>
        <v>,'gps_magnetic_track_made_good'</v>
      </c>
      <c r="BG83" t="str">
        <f t="shared" si="59"/>
        <v>real</v>
      </c>
      <c r="BH83">
        <f t="shared" si="60"/>
        <v>0</v>
      </c>
      <c r="BI83" t="str">
        <f t="shared" si="61"/>
        <v>, gps_magnetic_track_made_good real _x000D_</v>
      </c>
    </row>
    <row r="84" spans="1:61" x14ac:dyDescent="0.25">
      <c r="A84" t="str">
        <f>'master schema'!C79</f>
        <v>gps_number_of_satellites</v>
      </c>
      <c r="B84" t="str">
        <f>'master schema'!K79</f>
        <v>GPS number of satellites in view</v>
      </c>
      <c r="C84" t="str">
        <f>'master schema'!D79</f>
        <v>Travel</v>
      </c>
      <c r="D84" t="str">
        <f>'master schema'!E79</f>
        <v>opt</v>
      </c>
      <c r="E84" t="str">
        <f>'master schema'!M79</f>
        <v>integer</v>
      </c>
      <c r="F84">
        <f>'master schema'!N79</f>
        <v>0</v>
      </c>
      <c r="G84" t="str">
        <f>'master schema'!O79</f>
        <v>per relevant NMEA frame</v>
      </c>
      <c r="H84" t="b">
        <f>'master schema'!Y79</f>
        <v>0</v>
      </c>
      <c r="I84" t="b">
        <f>'master schema'!Z79</f>
        <v>0</v>
      </c>
      <c r="J84">
        <f>'master schema'!S79</f>
        <v>0</v>
      </c>
      <c r="K84">
        <f>'master schema'!T79</f>
        <v>0</v>
      </c>
      <c r="L84">
        <f>'master schema'!U79</f>
        <v>0</v>
      </c>
      <c r="M84">
        <f>'master schema'!V79</f>
        <v>0</v>
      </c>
      <c r="N84">
        <f>'master schema'!W79</f>
        <v>0</v>
      </c>
      <c r="O84">
        <f>'master schema'!X79</f>
        <v>0</v>
      </c>
      <c r="P84" t="b">
        <f t="shared" si="37"/>
        <v>1</v>
      </c>
      <c r="Q84" t="b">
        <f t="shared" si="38"/>
        <v>1</v>
      </c>
      <c r="R84" t="b">
        <f t="shared" si="39"/>
        <v>0</v>
      </c>
      <c r="S84" t="b">
        <f t="shared" si="40"/>
        <v>1</v>
      </c>
      <c r="T84" t="b">
        <f t="shared" si="41"/>
        <v>0</v>
      </c>
      <c r="U84" t="b">
        <f t="shared" si="42"/>
        <v>0</v>
      </c>
      <c r="V84" t="b">
        <f>NOT(ISBLANK('master schema'!S79))</f>
        <v>0</v>
      </c>
      <c r="W84" t="b">
        <f>NOT(ISBLANK('master schema'!T79))</f>
        <v>0</v>
      </c>
      <c r="X84" t="b">
        <f>NOT(ISBLANK('master schema'!U79))</f>
        <v>0</v>
      </c>
      <c r="Y84" t="b">
        <f>NOT(ISBLANK('master schema'!V79))</f>
        <v>0</v>
      </c>
      <c r="Z84" t="b">
        <f>NOT(ISBLANK('master schema'!W79))</f>
        <v>0</v>
      </c>
      <c r="AA84" t="b">
        <f>NOT(ISBLANK('master schema'!X79))</f>
        <v>0</v>
      </c>
      <c r="AB84" t="b">
        <f t="shared" si="43"/>
        <v>0</v>
      </c>
      <c r="AC84" t="str">
        <f>INDEX(types_tableschema,MATCH('master schema'!M79,types_master,0))</f>
        <v>integer</v>
      </c>
      <c r="AD84" t="b">
        <f>IF(flavour="full",TRUE,INDEX('master schema'!$AC79:$AF79,1,MATCH(flavour,'master schema'!$AC$9:$AF$9,0))="y")</f>
        <v>1</v>
      </c>
      <c r="AE84" t="b">
        <f t="shared" si="44"/>
        <v>1</v>
      </c>
      <c r="AF84">
        <f>IF(AD84,INDEX('master schema'!$AG79:$AK79,1,MATCH(flavour,'master schema'!$AG$9:$AK$9,0)),"")</f>
        <v>20</v>
      </c>
      <c r="AG84" t="b">
        <f t="shared" si="45"/>
        <v>1</v>
      </c>
      <c r="AH84" t="str">
        <f t="shared" si="46"/>
        <v>gpsNumberOfSatellites</v>
      </c>
      <c r="AI84" s="14" t="str">
        <f t="shared" si="66"/>
        <v>,{</v>
      </c>
      <c r="AJ84" s="15" t="str">
        <f t="shared" si="47"/>
        <v>"name": "gps_number_of_satellites"</v>
      </c>
      <c r="AK84" s="15" t="str">
        <f t="shared" si="48"/>
        <v>, "title": "GPS number of satellites in view"</v>
      </c>
      <c r="AL84" s="15" t="str">
        <f t="shared" si="49"/>
        <v>, "group": "Travel"</v>
      </c>
      <c r="AM84" s="15" t="str">
        <f t="shared" si="50"/>
        <v>, "rank": "opt"</v>
      </c>
      <c r="AN84" s="15" t="str">
        <f t="shared" si="51"/>
        <v>, "type": "integer"</v>
      </c>
      <c r="AO84" s="15" t="str">
        <f t="shared" si="52"/>
        <v/>
      </c>
      <c r="AP84" s="15" t="str">
        <f t="shared" si="53"/>
        <v>, "description": "per relevant NMEA frame"</v>
      </c>
      <c r="AQ84" s="22" t="str">
        <f t="shared" si="62"/>
        <v/>
      </c>
      <c r="AR84" s="22" t="str">
        <f t="shared" si="54"/>
        <v/>
      </c>
      <c r="AS84" s="22" t="str">
        <f t="shared" si="55"/>
        <v/>
      </c>
      <c r="AT84" s="22" t="str">
        <f>IF(AND($AE84,$AB84),IF(V84,IF(OR($V84:V84),",","")&amp;AT$13&amp;": "&amp;J84,""),"")</f>
        <v/>
      </c>
      <c r="AU84" s="22" t="str">
        <f>IF(AND($AE84,$AB84),IF(W84,IF(OR($V84:W84),",","")&amp;AU$13&amp;": "&amp;K84,""),"")</f>
        <v/>
      </c>
      <c r="AV84" s="22" t="str">
        <f>IF(AND($AE84,$AB84),IF(X84,IF(OR($V84:X84),",","")&amp;AV$13&amp;": "&amp;L84,""),"")</f>
        <v/>
      </c>
      <c r="AW84" s="22" t="str">
        <f>IF(AND($AE84,$AB84),IF(Y84,IF(OR($V84:Y84),",","")&amp;AW$13&amp;": "&amp;M84,""),"")</f>
        <v/>
      </c>
      <c r="AX84" s="22" t="str">
        <f>IF(AND($AE84,$AB84),IF(Z84,IF(OR($V84:Z84),",","")&amp;AX$13&amp;": """&amp;N84&amp;"""",""),"")</f>
        <v/>
      </c>
      <c r="AY84" s="22" t="str">
        <f>IF(AND($AE84,$AB84),IF(AA84,IF(OR($V84:AA84),",","")&amp;AY$13&amp;": "&amp;"["&amp;O84&amp;"]",""),"")</f>
        <v/>
      </c>
      <c r="AZ84" s="22" t="str">
        <f t="shared" si="63"/>
        <v/>
      </c>
      <c r="BA84" s="14" t="str">
        <f t="shared" si="64"/>
        <v>}</v>
      </c>
      <c r="BB84" s="13" t="str">
        <f t="shared" si="56"/>
        <v>,{"name": "gps_number_of_satellites", "title": "GPS number of satellites in view", "group": "Travel", "rank": "opt", "type": "integer", "description": "per relevant NMEA frame"}</v>
      </c>
      <c r="BC84" t="str">
        <f t="shared" si="57"/>
        <v>,gps_number_of_satellites</v>
      </c>
      <c r="BD84" t="str">
        <f t="shared" si="65"/>
        <v>,'gps_number_of_satellites'</v>
      </c>
      <c r="BE84" t="str">
        <f t="shared" si="58"/>
        <v>,'gps_number_of_satellites'</v>
      </c>
      <c r="BG84" t="str">
        <f t="shared" si="59"/>
        <v>integer</v>
      </c>
      <c r="BH84">
        <f t="shared" si="60"/>
        <v>0</v>
      </c>
      <c r="BI84" t="str">
        <f t="shared" si="61"/>
        <v>, gps_number_of_satellites integer _x000D_</v>
      </c>
    </row>
    <row r="85" spans="1:61" x14ac:dyDescent="0.25">
      <c r="A85" t="str">
        <f>'master schema'!C80</f>
        <v>gps_pdop_m</v>
      </c>
      <c r="B85" t="str">
        <f>'master schema'!K80</f>
        <v>GPS position dilution of precision</v>
      </c>
      <c r="C85" t="str">
        <f>'master schema'!D80</f>
        <v>Travel</v>
      </c>
      <c r="D85" t="str">
        <f>'master schema'!E80</f>
        <v>opt</v>
      </c>
      <c r="E85" t="str">
        <f>'master schema'!M80</f>
        <v>numeric</v>
      </c>
      <c r="F85">
        <f>'master schema'!N80</f>
        <v>0</v>
      </c>
      <c r="G85" t="str">
        <f>'master schema'!O80</f>
        <v>per relevant NMEA frame</v>
      </c>
      <c r="H85" t="b">
        <f>'master schema'!Y80</f>
        <v>0</v>
      </c>
      <c r="I85" t="b">
        <f>'master schema'!Z80</f>
        <v>0</v>
      </c>
      <c r="J85">
        <f>'master schema'!S80</f>
        <v>0</v>
      </c>
      <c r="K85">
        <f>'master schema'!T80</f>
        <v>0</v>
      </c>
      <c r="L85">
        <f>'master schema'!U80</f>
        <v>0</v>
      </c>
      <c r="M85">
        <f>'master schema'!V80</f>
        <v>0</v>
      </c>
      <c r="N85">
        <f>'master schema'!W80</f>
        <v>0</v>
      </c>
      <c r="O85">
        <f>'master schema'!X80</f>
        <v>0</v>
      </c>
      <c r="P85" t="b">
        <f t="shared" si="37"/>
        <v>1</v>
      </c>
      <c r="Q85" t="b">
        <f t="shared" si="38"/>
        <v>1</v>
      </c>
      <c r="R85" t="b">
        <f t="shared" si="39"/>
        <v>0</v>
      </c>
      <c r="S85" t="b">
        <f t="shared" si="40"/>
        <v>1</v>
      </c>
      <c r="T85" t="b">
        <f t="shared" si="41"/>
        <v>0</v>
      </c>
      <c r="U85" t="b">
        <f t="shared" si="42"/>
        <v>0</v>
      </c>
      <c r="V85" t="b">
        <f>NOT(ISBLANK('master schema'!S80))</f>
        <v>0</v>
      </c>
      <c r="W85" t="b">
        <f>NOT(ISBLANK('master schema'!T80))</f>
        <v>0</v>
      </c>
      <c r="X85" t="b">
        <f>NOT(ISBLANK('master schema'!U80))</f>
        <v>0</v>
      </c>
      <c r="Y85" t="b">
        <f>NOT(ISBLANK('master schema'!V80))</f>
        <v>0</v>
      </c>
      <c r="Z85" t="b">
        <f>NOT(ISBLANK('master schema'!W80))</f>
        <v>0</v>
      </c>
      <c r="AA85" t="b">
        <f>NOT(ISBLANK('master schema'!X80))</f>
        <v>0</v>
      </c>
      <c r="AB85" t="b">
        <f t="shared" si="43"/>
        <v>0</v>
      </c>
      <c r="AC85" t="str">
        <f>INDEX(types_tableschema,MATCH('master schema'!M80,types_master,0))</f>
        <v>number</v>
      </c>
      <c r="AD85" t="b">
        <f>IF(flavour="full",TRUE,INDEX('master schema'!$AC80:$AF80,1,MATCH(flavour,'master schema'!$AC$9:$AF$9,0))="y")</f>
        <v>1</v>
      </c>
      <c r="AE85" t="b">
        <f t="shared" si="44"/>
        <v>1</v>
      </c>
      <c r="AF85">
        <f>IF(AD85,INDEX('master schema'!$AG80:$AK80,1,MATCH(flavour,'master schema'!$AG$9:$AK$9,0)),"")</f>
        <v>21</v>
      </c>
      <c r="AG85" t="b">
        <f t="shared" si="45"/>
        <v>1</v>
      </c>
      <c r="AH85" t="str">
        <f t="shared" si="46"/>
        <v>gpsPdopM</v>
      </c>
      <c r="AI85" s="14" t="str">
        <f t="shared" si="66"/>
        <v>,{</v>
      </c>
      <c r="AJ85" s="15" t="str">
        <f t="shared" si="47"/>
        <v>"name": "gps_pdop_m"</v>
      </c>
      <c r="AK85" s="15" t="str">
        <f t="shared" si="48"/>
        <v>, "title": "GPS position dilution of precision"</v>
      </c>
      <c r="AL85" s="15" t="str">
        <f t="shared" si="49"/>
        <v>, "group": "Travel"</v>
      </c>
      <c r="AM85" s="15" t="str">
        <f t="shared" si="50"/>
        <v>, "rank": "opt"</v>
      </c>
      <c r="AN85" s="15" t="str">
        <f t="shared" si="51"/>
        <v>, "type": "number"</v>
      </c>
      <c r="AO85" s="15" t="str">
        <f t="shared" si="52"/>
        <v/>
      </c>
      <c r="AP85" s="15" t="str">
        <f t="shared" si="53"/>
        <v>, "description": "per relevant NMEA frame"</v>
      </c>
      <c r="AQ85" s="22" t="str">
        <f t="shared" si="62"/>
        <v/>
      </c>
      <c r="AR85" s="22" t="str">
        <f t="shared" si="54"/>
        <v/>
      </c>
      <c r="AS85" s="22" t="str">
        <f t="shared" si="55"/>
        <v/>
      </c>
      <c r="AT85" s="22" t="str">
        <f>IF(AND($AE85,$AB85),IF(V85,IF(OR($V85:V85),",","")&amp;AT$13&amp;": "&amp;J85,""),"")</f>
        <v/>
      </c>
      <c r="AU85" s="22" t="str">
        <f>IF(AND($AE85,$AB85),IF(W85,IF(OR($V85:W85),",","")&amp;AU$13&amp;": "&amp;K85,""),"")</f>
        <v/>
      </c>
      <c r="AV85" s="22" t="str">
        <f>IF(AND($AE85,$AB85),IF(X85,IF(OR($V85:X85),",","")&amp;AV$13&amp;": "&amp;L85,""),"")</f>
        <v/>
      </c>
      <c r="AW85" s="22" t="str">
        <f>IF(AND($AE85,$AB85),IF(Y85,IF(OR($V85:Y85),",","")&amp;AW$13&amp;": "&amp;M85,""),"")</f>
        <v/>
      </c>
      <c r="AX85" s="22" t="str">
        <f>IF(AND($AE85,$AB85),IF(Z85,IF(OR($V85:Z85),",","")&amp;AX$13&amp;": """&amp;N85&amp;"""",""),"")</f>
        <v/>
      </c>
      <c r="AY85" s="22" t="str">
        <f>IF(AND($AE85,$AB85),IF(AA85,IF(OR($V85:AA85),",","")&amp;AY$13&amp;": "&amp;"["&amp;O85&amp;"]",""),"")</f>
        <v/>
      </c>
      <c r="AZ85" s="22" t="str">
        <f t="shared" si="63"/>
        <v/>
      </c>
      <c r="BA85" s="14" t="str">
        <f t="shared" si="64"/>
        <v>}</v>
      </c>
      <c r="BB85" s="13" t="str">
        <f t="shared" si="56"/>
        <v>,{"name": "gps_pdop_m", "title": "GPS position dilution of precision", "group": "Travel", "rank": "opt", "type": "number", "description": "per relevant NMEA frame"}</v>
      </c>
      <c r="BC85" t="str">
        <f t="shared" si="57"/>
        <v>,gps_pdop_m</v>
      </c>
      <c r="BD85" t="str">
        <f t="shared" si="65"/>
        <v>,'gps_pdop_m'</v>
      </c>
      <c r="BE85" t="str">
        <f t="shared" si="58"/>
        <v>,'gps_pdop_m'</v>
      </c>
      <c r="BG85" t="str">
        <f t="shared" si="59"/>
        <v>real</v>
      </c>
      <c r="BH85">
        <f t="shared" si="60"/>
        <v>0</v>
      </c>
      <c r="BI85" t="str">
        <f t="shared" si="61"/>
        <v>, gps_pdop_m real _x000D_</v>
      </c>
    </row>
    <row r="86" spans="1:61" x14ac:dyDescent="0.25">
      <c r="A86" t="str">
        <f>'master schema'!C81</f>
        <v>gps_position_mode</v>
      </c>
      <c r="B86" t="str">
        <f>'master schema'!K81</f>
        <v>GPS position mode</v>
      </c>
      <c r="C86" t="str">
        <f>'master schema'!D81</f>
        <v>Travel</v>
      </c>
      <c r="D86" t="str">
        <f>'master schema'!E81</f>
        <v>opt</v>
      </c>
      <c r="E86" t="str">
        <f>'master schema'!M81</f>
        <v>string</v>
      </c>
      <c r="F86">
        <f>'master schema'!N81</f>
        <v>0</v>
      </c>
      <c r="G86" t="str">
        <f>'master schema'!O81</f>
        <v>per relevant NMEA frame</v>
      </c>
      <c r="H86" t="b">
        <f>'master schema'!Y81</f>
        <v>0</v>
      </c>
      <c r="I86" t="b">
        <f>'master schema'!Z81</f>
        <v>0</v>
      </c>
      <c r="J86">
        <f>'master schema'!S81</f>
        <v>0</v>
      </c>
      <c r="K86">
        <f>'master schema'!T81</f>
        <v>255</v>
      </c>
      <c r="L86">
        <f>'master schema'!U81</f>
        <v>0</v>
      </c>
      <c r="M86">
        <f>'master schema'!V81</f>
        <v>0</v>
      </c>
      <c r="N86">
        <f>'master schema'!W81</f>
        <v>0</v>
      </c>
      <c r="O86">
        <f>'master schema'!X81</f>
        <v>0</v>
      </c>
      <c r="P86" t="b">
        <f t="shared" si="37"/>
        <v>1</v>
      </c>
      <c r="Q86" t="b">
        <f t="shared" si="38"/>
        <v>1</v>
      </c>
      <c r="R86" t="b">
        <f t="shared" si="39"/>
        <v>0</v>
      </c>
      <c r="S86" t="b">
        <f t="shared" si="40"/>
        <v>1</v>
      </c>
      <c r="T86" t="b">
        <f t="shared" si="41"/>
        <v>0</v>
      </c>
      <c r="U86" t="b">
        <f t="shared" si="42"/>
        <v>0</v>
      </c>
      <c r="V86" t="b">
        <f>NOT(ISBLANK('master schema'!S81))</f>
        <v>0</v>
      </c>
      <c r="W86" t="b">
        <f>NOT(ISBLANK('master schema'!T81))</f>
        <v>1</v>
      </c>
      <c r="X86" t="b">
        <f>NOT(ISBLANK('master schema'!U81))</f>
        <v>0</v>
      </c>
      <c r="Y86" t="b">
        <f>NOT(ISBLANK('master schema'!V81))</f>
        <v>0</v>
      </c>
      <c r="Z86" t="b">
        <f>NOT(ISBLANK('master schema'!W81))</f>
        <v>0</v>
      </c>
      <c r="AA86" t="b">
        <f>NOT(ISBLANK('master schema'!X81))</f>
        <v>0</v>
      </c>
      <c r="AB86" t="b">
        <f t="shared" si="43"/>
        <v>1</v>
      </c>
      <c r="AC86" t="str">
        <f>INDEX(types_tableschema,MATCH('master schema'!M81,types_master,0))</f>
        <v>string</v>
      </c>
      <c r="AD86" t="b">
        <f>IF(flavour="full",TRUE,INDEX('master schema'!$AC81:$AF81,1,MATCH(flavour,'master schema'!$AC$9:$AF$9,0))="y")</f>
        <v>1</v>
      </c>
      <c r="AE86" t="b">
        <f t="shared" si="44"/>
        <v>1</v>
      </c>
      <c r="AF86">
        <f>IF(AD86,INDEX('master schema'!$AG81:$AK81,1,MATCH(flavour,'master schema'!$AG$9:$AK$9,0)),"")</f>
        <v>22</v>
      </c>
      <c r="AG86" t="b">
        <f t="shared" si="45"/>
        <v>1</v>
      </c>
      <c r="AH86" t="str">
        <f t="shared" si="46"/>
        <v>gpsPositionMode</v>
      </c>
      <c r="AI86" s="14" t="str">
        <f t="shared" si="66"/>
        <v>,{</v>
      </c>
      <c r="AJ86" s="15" t="str">
        <f t="shared" si="47"/>
        <v>"name": "gps_position_mode"</v>
      </c>
      <c r="AK86" s="15" t="str">
        <f t="shared" si="48"/>
        <v>, "title": "GPS position mode"</v>
      </c>
      <c r="AL86" s="15" t="str">
        <f t="shared" si="49"/>
        <v>, "group": "Travel"</v>
      </c>
      <c r="AM86" s="15" t="str">
        <f t="shared" si="50"/>
        <v>, "rank": "opt"</v>
      </c>
      <c r="AN86" s="15" t="str">
        <f t="shared" si="51"/>
        <v>, "type": "string"</v>
      </c>
      <c r="AO86" s="15" t="str">
        <f t="shared" si="52"/>
        <v/>
      </c>
      <c r="AP86" s="15" t="str">
        <f t="shared" si="53"/>
        <v>, "description": "per relevant NMEA frame"</v>
      </c>
      <c r="AQ86" s="22" t="str">
        <f t="shared" si="62"/>
        <v>, "constraints": {</v>
      </c>
      <c r="AR86" s="22" t="str">
        <f t="shared" si="54"/>
        <v>"required": false</v>
      </c>
      <c r="AS86" s="22" t="str">
        <f t="shared" si="55"/>
        <v>,"unique": false</v>
      </c>
      <c r="AT86" s="22" t="str">
        <f>IF(AND($AE86,$AB86),IF(V86,IF(OR($V86:V86),",","")&amp;AT$13&amp;": "&amp;J86,""),"")</f>
        <v/>
      </c>
      <c r="AU86" s="22" t="str">
        <f>IF(AND($AE86,$AB86),IF(W86,IF(OR($V86:W86),",","")&amp;AU$13&amp;": "&amp;K86,""),"")</f>
        <v>,"maxLength": 255</v>
      </c>
      <c r="AV86" s="22" t="str">
        <f>IF(AND($AE86,$AB86),IF(X86,IF(OR($V86:X86),",","")&amp;AV$13&amp;": "&amp;L86,""),"")</f>
        <v/>
      </c>
      <c r="AW86" s="22" t="str">
        <f>IF(AND($AE86,$AB86),IF(Y86,IF(OR($V86:Y86),",","")&amp;AW$13&amp;": "&amp;M86,""),"")</f>
        <v/>
      </c>
      <c r="AX86" s="22" t="str">
        <f>IF(AND($AE86,$AB86),IF(Z86,IF(OR($V86:Z86),",","")&amp;AX$13&amp;": """&amp;N86&amp;"""",""),"")</f>
        <v/>
      </c>
      <c r="AY86" s="22" t="str">
        <f>IF(AND($AE86,$AB86),IF(AA86,IF(OR($V86:AA86),",","")&amp;AY$13&amp;": "&amp;"["&amp;O86&amp;"]",""),"")</f>
        <v/>
      </c>
      <c r="AZ86" s="22" t="str">
        <f t="shared" si="63"/>
        <v>}</v>
      </c>
      <c r="BA86" s="14" t="str">
        <f t="shared" si="64"/>
        <v>}</v>
      </c>
      <c r="BB86" s="13" t="str">
        <f t="shared" si="56"/>
        <v>,{"name": "gps_position_mode", "title": "GPS position mode", "group": "Travel", "rank": "opt", "type": "string", "description": "per relevant NMEA frame", "constraints": {"required": false,"unique": false,"maxLength": 255}}</v>
      </c>
      <c r="BC86" t="str">
        <f t="shared" si="57"/>
        <v>,gps_position_mode</v>
      </c>
      <c r="BD86" t="str">
        <f t="shared" si="65"/>
        <v>,'gps_position_mode'</v>
      </c>
      <c r="BE86" t="str">
        <f t="shared" si="58"/>
        <v>,'gps_position_mode'</v>
      </c>
      <c r="BG86" t="str">
        <f t="shared" si="59"/>
        <v>varchar</v>
      </c>
      <c r="BH86">
        <f t="shared" si="60"/>
        <v>255</v>
      </c>
      <c r="BI86" t="str">
        <f t="shared" si="61"/>
        <v>, gps_position_mode varchar(255) _x000D_</v>
      </c>
    </row>
    <row r="87" spans="1:61" x14ac:dyDescent="0.25">
      <c r="A87" t="str">
        <f>'master schema'!C82</f>
        <v>gps_satellites_used</v>
      </c>
      <c r="B87" t="str">
        <f>'master schema'!K82</f>
        <v>GPS number of satellites used</v>
      </c>
      <c r="C87" t="str">
        <f>'master schema'!D82</f>
        <v>Travel</v>
      </c>
      <c r="D87" t="str">
        <f>'master schema'!E82</f>
        <v>opt</v>
      </c>
      <c r="E87" t="str">
        <f>'master schema'!M82</f>
        <v>numeric</v>
      </c>
      <c r="F87">
        <f>'master schema'!N82</f>
        <v>0</v>
      </c>
      <c r="G87" t="str">
        <f>'master schema'!O82</f>
        <v>per relevant NMEA frame</v>
      </c>
      <c r="H87" t="b">
        <f>'master schema'!Y82</f>
        <v>0</v>
      </c>
      <c r="I87" t="b">
        <f>'master schema'!Z82</f>
        <v>0</v>
      </c>
      <c r="J87">
        <f>'master schema'!S82</f>
        <v>0</v>
      </c>
      <c r="K87">
        <f>'master schema'!T82</f>
        <v>0</v>
      </c>
      <c r="L87">
        <f>'master schema'!U82</f>
        <v>0</v>
      </c>
      <c r="M87">
        <f>'master schema'!V82</f>
        <v>0</v>
      </c>
      <c r="N87">
        <f>'master schema'!W82</f>
        <v>0</v>
      </c>
      <c r="O87">
        <f>'master schema'!X82</f>
        <v>0</v>
      </c>
      <c r="P87" t="b">
        <f t="shared" si="37"/>
        <v>1</v>
      </c>
      <c r="Q87" t="b">
        <f t="shared" si="38"/>
        <v>1</v>
      </c>
      <c r="R87" t="b">
        <f t="shared" si="39"/>
        <v>0</v>
      </c>
      <c r="S87" t="b">
        <f t="shared" si="40"/>
        <v>1</v>
      </c>
      <c r="T87" t="b">
        <f t="shared" si="41"/>
        <v>0</v>
      </c>
      <c r="U87" t="b">
        <f t="shared" si="42"/>
        <v>0</v>
      </c>
      <c r="V87" t="b">
        <f>NOT(ISBLANK('master schema'!S82))</f>
        <v>0</v>
      </c>
      <c r="W87" t="b">
        <f>NOT(ISBLANK('master schema'!T82))</f>
        <v>0</v>
      </c>
      <c r="X87" t="b">
        <f>NOT(ISBLANK('master schema'!U82))</f>
        <v>0</v>
      </c>
      <c r="Y87" t="b">
        <f>NOT(ISBLANK('master schema'!V82))</f>
        <v>0</v>
      </c>
      <c r="Z87" t="b">
        <f>NOT(ISBLANK('master schema'!W82))</f>
        <v>0</v>
      </c>
      <c r="AA87" t="b">
        <f>NOT(ISBLANK('master schema'!X82))</f>
        <v>0</v>
      </c>
      <c r="AB87" t="b">
        <f t="shared" si="43"/>
        <v>0</v>
      </c>
      <c r="AC87" t="str">
        <f>INDEX(types_tableschema,MATCH('master schema'!M82,types_master,0))</f>
        <v>number</v>
      </c>
      <c r="AD87" t="b">
        <f>IF(flavour="full",TRUE,INDEX('master schema'!$AC82:$AF82,1,MATCH(flavour,'master schema'!$AC$9:$AF$9,0))="y")</f>
        <v>1</v>
      </c>
      <c r="AE87" t="b">
        <f t="shared" si="44"/>
        <v>1</v>
      </c>
      <c r="AF87">
        <f>IF(AD87,INDEX('master schema'!$AG82:$AK82,1,MATCH(flavour,'master schema'!$AG$9:$AK$9,0)),"")</f>
        <v>23</v>
      </c>
      <c r="AG87" t="b">
        <f t="shared" si="45"/>
        <v>1</v>
      </c>
      <c r="AH87" t="str">
        <f t="shared" si="46"/>
        <v>gpsSatellitesUsed</v>
      </c>
      <c r="AI87" s="14" t="str">
        <f t="shared" si="66"/>
        <v>,{</v>
      </c>
      <c r="AJ87" s="15" t="str">
        <f t="shared" si="47"/>
        <v>"name": "gps_satellites_used"</v>
      </c>
      <c r="AK87" s="15" t="str">
        <f t="shared" si="48"/>
        <v>, "title": "GPS number of satellites used"</v>
      </c>
      <c r="AL87" s="15" t="str">
        <f t="shared" si="49"/>
        <v>, "group": "Travel"</v>
      </c>
      <c r="AM87" s="15" t="str">
        <f t="shared" si="50"/>
        <v>, "rank": "opt"</v>
      </c>
      <c r="AN87" s="15" t="str">
        <f t="shared" si="51"/>
        <v>, "type": "number"</v>
      </c>
      <c r="AO87" s="15" t="str">
        <f t="shared" si="52"/>
        <v/>
      </c>
      <c r="AP87" s="15" t="str">
        <f t="shared" si="53"/>
        <v>, "description": "per relevant NMEA frame"</v>
      </c>
      <c r="AQ87" s="22" t="str">
        <f t="shared" si="62"/>
        <v/>
      </c>
      <c r="AR87" s="22" t="str">
        <f t="shared" si="54"/>
        <v/>
      </c>
      <c r="AS87" s="22" t="str">
        <f t="shared" si="55"/>
        <v/>
      </c>
      <c r="AT87" s="22" t="str">
        <f>IF(AND($AE87,$AB87),IF(V87,IF(OR($V87:V87),",","")&amp;AT$13&amp;": "&amp;J87,""),"")</f>
        <v/>
      </c>
      <c r="AU87" s="22" t="str">
        <f>IF(AND($AE87,$AB87),IF(W87,IF(OR($V87:W87),",","")&amp;AU$13&amp;": "&amp;K87,""),"")</f>
        <v/>
      </c>
      <c r="AV87" s="22" t="str">
        <f>IF(AND($AE87,$AB87),IF(X87,IF(OR($V87:X87),",","")&amp;AV$13&amp;": "&amp;L87,""),"")</f>
        <v/>
      </c>
      <c r="AW87" s="22" t="str">
        <f>IF(AND($AE87,$AB87),IF(Y87,IF(OR($V87:Y87),",","")&amp;AW$13&amp;": "&amp;M87,""),"")</f>
        <v/>
      </c>
      <c r="AX87" s="22" t="str">
        <f>IF(AND($AE87,$AB87),IF(Z87,IF(OR($V87:Z87),",","")&amp;AX$13&amp;": """&amp;N87&amp;"""",""),"")</f>
        <v/>
      </c>
      <c r="AY87" s="22" t="str">
        <f>IF(AND($AE87,$AB87),IF(AA87,IF(OR($V87:AA87),",","")&amp;AY$13&amp;": "&amp;"["&amp;O87&amp;"]",""),"")</f>
        <v/>
      </c>
      <c r="AZ87" s="22" t="str">
        <f t="shared" si="63"/>
        <v/>
      </c>
      <c r="BA87" s="14" t="str">
        <f t="shared" si="64"/>
        <v>}</v>
      </c>
      <c r="BB87" s="13" t="str">
        <f t="shared" si="56"/>
        <v>,{"name": "gps_satellites_used", "title": "GPS number of satellites used", "group": "Travel", "rank": "opt", "type": "number", "description": "per relevant NMEA frame"}</v>
      </c>
      <c r="BC87" t="str">
        <f t="shared" si="57"/>
        <v>,gps_satellites_used</v>
      </c>
      <c r="BD87" t="str">
        <f t="shared" si="65"/>
        <v>,'gps_satellites_used'</v>
      </c>
      <c r="BE87" t="str">
        <f t="shared" si="58"/>
        <v>,'gps_satellites_used'</v>
      </c>
      <c r="BG87" t="str">
        <f t="shared" si="59"/>
        <v>real</v>
      </c>
      <c r="BH87">
        <f t="shared" si="60"/>
        <v>0</v>
      </c>
      <c r="BI87" t="str">
        <f t="shared" si="61"/>
        <v>, gps_satellites_used real _x000D_</v>
      </c>
    </row>
    <row r="88" spans="1:61" x14ac:dyDescent="0.25">
      <c r="A88" t="str">
        <f>'master schema'!C83</f>
        <v>gps_seconds_since_last_dgps</v>
      </c>
      <c r="B88" t="str">
        <f>'master schema'!K83</f>
        <v>GPS seconds since last use of differential GPS</v>
      </c>
      <c r="C88" t="str">
        <f>'master schema'!D83</f>
        <v>Travel</v>
      </c>
      <c r="D88" t="str">
        <f>'master schema'!E83</f>
        <v>opt</v>
      </c>
      <c r="E88" t="str">
        <f>'master schema'!M83</f>
        <v>numeric</v>
      </c>
      <c r="F88">
        <f>'master schema'!N83</f>
        <v>0</v>
      </c>
      <c r="G88" t="str">
        <f>'master schema'!O83</f>
        <v>per relevant NMEA frame</v>
      </c>
      <c r="H88" t="b">
        <f>'master schema'!Y83</f>
        <v>0</v>
      </c>
      <c r="I88" t="b">
        <f>'master schema'!Z83</f>
        <v>0</v>
      </c>
      <c r="J88">
        <f>'master schema'!S83</f>
        <v>0</v>
      </c>
      <c r="K88">
        <f>'master schema'!T83</f>
        <v>0</v>
      </c>
      <c r="L88">
        <f>'master schema'!U83</f>
        <v>0</v>
      </c>
      <c r="M88">
        <f>'master schema'!V83</f>
        <v>0</v>
      </c>
      <c r="N88">
        <f>'master schema'!W83</f>
        <v>0</v>
      </c>
      <c r="O88">
        <f>'master schema'!X83</f>
        <v>0</v>
      </c>
      <c r="P88" t="b">
        <f t="shared" si="37"/>
        <v>1</v>
      </c>
      <c r="Q88" t="b">
        <f t="shared" si="38"/>
        <v>1</v>
      </c>
      <c r="R88" t="b">
        <f t="shared" si="39"/>
        <v>0</v>
      </c>
      <c r="S88" t="b">
        <f t="shared" si="40"/>
        <v>1</v>
      </c>
      <c r="T88" t="b">
        <f t="shared" si="41"/>
        <v>0</v>
      </c>
      <c r="U88" t="b">
        <f t="shared" si="42"/>
        <v>0</v>
      </c>
      <c r="V88" t="b">
        <f>NOT(ISBLANK('master schema'!S83))</f>
        <v>0</v>
      </c>
      <c r="W88" t="b">
        <f>NOT(ISBLANK('master schema'!T83))</f>
        <v>0</v>
      </c>
      <c r="X88" t="b">
        <f>NOT(ISBLANK('master schema'!U83))</f>
        <v>0</v>
      </c>
      <c r="Y88" t="b">
        <f>NOT(ISBLANK('master schema'!V83))</f>
        <v>0</v>
      </c>
      <c r="Z88" t="b">
        <f>NOT(ISBLANK('master schema'!W83))</f>
        <v>0</v>
      </c>
      <c r="AA88" t="b">
        <f>NOT(ISBLANK('master schema'!X83))</f>
        <v>0</v>
      </c>
      <c r="AB88" t="b">
        <f t="shared" si="43"/>
        <v>0</v>
      </c>
      <c r="AC88" t="str">
        <f>INDEX(types_tableschema,MATCH('master schema'!M83,types_master,0))</f>
        <v>number</v>
      </c>
      <c r="AD88" t="b">
        <f>IF(flavour="full",TRUE,INDEX('master schema'!$AC83:$AF83,1,MATCH(flavour,'master schema'!$AC$9:$AF$9,0))="y")</f>
        <v>1</v>
      </c>
      <c r="AE88" t="b">
        <f t="shared" si="44"/>
        <v>1</v>
      </c>
      <c r="AF88">
        <f>IF(AD88,INDEX('master schema'!$AG83:$AK83,1,MATCH(flavour,'master schema'!$AG$9:$AK$9,0)),"")</f>
        <v>24</v>
      </c>
      <c r="AG88" t="b">
        <f t="shared" si="45"/>
        <v>1</v>
      </c>
      <c r="AH88" t="str">
        <f t="shared" si="46"/>
        <v>gpsSecondsSinceLastDgps</v>
      </c>
      <c r="AI88" s="14" t="str">
        <f t="shared" si="66"/>
        <v>,{</v>
      </c>
      <c r="AJ88" s="15" t="str">
        <f t="shared" si="47"/>
        <v>"name": "gps_seconds_since_last_dgps"</v>
      </c>
      <c r="AK88" s="15" t="str">
        <f t="shared" si="48"/>
        <v>, "title": "GPS seconds since last use of differential GPS"</v>
      </c>
      <c r="AL88" s="15" t="str">
        <f t="shared" si="49"/>
        <v>, "group": "Travel"</v>
      </c>
      <c r="AM88" s="15" t="str">
        <f t="shared" si="50"/>
        <v>, "rank": "opt"</v>
      </c>
      <c r="AN88" s="15" t="str">
        <f t="shared" si="51"/>
        <v>, "type": "number"</v>
      </c>
      <c r="AO88" s="15" t="str">
        <f t="shared" si="52"/>
        <v/>
      </c>
      <c r="AP88" s="15" t="str">
        <f t="shared" si="53"/>
        <v>, "description": "per relevant NMEA frame"</v>
      </c>
      <c r="AQ88" s="22" t="str">
        <f t="shared" si="62"/>
        <v/>
      </c>
      <c r="AR88" s="22" t="str">
        <f t="shared" si="54"/>
        <v/>
      </c>
      <c r="AS88" s="22" t="str">
        <f t="shared" si="55"/>
        <v/>
      </c>
      <c r="AT88" s="22" t="str">
        <f>IF(AND($AE88,$AB88),IF(V88,IF(OR($V88:V88),",","")&amp;AT$13&amp;": "&amp;J88,""),"")</f>
        <v/>
      </c>
      <c r="AU88" s="22" t="str">
        <f>IF(AND($AE88,$AB88),IF(W88,IF(OR($V88:W88),",","")&amp;AU$13&amp;": "&amp;K88,""),"")</f>
        <v/>
      </c>
      <c r="AV88" s="22" t="str">
        <f>IF(AND($AE88,$AB88),IF(X88,IF(OR($V88:X88),",","")&amp;AV$13&amp;": "&amp;L88,""),"")</f>
        <v/>
      </c>
      <c r="AW88" s="22" t="str">
        <f>IF(AND($AE88,$AB88),IF(Y88,IF(OR($V88:Y88),",","")&amp;AW$13&amp;": "&amp;M88,""),"")</f>
        <v/>
      </c>
      <c r="AX88" s="22" t="str">
        <f>IF(AND($AE88,$AB88),IF(Z88,IF(OR($V88:Z88),",","")&amp;AX$13&amp;": """&amp;N88&amp;"""",""),"")</f>
        <v/>
      </c>
      <c r="AY88" s="22" t="str">
        <f>IF(AND($AE88,$AB88),IF(AA88,IF(OR($V88:AA88),",","")&amp;AY$13&amp;": "&amp;"["&amp;O88&amp;"]",""),"")</f>
        <v/>
      </c>
      <c r="AZ88" s="22" t="str">
        <f t="shared" si="63"/>
        <v/>
      </c>
      <c r="BA88" s="14" t="str">
        <f t="shared" si="64"/>
        <v>}</v>
      </c>
      <c r="BB88" s="13" t="str">
        <f t="shared" si="56"/>
        <v>,{"name": "gps_seconds_since_last_dgps", "title": "GPS seconds since last use of differential GPS", "group": "Travel", "rank": "opt", "type": "number", "description": "per relevant NMEA frame"}</v>
      </c>
      <c r="BC88" t="str">
        <f t="shared" si="57"/>
        <v>,gps_seconds_since_last_dgps</v>
      </c>
      <c r="BD88" t="str">
        <f t="shared" si="65"/>
        <v>,'gps_seconds_since_last_dgps'</v>
      </c>
      <c r="BE88" t="str">
        <f t="shared" si="58"/>
        <v>,'gps_seconds_since_last_dgps'</v>
      </c>
      <c r="BG88" t="str">
        <f t="shared" si="59"/>
        <v>real</v>
      </c>
      <c r="BH88">
        <f t="shared" si="60"/>
        <v>0</v>
      </c>
      <c r="BI88" t="str">
        <f t="shared" si="61"/>
        <v>, gps_seconds_since_last_dgps real _x000D_</v>
      </c>
    </row>
    <row r="89" spans="1:61" x14ac:dyDescent="0.25">
      <c r="A89" t="str">
        <f>'master schema'!C84</f>
        <v>gps_status</v>
      </c>
      <c r="B89" t="str">
        <f>'master schema'!K84</f>
        <v>GPS status</v>
      </c>
      <c r="C89" t="str">
        <f>'master schema'!D84</f>
        <v>Travel</v>
      </c>
      <c r="D89" t="str">
        <f>'master schema'!E84</f>
        <v>opt</v>
      </c>
      <c r="E89" t="str">
        <f>'master schema'!M84</f>
        <v>string</v>
      </c>
      <c r="F89">
        <f>'master schema'!N84</f>
        <v>0</v>
      </c>
      <c r="G89" t="str">
        <f>'master schema'!O84</f>
        <v>per relevant NMEA frame</v>
      </c>
      <c r="H89" t="b">
        <f>'master schema'!Y84</f>
        <v>0</v>
      </c>
      <c r="I89" t="b">
        <f>'master schema'!Z84</f>
        <v>0</v>
      </c>
      <c r="J89">
        <f>'master schema'!S84</f>
        <v>0</v>
      </c>
      <c r="K89">
        <f>'master schema'!T84</f>
        <v>255</v>
      </c>
      <c r="L89">
        <f>'master schema'!U84</f>
        <v>0</v>
      </c>
      <c r="M89">
        <f>'master schema'!V84</f>
        <v>0</v>
      </c>
      <c r="N89">
        <f>'master schema'!W84</f>
        <v>0</v>
      </c>
      <c r="O89">
        <f>'master schema'!X84</f>
        <v>0</v>
      </c>
      <c r="P89" t="b">
        <f t="shared" si="37"/>
        <v>1</v>
      </c>
      <c r="Q89" t="b">
        <f t="shared" si="38"/>
        <v>1</v>
      </c>
      <c r="R89" t="b">
        <f t="shared" si="39"/>
        <v>0</v>
      </c>
      <c r="S89" t="b">
        <f t="shared" si="40"/>
        <v>1</v>
      </c>
      <c r="T89" t="b">
        <f t="shared" si="41"/>
        <v>0</v>
      </c>
      <c r="U89" t="b">
        <f t="shared" si="42"/>
        <v>0</v>
      </c>
      <c r="V89" t="b">
        <f>NOT(ISBLANK('master schema'!S84))</f>
        <v>0</v>
      </c>
      <c r="W89" t="b">
        <f>NOT(ISBLANK('master schema'!T84))</f>
        <v>1</v>
      </c>
      <c r="X89" t="b">
        <f>NOT(ISBLANK('master schema'!U84))</f>
        <v>0</v>
      </c>
      <c r="Y89" t="b">
        <f>NOT(ISBLANK('master schema'!V84))</f>
        <v>0</v>
      </c>
      <c r="Z89" t="b">
        <f>NOT(ISBLANK('master schema'!W84))</f>
        <v>0</v>
      </c>
      <c r="AA89" t="b">
        <f>NOT(ISBLANK('master schema'!X84))</f>
        <v>0</v>
      </c>
      <c r="AB89" t="b">
        <f t="shared" si="43"/>
        <v>1</v>
      </c>
      <c r="AC89" t="str">
        <f>INDEX(types_tableschema,MATCH('master schema'!M84,types_master,0))</f>
        <v>string</v>
      </c>
      <c r="AD89" t="b">
        <f>IF(flavour="full",TRUE,INDEX('master schema'!$AC84:$AF84,1,MATCH(flavour,'master schema'!$AC$9:$AF$9,0))="y")</f>
        <v>1</v>
      </c>
      <c r="AE89" t="b">
        <f t="shared" si="44"/>
        <v>1</v>
      </c>
      <c r="AF89">
        <f>IF(AD89,INDEX('master schema'!$AG84:$AK84,1,MATCH(flavour,'master schema'!$AG$9:$AK$9,0)),"")</f>
        <v>25</v>
      </c>
      <c r="AG89" t="b">
        <f t="shared" si="45"/>
        <v>1</v>
      </c>
      <c r="AH89" t="str">
        <f t="shared" si="46"/>
        <v>gpsStatus</v>
      </c>
      <c r="AI89" s="14" t="str">
        <f t="shared" si="66"/>
        <v>,{</v>
      </c>
      <c r="AJ89" s="15" t="str">
        <f t="shared" si="47"/>
        <v>"name": "gps_status"</v>
      </c>
      <c r="AK89" s="15" t="str">
        <f t="shared" si="48"/>
        <v>, "title": "GPS status"</v>
      </c>
      <c r="AL89" s="15" t="str">
        <f t="shared" si="49"/>
        <v>, "group": "Travel"</v>
      </c>
      <c r="AM89" s="15" t="str">
        <f t="shared" si="50"/>
        <v>, "rank": "opt"</v>
      </c>
      <c r="AN89" s="15" t="str">
        <f t="shared" si="51"/>
        <v>, "type": "string"</v>
      </c>
      <c r="AO89" s="15" t="str">
        <f t="shared" si="52"/>
        <v/>
      </c>
      <c r="AP89" s="15" t="str">
        <f t="shared" si="53"/>
        <v>, "description": "per relevant NMEA frame"</v>
      </c>
      <c r="AQ89" s="22" t="str">
        <f t="shared" si="62"/>
        <v>, "constraints": {</v>
      </c>
      <c r="AR89" s="22" t="str">
        <f t="shared" si="54"/>
        <v>"required": false</v>
      </c>
      <c r="AS89" s="22" t="str">
        <f t="shared" si="55"/>
        <v>,"unique": false</v>
      </c>
      <c r="AT89" s="22" t="str">
        <f>IF(AND($AE89,$AB89),IF(V89,IF(OR($V89:V89),",","")&amp;AT$13&amp;": "&amp;J89,""),"")</f>
        <v/>
      </c>
      <c r="AU89" s="22" t="str">
        <f>IF(AND($AE89,$AB89),IF(W89,IF(OR($V89:W89),",","")&amp;AU$13&amp;": "&amp;K89,""),"")</f>
        <v>,"maxLength": 255</v>
      </c>
      <c r="AV89" s="22" t="str">
        <f>IF(AND($AE89,$AB89),IF(X89,IF(OR($V89:X89),",","")&amp;AV$13&amp;": "&amp;L89,""),"")</f>
        <v/>
      </c>
      <c r="AW89" s="22" t="str">
        <f>IF(AND($AE89,$AB89),IF(Y89,IF(OR($V89:Y89),",","")&amp;AW$13&amp;": "&amp;M89,""),"")</f>
        <v/>
      </c>
      <c r="AX89" s="22" t="str">
        <f>IF(AND($AE89,$AB89),IF(Z89,IF(OR($V89:Z89),",","")&amp;AX$13&amp;": """&amp;N89&amp;"""",""),"")</f>
        <v/>
      </c>
      <c r="AY89" s="22" t="str">
        <f>IF(AND($AE89,$AB89),IF(AA89,IF(OR($V89:AA89),",","")&amp;AY$13&amp;": "&amp;"["&amp;O89&amp;"]",""),"")</f>
        <v/>
      </c>
      <c r="AZ89" s="22" t="str">
        <f t="shared" si="63"/>
        <v>}</v>
      </c>
      <c r="BA89" s="14" t="str">
        <f t="shared" si="64"/>
        <v>}</v>
      </c>
      <c r="BB89" s="13" t="str">
        <f t="shared" si="56"/>
        <v>,{"name": "gps_status", "title": "GPS status", "group": "Travel", "rank": "opt", "type": "string", "description": "per relevant NMEA frame", "constraints": {"required": false,"unique": false,"maxLength": 255}}</v>
      </c>
      <c r="BC89" t="str">
        <f t="shared" si="57"/>
        <v>,gps_status</v>
      </c>
      <c r="BD89" t="str">
        <f t="shared" si="65"/>
        <v>,'gps_status'</v>
      </c>
      <c r="BE89" t="str">
        <f t="shared" si="58"/>
        <v>,'gps_status'</v>
      </c>
      <c r="BG89" t="str">
        <f t="shared" si="59"/>
        <v>varchar</v>
      </c>
      <c r="BH89">
        <f t="shared" si="60"/>
        <v>255</v>
      </c>
      <c r="BI89" t="str">
        <f t="shared" si="61"/>
        <v>, gps_status varchar(255) _x000D_</v>
      </c>
    </row>
    <row r="90" spans="1:61" x14ac:dyDescent="0.25">
      <c r="A90" t="str">
        <f>'master schema'!C85</f>
        <v>gps_true_track_made_good</v>
      </c>
      <c r="B90" t="str">
        <f>'master schema'!K85</f>
        <v>GPS true track made good</v>
      </c>
      <c r="C90" t="str">
        <f>'master schema'!D85</f>
        <v>Travel</v>
      </c>
      <c r="D90" t="str">
        <f>'master schema'!E85</f>
        <v>opt</v>
      </c>
      <c r="E90" t="str">
        <f>'master schema'!M85</f>
        <v>numeric</v>
      </c>
      <c r="F90">
        <f>'master schema'!N85</f>
        <v>0</v>
      </c>
      <c r="G90" t="str">
        <f>'master schema'!O85</f>
        <v>per relevant NMEA frame</v>
      </c>
      <c r="H90" t="b">
        <f>'master schema'!Y85</f>
        <v>0</v>
      </c>
      <c r="I90" t="b">
        <f>'master schema'!Z85</f>
        <v>0</v>
      </c>
      <c r="J90">
        <f>'master schema'!S85</f>
        <v>0</v>
      </c>
      <c r="K90">
        <f>'master schema'!T85</f>
        <v>0</v>
      </c>
      <c r="L90">
        <f>'master schema'!U85</f>
        <v>0</v>
      </c>
      <c r="M90">
        <f>'master schema'!V85</f>
        <v>0</v>
      </c>
      <c r="N90">
        <f>'master schema'!W85</f>
        <v>0</v>
      </c>
      <c r="O90">
        <f>'master schema'!X85</f>
        <v>0</v>
      </c>
      <c r="P90" t="b">
        <f t="shared" si="37"/>
        <v>1</v>
      </c>
      <c r="Q90" t="b">
        <f t="shared" si="38"/>
        <v>1</v>
      </c>
      <c r="R90" t="b">
        <f t="shared" si="39"/>
        <v>0</v>
      </c>
      <c r="S90" t="b">
        <f t="shared" si="40"/>
        <v>1</v>
      </c>
      <c r="T90" t="b">
        <f t="shared" si="41"/>
        <v>0</v>
      </c>
      <c r="U90" t="b">
        <f t="shared" si="42"/>
        <v>0</v>
      </c>
      <c r="V90" t="b">
        <f>NOT(ISBLANK('master schema'!S85))</f>
        <v>0</v>
      </c>
      <c r="W90" t="b">
        <f>NOT(ISBLANK('master schema'!T85))</f>
        <v>0</v>
      </c>
      <c r="X90" t="b">
        <f>NOT(ISBLANK('master schema'!U85))</f>
        <v>0</v>
      </c>
      <c r="Y90" t="b">
        <f>NOT(ISBLANK('master schema'!V85))</f>
        <v>0</v>
      </c>
      <c r="Z90" t="b">
        <f>NOT(ISBLANK('master schema'!W85))</f>
        <v>0</v>
      </c>
      <c r="AA90" t="b">
        <f>NOT(ISBLANK('master schema'!X85))</f>
        <v>0</v>
      </c>
      <c r="AB90" t="b">
        <f t="shared" si="43"/>
        <v>0</v>
      </c>
      <c r="AC90" t="str">
        <f>INDEX(types_tableschema,MATCH('master schema'!M85,types_master,0))</f>
        <v>number</v>
      </c>
      <c r="AD90" t="b">
        <f>IF(flavour="full",TRUE,INDEX('master schema'!$AC85:$AF85,1,MATCH(flavour,'master schema'!$AC$9:$AF$9,0))="y")</f>
        <v>1</v>
      </c>
      <c r="AE90" t="b">
        <f t="shared" si="44"/>
        <v>1</v>
      </c>
      <c r="AF90">
        <f>IF(AD90,INDEX('master schema'!$AG85:$AK85,1,MATCH(flavour,'master schema'!$AG$9:$AK$9,0)),"")</f>
        <v>26</v>
      </c>
      <c r="AG90" t="b">
        <f t="shared" si="45"/>
        <v>1</v>
      </c>
      <c r="AH90" t="str">
        <f t="shared" si="46"/>
        <v>gpsTrueTrackMadeGood</v>
      </c>
      <c r="AI90" s="14" t="str">
        <f t="shared" si="66"/>
        <v>,{</v>
      </c>
      <c r="AJ90" s="15" t="str">
        <f t="shared" si="47"/>
        <v>"name": "gps_true_track_made_good"</v>
      </c>
      <c r="AK90" s="15" t="str">
        <f t="shared" si="48"/>
        <v>, "title": "GPS true track made good"</v>
      </c>
      <c r="AL90" s="15" t="str">
        <f t="shared" si="49"/>
        <v>, "group": "Travel"</v>
      </c>
      <c r="AM90" s="15" t="str">
        <f t="shared" si="50"/>
        <v>, "rank": "opt"</v>
      </c>
      <c r="AN90" s="15" t="str">
        <f t="shared" si="51"/>
        <v>, "type": "number"</v>
      </c>
      <c r="AO90" s="15" t="str">
        <f t="shared" si="52"/>
        <v/>
      </c>
      <c r="AP90" s="15" t="str">
        <f t="shared" si="53"/>
        <v>, "description": "per relevant NMEA frame"</v>
      </c>
      <c r="AQ90" s="22" t="str">
        <f t="shared" si="62"/>
        <v/>
      </c>
      <c r="AR90" s="22" t="str">
        <f t="shared" si="54"/>
        <v/>
      </c>
      <c r="AS90" s="22" t="str">
        <f t="shared" si="55"/>
        <v/>
      </c>
      <c r="AT90" s="22" t="str">
        <f>IF(AND($AE90,$AB90),IF(V90,IF(OR($V90:V90),",","")&amp;AT$13&amp;": "&amp;J90,""),"")</f>
        <v/>
      </c>
      <c r="AU90" s="22" t="str">
        <f>IF(AND($AE90,$AB90),IF(W90,IF(OR($V90:W90),",","")&amp;AU$13&amp;": "&amp;K90,""),"")</f>
        <v/>
      </c>
      <c r="AV90" s="22" t="str">
        <f>IF(AND($AE90,$AB90),IF(X90,IF(OR($V90:X90),",","")&amp;AV$13&amp;": "&amp;L90,""),"")</f>
        <v/>
      </c>
      <c r="AW90" s="22" t="str">
        <f>IF(AND($AE90,$AB90),IF(Y90,IF(OR($V90:Y90),",","")&amp;AW$13&amp;": "&amp;M90,""),"")</f>
        <v/>
      </c>
      <c r="AX90" s="22" t="str">
        <f>IF(AND($AE90,$AB90),IF(Z90,IF(OR($V90:Z90),",","")&amp;AX$13&amp;": """&amp;N90&amp;"""",""),"")</f>
        <v/>
      </c>
      <c r="AY90" s="22" t="str">
        <f>IF(AND($AE90,$AB90),IF(AA90,IF(OR($V90:AA90),",","")&amp;AY$13&amp;": "&amp;"["&amp;O90&amp;"]",""),"")</f>
        <v/>
      </c>
      <c r="AZ90" s="22" t="str">
        <f t="shared" si="63"/>
        <v/>
      </c>
      <c r="BA90" s="14" t="str">
        <f t="shared" si="64"/>
        <v>}</v>
      </c>
      <c r="BB90" s="13" t="str">
        <f t="shared" si="56"/>
        <v>,{"name": "gps_true_track_made_good", "title": "GPS true track made good", "group": "Travel", "rank": "opt", "type": "number", "description": "per relevant NMEA frame"}</v>
      </c>
      <c r="BC90" t="str">
        <f t="shared" si="57"/>
        <v>,gps_true_track_made_good</v>
      </c>
      <c r="BD90" t="str">
        <f t="shared" si="65"/>
        <v>,'gps_true_track_made_good'</v>
      </c>
      <c r="BE90" t="str">
        <f t="shared" si="58"/>
        <v>,'gps_true_track_made_good'</v>
      </c>
      <c r="BG90" t="str">
        <f t="shared" si="59"/>
        <v>real</v>
      </c>
      <c r="BH90">
        <f t="shared" si="60"/>
        <v>0</v>
      </c>
      <c r="BI90" t="str">
        <f t="shared" si="61"/>
        <v>, gps_true_track_made_good real _x000D_</v>
      </c>
    </row>
    <row r="91" spans="1:61" x14ac:dyDescent="0.25">
      <c r="A91" t="str">
        <f>'master schema'!C86</f>
        <v>gps_vdop</v>
      </c>
      <c r="B91" t="str">
        <f>'master schema'!K86</f>
        <v>GPS vertical dilution of precision, metres</v>
      </c>
      <c r="C91" t="str">
        <f>'master schema'!D86</f>
        <v>Travel</v>
      </c>
      <c r="D91" t="str">
        <f>'master schema'!E86</f>
        <v>opt</v>
      </c>
      <c r="E91" t="str">
        <f>'master schema'!M86</f>
        <v>numeric</v>
      </c>
      <c r="F91">
        <f>'master schema'!N86</f>
        <v>0</v>
      </c>
      <c r="G91" t="str">
        <f>'master schema'!O86</f>
        <v>per relevant NMEA frame</v>
      </c>
      <c r="H91" t="b">
        <f>'master schema'!Y86</f>
        <v>0</v>
      </c>
      <c r="I91" t="b">
        <f>'master schema'!Z86</f>
        <v>0</v>
      </c>
      <c r="J91">
        <f>'master schema'!S86</f>
        <v>0</v>
      </c>
      <c r="K91">
        <f>'master schema'!T86</f>
        <v>0</v>
      </c>
      <c r="L91">
        <f>'master schema'!U86</f>
        <v>0</v>
      </c>
      <c r="M91">
        <f>'master schema'!V86</f>
        <v>0</v>
      </c>
      <c r="N91">
        <f>'master schema'!W86</f>
        <v>0</v>
      </c>
      <c r="O91">
        <f>'master schema'!X86</f>
        <v>0</v>
      </c>
      <c r="P91" t="b">
        <f t="shared" si="37"/>
        <v>1</v>
      </c>
      <c r="Q91" t="b">
        <f t="shared" si="38"/>
        <v>1</v>
      </c>
      <c r="R91" t="b">
        <f t="shared" si="39"/>
        <v>0</v>
      </c>
      <c r="S91" t="b">
        <f t="shared" si="40"/>
        <v>1</v>
      </c>
      <c r="T91" t="b">
        <f t="shared" si="41"/>
        <v>0</v>
      </c>
      <c r="U91" t="b">
        <f t="shared" si="42"/>
        <v>0</v>
      </c>
      <c r="V91" t="b">
        <f>NOT(ISBLANK('master schema'!S86))</f>
        <v>0</v>
      </c>
      <c r="W91" t="b">
        <f>NOT(ISBLANK('master schema'!T86))</f>
        <v>0</v>
      </c>
      <c r="X91" t="b">
        <f>NOT(ISBLANK('master schema'!U86))</f>
        <v>0</v>
      </c>
      <c r="Y91" t="b">
        <f>NOT(ISBLANK('master schema'!V86))</f>
        <v>0</v>
      </c>
      <c r="Z91" t="b">
        <f>NOT(ISBLANK('master schema'!W86))</f>
        <v>0</v>
      </c>
      <c r="AA91" t="b">
        <f>NOT(ISBLANK('master schema'!X86))</f>
        <v>0</v>
      </c>
      <c r="AB91" t="b">
        <f t="shared" si="43"/>
        <v>0</v>
      </c>
      <c r="AC91" t="str">
        <f>INDEX(types_tableschema,MATCH('master schema'!M86,types_master,0))</f>
        <v>number</v>
      </c>
      <c r="AD91" t="b">
        <f>IF(flavour="full",TRUE,INDEX('master schema'!$AC86:$AF86,1,MATCH(flavour,'master schema'!$AC$9:$AF$9,0))="y")</f>
        <v>1</v>
      </c>
      <c r="AE91" t="b">
        <f t="shared" si="44"/>
        <v>1</v>
      </c>
      <c r="AF91">
        <f>IF(AD91,INDEX('master schema'!$AG86:$AK86,1,MATCH(flavour,'master schema'!$AG$9:$AK$9,0)),"")</f>
        <v>30</v>
      </c>
      <c r="AG91" t="b">
        <f t="shared" si="45"/>
        <v>1</v>
      </c>
      <c r="AH91" t="str">
        <f t="shared" si="46"/>
        <v>gpsVdop</v>
      </c>
      <c r="AI91" s="14" t="str">
        <f t="shared" si="66"/>
        <v>,{</v>
      </c>
      <c r="AJ91" s="15" t="str">
        <f t="shared" si="47"/>
        <v>"name": "gps_vdop"</v>
      </c>
      <c r="AK91" s="15" t="str">
        <f t="shared" si="48"/>
        <v>, "title": "GPS vertical dilution of precision, metres"</v>
      </c>
      <c r="AL91" s="15" t="str">
        <f t="shared" si="49"/>
        <v>, "group": "Travel"</v>
      </c>
      <c r="AM91" s="15" t="str">
        <f t="shared" si="50"/>
        <v>, "rank": "opt"</v>
      </c>
      <c r="AN91" s="15" t="str">
        <f t="shared" si="51"/>
        <v>, "type": "number"</v>
      </c>
      <c r="AO91" s="15" t="str">
        <f t="shared" si="52"/>
        <v/>
      </c>
      <c r="AP91" s="15" t="str">
        <f t="shared" si="53"/>
        <v>, "description": "per relevant NMEA frame"</v>
      </c>
      <c r="AQ91" s="22" t="str">
        <f t="shared" si="62"/>
        <v/>
      </c>
      <c r="AR91" s="22" t="str">
        <f t="shared" si="54"/>
        <v/>
      </c>
      <c r="AS91" s="22" t="str">
        <f t="shared" si="55"/>
        <v/>
      </c>
      <c r="AT91" s="22" t="str">
        <f>IF(AND($AE91,$AB91),IF(V91,IF(OR($V91:V91),",","")&amp;AT$13&amp;": "&amp;J91,""),"")</f>
        <v/>
      </c>
      <c r="AU91" s="22" t="str">
        <f>IF(AND($AE91,$AB91),IF(W91,IF(OR($V91:W91),",","")&amp;AU$13&amp;": "&amp;K91,""),"")</f>
        <v/>
      </c>
      <c r="AV91" s="22" t="str">
        <f>IF(AND($AE91,$AB91),IF(X91,IF(OR($V91:X91),",","")&amp;AV$13&amp;": "&amp;L91,""),"")</f>
        <v/>
      </c>
      <c r="AW91" s="22" t="str">
        <f>IF(AND($AE91,$AB91),IF(Y91,IF(OR($V91:Y91),",","")&amp;AW$13&amp;": "&amp;M91,""),"")</f>
        <v/>
      </c>
      <c r="AX91" s="22" t="str">
        <f>IF(AND($AE91,$AB91),IF(Z91,IF(OR($V91:Z91),",","")&amp;AX$13&amp;": """&amp;N91&amp;"""",""),"")</f>
        <v/>
      </c>
      <c r="AY91" s="22" t="str">
        <f>IF(AND($AE91,$AB91),IF(AA91,IF(OR($V91:AA91),",","")&amp;AY$13&amp;": "&amp;"["&amp;O91&amp;"]",""),"")</f>
        <v/>
      </c>
      <c r="AZ91" s="22" t="str">
        <f t="shared" si="63"/>
        <v/>
      </c>
      <c r="BA91" s="14" t="str">
        <f t="shared" si="64"/>
        <v>}</v>
      </c>
      <c r="BB91" s="13" t="str">
        <f t="shared" si="56"/>
        <v>,{"name": "gps_vdop", "title": "GPS vertical dilution of precision, metres", "group": "Travel", "rank": "opt", "type": "number", "description": "per relevant NMEA frame"}</v>
      </c>
      <c r="BC91" t="str">
        <f t="shared" si="57"/>
        <v>,gps_vdop</v>
      </c>
      <c r="BD91" t="str">
        <f t="shared" si="65"/>
        <v>,'gps_vdop'</v>
      </c>
      <c r="BE91" t="str">
        <f t="shared" si="58"/>
        <v>,'gps_vdop'</v>
      </c>
      <c r="BG91" t="str">
        <f t="shared" si="59"/>
        <v>real</v>
      </c>
      <c r="BH91">
        <f t="shared" si="60"/>
        <v>0</v>
      </c>
      <c r="BI91" t="str">
        <f t="shared" si="61"/>
        <v>, gps_vdop real _x000D_</v>
      </c>
    </row>
    <row r="92" spans="1:61" x14ac:dyDescent="0.25">
      <c r="A92" t="str">
        <f>'master schema'!C87</f>
        <v>track_dist_miles_chains_rec</v>
      </c>
      <c r="B92" t="str">
        <f>'master schema'!K87</f>
        <v>Track distance in mm.cc miles and chains, Chains 0 to 79</v>
      </c>
      <c r="C92" t="str">
        <f>'master schema'!D87</f>
        <v>Travel</v>
      </c>
      <c r="D92" t="str">
        <f>'master schema'!E87</f>
        <v>opt</v>
      </c>
      <c r="E92" t="str">
        <f>'master schema'!M87</f>
        <v>numeric</v>
      </c>
      <c r="F92">
        <f>'master schema'!N87</f>
        <v>0</v>
      </c>
      <c r="G92" t="str">
        <f>'master schema'!O87</f>
        <v>miles.chains, chains zero-padded left to 2 digits</v>
      </c>
      <c r="H92" t="b">
        <f>'master schema'!Y87</f>
        <v>0</v>
      </c>
      <c r="I92" t="b">
        <f>'master schema'!Z87</f>
        <v>0</v>
      </c>
      <c r="J92">
        <f>'master schema'!S87</f>
        <v>0</v>
      </c>
      <c r="K92">
        <f>'master schema'!T87</f>
        <v>0</v>
      </c>
      <c r="L92">
        <f>'master schema'!U87</f>
        <v>0</v>
      </c>
      <c r="M92">
        <f>'master schema'!V87</f>
        <v>0</v>
      </c>
      <c r="N92">
        <f>'master schema'!W87</f>
        <v>0</v>
      </c>
      <c r="O92">
        <f>'master schema'!X87</f>
        <v>0</v>
      </c>
      <c r="P92" t="b">
        <f t="shared" si="37"/>
        <v>1</v>
      </c>
      <c r="Q92" t="b">
        <f t="shared" si="38"/>
        <v>1</v>
      </c>
      <c r="R92" t="b">
        <f t="shared" si="39"/>
        <v>0</v>
      </c>
      <c r="S92" t="b">
        <f t="shared" si="40"/>
        <v>1</v>
      </c>
      <c r="T92" t="b">
        <f t="shared" si="41"/>
        <v>0</v>
      </c>
      <c r="U92" t="b">
        <f t="shared" si="42"/>
        <v>0</v>
      </c>
      <c r="V92" t="b">
        <f>NOT(ISBLANK('master schema'!S87))</f>
        <v>0</v>
      </c>
      <c r="W92" t="b">
        <f>NOT(ISBLANK('master schema'!T87))</f>
        <v>0</v>
      </c>
      <c r="X92" t="b">
        <f>NOT(ISBLANK('master schema'!U87))</f>
        <v>0</v>
      </c>
      <c r="Y92" t="b">
        <f>NOT(ISBLANK('master schema'!V87))</f>
        <v>0</v>
      </c>
      <c r="Z92" t="b">
        <f>NOT(ISBLANK('master schema'!W87))</f>
        <v>0</v>
      </c>
      <c r="AA92" t="b">
        <f>NOT(ISBLANK('master schema'!X87))</f>
        <v>0</v>
      </c>
      <c r="AB92" t="b">
        <f t="shared" si="43"/>
        <v>0</v>
      </c>
      <c r="AC92" t="str">
        <f>INDEX(types_tableschema,MATCH('master schema'!M87,types_master,0))</f>
        <v>number</v>
      </c>
      <c r="AD92" t="b">
        <f>IF(flavour="full",TRUE,INDEX('master schema'!$AC87:$AF87,1,MATCH(flavour,'master schema'!$AC$9:$AF$9,0))="y")</f>
        <v>0</v>
      </c>
      <c r="AE92" t="b">
        <f t="shared" si="44"/>
        <v>0</v>
      </c>
      <c r="AF92" t="str">
        <f>IF(AD92,INDEX('master schema'!$AG87:$AK87,1,MATCH(flavour,'master schema'!$AG$9:$AK$9,0)),"")</f>
        <v/>
      </c>
      <c r="AG92" t="b">
        <f t="shared" si="45"/>
        <v>0</v>
      </c>
      <c r="AH92" t="str">
        <f t="shared" si="46"/>
        <v>trackDistMilesChainsRec</v>
      </c>
      <c r="AI92" s="14" t="str">
        <f t="shared" si="66"/>
        <v/>
      </c>
      <c r="AJ92" s="15" t="str">
        <f t="shared" si="47"/>
        <v/>
      </c>
      <c r="AK92" s="15" t="str">
        <f t="shared" si="48"/>
        <v/>
      </c>
      <c r="AL92" s="15" t="str">
        <f t="shared" si="49"/>
        <v/>
      </c>
      <c r="AM92" s="15" t="str">
        <f t="shared" si="50"/>
        <v/>
      </c>
      <c r="AN92" s="15" t="str">
        <f t="shared" si="51"/>
        <v/>
      </c>
      <c r="AO92" s="15" t="str">
        <f t="shared" si="52"/>
        <v/>
      </c>
      <c r="AP92" s="15" t="str">
        <f t="shared" si="53"/>
        <v/>
      </c>
      <c r="AQ92" s="22" t="str">
        <f t="shared" si="62"/>
        <v/>
      </c>
      <c r="AR92" s="22" t="str">
        <f t="shared" si="54"/>
        <v/>
      </c>
      <c r="AS92" s="22" t="str">
        <f t="shared" si="55"/>
        <v/>
      </c>
      <c r="AT92" s="22" t="str">
        <f>IF(AND($AE92,$AB92),IF(V92,IF(OR($V92:V92),",","")&amp;AT$13&amp;": "&amp;J92,""),"")</f>
        <v/>
      </c>
      <c r="AU92" s="22" t="str">
        <f>IF(AND($AE92,$AB92),IF(W92,IF(OR($V92:W92),",","")&amp;AU$13&amp;": "&amp;K92,""),"")</f>
        <v/>
      </c>
      <c r="AV92" s="22" t="str">
        <f>IF(AND($AE92,$AB92),IF(X92,IF(OR($V92:X92),",","")&amp;AV$13&amp;": "&amp;L92,""),"")</f>
        <v/>
      </c>
      <c r="AW92" s="22" t="str">
        <f>IF(AND($AE92,$AB92),IF(Y92,IF(OR($V92:Y92),",","")&amp;AW$13&amp;": "&amp;M92,""),"")</f>
        <v/>
      </c>
      <c r="AX92" s="22" t="str">
        <f>IF(AND($AE92,$AB92),IF(Z92,IF(OR($V92:Z92),",","")&amp;AX$13&amp;": """&amp;N92&amp;"""",""),"")</f>
        <v/>
      </c>
      <c r="AY92" s="22" t="str">
        <f>IF(AND($AE92,$AB92),IF(AA92,IF(OR($V92:AA92),",","")&amp;AY$13&amp;": "&amp;"["&amp;O92&amp;"]",""),"")</f>
        <v/>
      </c>
      <c r="AZ92" s="22" t="str">
        <f t="shared" si="63"/>
        <v/>
      </c>
      <c r="BA92" s="14" t="str">
        <f t="shared" si="64"/>
        <v/>
      </c>
      <c r="BB92" s="13" t="str">
        <f t="shared" si="56"/>
        <v/>
      </c>
      <c r="BC92" t="str">
        <f t="shared" si="57"/>
        <v/>
      </c>
      <c r="BD92" t="str">
        <f t="shared" si="65"/>
        <v/>
      </c>
      <c r="BE92" t="str">
        <f t="shared" si="58"/>
        <v/>
      </c>
      <c r="BG92" t="str">
        <f t="shared" si="59"/>
        <v>real</v>
      </c>
      <c r="BH92">
        <f t="shared" si="60"/>
        <v>0</v>
      </c>
      <c r="BI92" t="str">
        <f t="shared" si="61"/>
        <v/>
      </c>
    </row>
    <row r="93" spans="1:61" x14ac:dyDescent="0.25">
      <c r="A93" t="str">
        <f>'master schema'!C88</f>
        <v>track_dist_miles_yards_rec</v>
      </c>
      <c r="B93" t="str">
        <f>'master schema'!K88</f>
        <v>Track distance in mm.yyyy miles and yards.</v>
      </c>
      <c r="C93" t="str">
        <f>'master schema'!D88</f>
        <v>Travel</v>
      </c>
      <c r="D93" t="str">
        <f>'master schema'!E88</f>
        <v>opt</v>
      </c>
      <c r="E93" t="str">
        <f>'master schema'!M88</f>
        <v>numeric</v>
      </c>
      <c r="F93">
        <f>'master schema'!N88</f>
        <v>0</v>
      </c>
      <c r="G93" t="str">
        <f>'master schema'!O88</f>
        <v>miles.yards, yards zero-padded left to 4 digits</v>
      </c>
      <c r="H93" t="b">
        <f>'master schema'!Y88</f>
        <v>0</v>
      </c>
      <c r="I93" t="b">
        <f>'master schema'!Z88</f>
        <v>0</v>
      </c>
      <c r="J93">
        <f>'master schema'!S88</f>
        <v>0</v>
      </c>
      <c r="K93">
        <f>'master schema'!T88</f>
        <v>0</v>
      </c>
      <c r="L93">
        <f>'master schema'!U88</f>
        <v>0</v>
      </c>
      <c r="M93">
        <f>'master schema'!V88</f>
        <v>0</v>
      </c>
      <c r="N93">
        <f>'master schema'!W88</f>
        <v>0</v>
      </c>
      <c r="O93">
        <f>'master schema'!X88</f>
        <v>0</v>
      </c>
      <c r="P93" t="b">
        <f t="shared" si="37"/>
        <v>1</v>
      </c>
      <c r="Q93" t="b">
        <f t="shared" si="38"/>
        <v>1</v>
      </c>
      <c r="R93" t="b">
        <f t="shared" si="39"/>
        <v>0</v>
      </c>
      <c r="S93" t="b">
        <f t="shared" si="40"/>
        <v>1</v>
      </c>
      <c r="T93" t="b">
        <f t="shared" si="41"/>
        <v>0</v>
      </c>
      <c r="U93" t="b">
        <f t="shared" si="42"/>
        <v>0</v>
      </c>
      <c r="V93" t="b">
        <f>NOT(ISBLANK('master schema'!S88))</f>
        <v>0</v>
      </c>
      <c r="W93" t="b">
        <f>NOT(ISBLANK('master schema'!T88))</f>
        <v>0</v>
      </c>
      <c r="X93" t="b">
        <f>NOT(ISBLANK('master schema'!U88))</f>
        <v>0</v>
      </c>
      <c r="Y93" t="b">
        <f>NOT(ISBLANK('master schema'!V88))</f>
        <v>0</v>
      </c>
      <c r="Z93" t="b">
        <f>NOT(ISBLANK('master schema'!W88))</f>
        <v>0</v>
      </c>
      <c r="AA93" t="b">
        <f>NOT(ISBLANK('master schema'!X88))</f>
        <v>0</v>
      </c>
      <c r="AB93" t="b">
        <f t="shared" si="43"/>
        <v>0</v>
      </c>
      <c r="AC93" t="str">
        <f>INDEX(types_tableschema,MATCH('master schema'!M88,types_master,0))</f>
        <v>number</v>
      </c>
      <c r="AD93" t="b">
        <f>IF(flavour="full",TRUE,INDEX('master schema'!$AC88:$AF88,1,MATCH(flavour,'master schema'!$AC$9:$AF$9,0))="y")</f>
        <v>0</v>
      </c>
      <c r="AE93" t="b">
        <f t="shared" si="44"/>
        <v>0</v>
      </c>
      <c r="AF93" t="str">
        <f>IF(AD93,INDEX('master schema'!$AG88:$AK88,1,MATCH(flavour,'master schema'!$AG$9:$AK$9,0)),"")</f>
        <v/>
      </c>
      <c r="AG93" t="b">
        <f t="shared" si="45"/>
        <v>0</v>
      </c>
      <c r="AH93" t="str">
        <f t="shared" si="46"/>
        <v>trackDistMilesYardsRec</v>
      </c>
      <c r="AI93" s="14" t="str">
        <f t="shared" si="66"/>
        <v/>
      </c>
      <c r="AJ93" s="15" t="str">
        <f t="shared" si="47"/>
        <v/>
      </c>
      <c r="AK93" s="15" t="str">
        <f t="shared" si="48"/>
        <v/>
      </c>
      <c r="AL93" s="15" t="str">
        <f t="shared" si="49"/>
        <v/>
      </c>
      <c r="AM93" s="15" t="str">
        <f t="shared" si="50"/>
        <v/>
      </c>
      <c r="AN93" s="15" t="str">
        <f t="shared" si="51"/>
        <v/>
      </c>
      <c r="AO93" s="15" t="str">
        <f t="shared" si="52"/>
        <v/>
      </c>
      <c r="AP93" s="15" t="str">
        <f t="shared" si="53"/>
        <v/>
      </c>
      <c r="AQ93" s="22" t="str">
        <f t="shared" si="62"/>
        <v/>
      </c>
      <c r="AR93" s="22" t="str">
        <f t="shared" si="54"/>
        <v/>
      </c>
      <c r="AS93" s="22" t="str">
        <f t="shared" si="55"/>
        <v/>
      </c>
      <c r="AT93" s="22" t="str">
        <f>IF(AND($AE93,$AB93),IF(V93,IF(OR($V93:V93),",","")&amp;AT$13&amp;": "&amp;J93,""),"")</f>
        <v/>
      </c>
      <c r="AU93" s="22" t="str">
        <f>IF(AND($AE93,$AB93),IF(W93,IF(OR($V93:W93),",","")&amp;AU$13&amp;": "&amp;K93,""),"")</f>
        <v/>
      </c>
      <c r="AV93" s="22" t="str">
        <f>IF(AND($AE93,$AB93),IF(X93,IF(OR($V93:X93),",","")&amp;AV$13&amp;": "&amp;L93,""),"")</f>
        <v/>
      </c>
      <c r="AW93" s="22" t="str">
        <f>IF(AND($AE93,$AB93),IF(Y93,IF(OR($V93:Y93),",","")&amp;AW$13&amp;": "&amp;M93,""),"")</f>
        <v/>
      </c>
      <c r="AX93" s="22" t="str">
        <f>IF(AND($AE93,$AB93),IF(Z93,IF(OR($V93:Z93),",","")&amp;AX$13&amp;": """&amp;N93&amp;"""",""),"")</f>
        <v/>
      </c>
      <c r="AY93" s="22" t="str">
        <f>IF(AND($AE93,$AB93),IF(AA93,IF(OR($V93:AA93),",","")&amp;AY$13&amp;": "&amp;"["&amp;O93&amp;"]",""),"")</f>
        <v/>
      </c>
      <c r="AZ93" s="22" t="str">
        <f t="shared" si="63"/>
        <v/>
      </c>
      <c r="BA93" s="14" t="str">
        <f t="shared" si="64"/>
        <v/>
      </c>
      <c r="BB93" s="13" t="str">
        <f t="shared" si="56"/>
        <v/>
      </c>
      <c r="BC93" t="str">
        <f t="shared" si="57"/>
        <v/>
      </c>
      <c r="BD93" t="str">
        <f t="shared" si="65"/>
        <v/>
      </c>
      <c r="BE93" t="str">
        <f t="shared" si="58"/>
        <v/>
      </c>
      <c r="BG93" t="str">
        <f t="shared" si="59"/>
        <v>real</v>
      </c>
      <c r="BH93">
        <f t="shared" si="60"/>
        <v>0</v>
      </c>
      <c r="BI93" t="str">
        <f t="shared" si="61"/>
        <v/>
      </c>
    </row>
    <row r="94" spans="1:61" x14ac:dyDescent="0.25">
      <c r="A94" t="str">
        <f>'master schema'!C89</f>
        <v>track_dist_m_rec</v>
      </c>
      <c r="B94" t="str">
        <f>'master schema'!K89</f>
        <v>Track distance in metres</v>
      </c>
      <c r="C94" t="str">
        <f>'master schema'!D89</f>
        <v>Travel</v>
      </c>
      <c r="D94" t="str">
        <f>'master schema'!E89</f>
        <v>opt</v>
      </c>
      <c r="E94" t="str">
        <f>'master schema'!M89</f>
        <v>numeric</v>
      </c>
      <c r="F94">
        <f>'master schema'!N89</f>
        <v>0</v>
      </c>
      <c r="G94" t="str">
        <f>'master schema'!O89</f>
        <v>metres</v>
      </c>
      <c r="H94" t="b">
        <f>'master schema'!Y89</f>
        <v>0</v>
      </c>
      <c r="I94" t="b">
        <f>'master schema'!Z89</f>
        <v>0</v>
      </c>
      <c r="J94">
        <f>'master schema'!S89</f>
        <v>0</v>
      </c>
      <c r="K94">
        <f>'master schema'!T89</f>
        <v>0</v>
      </c>
      <c r="L94">
        <f>'master schema'!U89</f>
        <v>0</v>
      </c>
      <c r="M94">
        <f>'master schema'!V89</f>
        <v>0</v>
      </c>
      <c r="N94">
        <f>'master schema'!W89</f>
        <v>0</v>
      </c>
      <c r="O94">
        <f>'master schema'!X89</f>
        <v>0</v>
      </c>
      <c r="P94" t="b">
        <f t="shared" si="37"/>
        <v>1</v>
      </c>
      <c r="Q94" t="b">
        <f t="shared" si="38"/>
        <v>1</v>
      </c>
      <c r="R94" t="b">
        <f t="shared" si="39"/>
        <v>0</v>
      </c>
      <c r="S94" t="b">
        <f t="shared" si="40"/>
        <v>1</v>
      </c>
      <c r="T94" t="b">
        <f t="shared" si="41"/>
        <v>0</v>
      </c>
      <c r="U94" t="b">
        <f t="shared" si="42"/>
        <v>0</v>
      </c>
      <c r="V94" t="b">
        <f>NOT(ISBLANK('master schema'!S89))</f>
        <v>0</v>
      </c>
      <c r="W94" t="b">
        <f>NOT(ISBLANK('master schema'!T89))</f>
        <v>0</v>
      </c>
      <c r="X94" t="b">
        <f>NOT(ISBLANK('master schema'!U89))</f>
        <v>0</v>
      </c>
      <c r="Y94" t="b">
        <f>NOT(ISBLANK('master schema'!V89))</f>
        <v>0</v>
      </c>
      <c r="Z94" t="b">
        <f>NOT(ISBLANK('master schema'!W89))</f>
        <v>0</v>
      </c>
      <c r="AA94" t="b">
        <f>NOT(ISBLANK('master schema'!X89))</f>
        <v>0</v>
      </c>
      <c r="AB94" t="b">
        <f t="shared" si="43"/>
        <v>0</v>
      </c>
      <c r="AC94" t="str">
        <f>INDEX(types_tableschema,MATCH('master schema'!M89,types_master,0))</f>
        <v>number</v>
      </c>
      <c r="AD94" t="b">
        <f>IF(flavour="full",TRUE,INDEX('master schema'!$AC89:$AF89,1,MATCH(flavour,'master schema'!$AC$9:$AF$9,0))="y")</f>
        <v>0</v>
      </c>
      <c r="AE94" t="b">
        <f t="shared" si="44"/>
        <v>0</v>
      </c>
      <c r="AF94" t="str">
        <f>IF(AD94,INDEX('master schema'!$AG89:$AK89,1,MATCH(flavour,'master schema'!$AG$9:$AK$9,0)),"")</f>
        <v/>
      </c>
      <c r="AG94" t="b">
        <f t="shared" si="45"/>
        <v>0</v>
      </c>
      <c r="AH94" t="str">
        <f t="shared" si="46"/>
        <v>trackDistMRec</v>
      </c>
      <c r="AI94" s="14" t="str">
        <f t="shared" si="66"/>
        <v/>
      </c>
      <c r="AJ94" s="15" t="str">
        <f t="shared" si="47"/>
        <v/>
      </c>
      <c r="AK94" s="15" t="str">
        <f t="shared" si="48"/>
        <v/>
      </c>
      <c r="AL94" s="15" t="str">
        <f t="shared" si="49"/>
        <v/>
      </c>
      <c r="AM94" s="15" t="str">
        <f t="shared" si="50"/>
        <v/>
      </c>
      <c r="AN94" s="15" t="str">
        <f t="shared" si="51"/>
        <v/>
      </c>
      <c r="AO94" s="15" t="str">
        <f t="shared" si="52"/>
        <v/>
      </c>
      <c r="AP94" s="15" t="str">
        <f t="shared" si="53"/>
        <v/>
      </c>
      <c r="AQ94" s="22" t="str">
        <f t="shared" si="62"/>
        <v/>
      </c>
      <c r="AR94" s="22" t="str">
        <f t="shared" si="54"/>
        <v/>
      </c>
      <c r="AS94" s="22" t="str">
        <f t="shared" si="55"/>
        <v/>
      </c>
      <c r="AT94" s="22" t="str">
        <f>IF(AND($AE94,$AB94),IF(V94,IF(OR($V94:V94),",","")&amp;AT$13&amp;": "&amp;J94,""),"")</f>
        <v/>
      </c>
      <c r="AU94" s="22" t="str">
        <f>IF(AND($AE94,$AB94),IF(W94,IF(OR($V94:W94),",","")&amp;AU$13&amp;": "&amp;K94,""),"")</f>
        <v/>
      </c>
      <c r="AV94" s="22" t="str">
        <f>IF(AND($AE94,$AB94),IF(X94,IF(OR($V94:X94),",","")&amp;AV$13&amp;": "&amp;L94,""),"")</f>
        <v/>
      </c>
      <c r="AW94" s="22" t="str">
        <f>IF(AND($AE94,$AB94),IF(Y94,IF(OR($V94:Y94),",","")&amp;AW$13&amp;": "&amp;M94,""),"")</f>
        <v/>
      </c>
      <c r="AX94" s="22" t="str">
        <f>IF(AND($AE94,$AB94),IF(Z94,IF(OR($V94:Z94),",","")&amp;AX$13&amp;": """&amp;N94&amp;"""",""),"")</f>
        <v/>
      </c>
      <c r="AY94" s="22" t="str">
        <f>IF(AND($AE94,$AB94),IF(AA94,IF(OR($V94:AA94),",","")&amp;AY$13&amp;": "&amp;"["&amp;O94&amp;"]",""),"")</f>
        <v/>
      </c>
      <c r="AZ94" s="22" t="str">
        <f t="shared" si="63"/>
        <v/>
      </c>
      <c r="BA94" s="14" t="str">
        <f t="shared" si="64"/>
        <v/>
      </c>
      <c r="BB94" s="13" t="str">
        <f t="shared" si="56"/>
        <v/>
      </c>
      <c r="BC94" t="str">
        <f t="shared" si="57"/>
        <v/>
      </c>
      <c r="BD94" t="str">
        <f t="shared" si="65"/>
        <v/>
      </c>
      <c r="BE94" t="str">
        <f t="shared" si="58"/>
        <v/>
      </c>
      <c r="BG94" t="str">
        <f t="shared" si="59"/>
        <v>real</v>
      </c>
      <c r="BH94">
        <f t="shared" si="60"/>
        <v>0</v>
      </c>
      <c r="BI94" t="str">
        <f t="shared" si="61"/>
        <v/>
      </c>
    </row>
    <row r="95" spans="1:61" x14ac:dyDescent="0.25">
      <c r="A95" t="str">
        <f>'master schema'!C90</f>
        <v>extended_items_geography</v>
      </c>
      <c r="B95" t="str">
        <f>'master schema'!K90</f>
        <v>Application-specific extended data items</v>
      </c>
      <c r="C95" t="str">
        <f>'master schema'!D90</f>
        <v>Travel</v>
      </c>
      <c r="D95" t="str">
        <f>'master schema'!E90</f>
        <v>vend</v>
      </c>
      <c r="E95" t="str">
        <f>'master schema'!M90</f>
        <v>object</v>
      </c>
      <c r="F95">
        <f>'master schema'!N90</f>
        <v>0</v>
      </c>
      <c r="G95" t="str">
        <f>'master schema'!O90</f>
        <v>Application-specific data items, formatted as a JSON object</v>
      </c>
      <c r="H95" t="b">
        <f>'master schema'!Y90</f>
        <v>0</v>
      </c>
      <c r="I95" t="b">
        <f>'master schema'!Z90</f>
        <v>0</v>
      </c>
      <c r="J95">
        <f>'master schema'!S90</f>
        <v>0</v>
      </c>
      <c r="K95">
        <f>'master schema'!T90</f>
        <v>32767</v>
      </c>
      <c r="L95">
        <f>'master schema'!U90</f>
        <v>0</v>
      </c>
      <c r="M95">
        <f>'master schema'!V90</f>
        <v>0</v>
      </c>
      <c r="N95">
        <f>'master schema'!W90</f>
        <v>0</v>
      </c>
      <c r="O95">
        <f>'master schema'!X90</f>
        <v>0</v>
      </c>
      <c r="P95" t="b">
        <f t="shared" si="37"/>
        <v>1</v>
      </c>
      <c r="Q95" t="b">
        <f t="shared" si="38"/>
        <v>1</v>
      </c>
      <c r="R95" t="b">
        <f t="shared" si="39"/>
        <v>0</v>
      </c>
      <c r="S95" t="b">
        <f t="shared" si="40"/>
        <v>1</v>
      </c>
      <c r="T95" t="b">
        <f t="shared" si="41"/>
        <v>0</v>
      </c>
      <c r="U95" t="b">
        <f t="shared" si="42"/>
        <v>0</v>
      </c>
      <c r="V95" t="b">
        <f>NOT(ISBLANK('master schema'!S90))</f>
        <v>0</v>
      </c>
      <c r="W95" t="b">
        <f>NOT(ISBLANK('master schema'!T90))</f>
        <v>1</v>
      </c>
      <c r="X95" t="b">
        <f>NOT(ISBLANK('master schema'!U90))</f>
        <v>0</v>
      </c>
      <c r="Y95" t="b">
        <f>NOT(ISBLANK('master schema'!V90))</f>
        <v>0</v>
      </c>
      <c r="Z95" t="b">
        <f>NOT(ISBLANK('master schema'!W90))</f>
        <v>0</v>
      </c>
      <c r="AA95" t="b">
        <f>NOT(ISBLANK('master schema'!X90))</f>
        <v>0</v>
      </c>
      <c r="AB95" t="b">
        <f t="shared" si="43"/>
        <v>1</v>
      </c>
      <c r="AC95" t="str">
        <f>INDEX(types_tableschema,MATCH('master schema'!M90,types_master,0))</f>
        <v>object</v>
      </c>
      <c r="AD95" t="b">
        <f>IF(flavour="full",TRUE,INDEX('master schema'!$AC90:$AF90,1,MATCH(flavour,'master schema'!$AC$9:$AF$9,0))="y")</f>
        <v>0</v>
      </c>
      <c r="AE95" t="b">
        <f t="shared" si="44"/>
        <v>0</v>
      </c>
      <c r="AF95" t="str">
        <f>IF(AD95,INDEX('master schema'!$AG90:$AK90,1,MATCH(flavour,'master schema'!$AG$9:$AK$9,0)),"")</f>
        <v/>
      </c>
      <c r="AG95" t="b">
        <f t="shared" si="45"/>
        <v>0</v>
      </c>
      <c r="AH95" t="str">
        <f t="shared" si="46"/>
        <v>extendedItemsGeography</v>
      </c>
      <c r="AI95" s="14" t="str">
        <f t="shared" si="66"/>
        <v/>
      </c>
      <c r="AJ95" s="15" t="str">
        <f t="shared" si="47"/>
        <v/>
      </c>
      <c r="AK95" s="15" t="str">
        <f t="shared" si="48"/>
        <v/>
      </c>
      <c r="AL95" s="15" t="str">
        <f t="shared" si="49"/>
        <v/>
      </c>
      <c r="AM95" s="15" t="str">
        <f t="shared" si="50"/>
        <v/>
      </c>
      <c r="AN95" s="15" t="str">
        <f t="shared" si="51"/>
        <v/>
      </c>
      <c r="AO95" s="15" t="str">
        <f t="shared" si="52"/>
        <v/>
      </c>
      <c r="AP95" s="15" t="str">
        <f t="shared" si="53"/>
        <v/>
      </c>
      <c r="AQ95" s="22" t="str">
        <f t="shared" si="62"/>
        <v/>
      </c>
      <c r="AR95" s="22" t="str">
        <f t="shared" si="54"/>
        <v/>
      </c>
      <c r="AS95" s="22" t="str">
        <f t="shared" si="55"/>
        <v/>
      </c>
      <c r="AT95" s="22" t="str">
        <f>IF(AND($AE95,$AB95),IF(V95,IF(OR($V95:V95),",","")&amp;AT$13&amp;": "&amp;J95,""),"")</f>
        <v/>
      </c>
      <c r="AU95" s="22" t="str">
        <f>IF(AND($AE95,$AB95),IF(W95,IF(OR($V95:W95),",","")&amp;AU$13&amp;": "&amp;K95,""),"")</f>
        <v/>
      </c>
      <c r="AV95" s="22" t="str">
        <f>IF(AND($AE95,$AB95),IF(X95,IF(OR($V95:X95),",","")&amp;AV$13&amp;": "&amp;L95,""),"")</f>
        <v/>
      </c>
      <c r="AW95" s="22" t="str">
        <f>IF(AND($AE95,$AB95),IF(Y95,IF(OR($V95:Y95),",","")&amp;AW$13&amp;": "&amp;M95,""),"")</f>
        <v/>
      </c>
      <c r="AX95" s="22" t="str">
        <f>IF(AND($AE95,$AB95),IF(Z95,IF(OR($V95:Z95),",","")&amp;AX$13&amp;": """&amp;N95&amp;"""",""),"")</f>
        <v/>
      </c>
      <c r="AY95" s="22" t="str">
        <f>IF(AND($AE95,$AB95),IF(AA95,IF(OR($V95:AA95),",","")&amp;AY$13&amp;": "&amp;"["&amp;O95&amp;"]",""),"")</f>
        <v/>
      </c>
      <c r="AZ95" s="22" t="str">
        <f t="shared" si="63"/>
        <v/>
      </c>
      <c r="BA95" s="14" t="str">
        <f t="shared" si="64"/>
        <v/>
      </c>
      <c r="BB95" s="13" t="str">
        <f t="shared" si="56"/>
        <v/>
      </c>
      <c r="BC95" t="str">
        <f t="shared" si="57"/>
        <v/>
      </c>
      <c r="BD95" t="str">
        <f t="shared" si="65"/>
        <v/>
      </c>
      <c r="BE95" t="str">
        <f t="shared" si="58"/>
        <v/>
      </c>
      <c r="BG95" t="str">
        <f t="shared" si="59"/>
        <v>text</v>
      </c>
      <c r="BH95">
        <f t="shared" si="60"/>
        <v>32767</v>
      </c>
      <c r="BI95" t="str">
        <f t="shared" si="61"/>
        <v/>
      </c>
    </row>
    <row r="96" spans="1:61" x14ac:dyDescent="0.25">
      <c r="A96" t="str">
        <f>'master schema'!C91</f>
        <v>x_direction_of_travel</v>
      </c>
      <c r="B96">
        <f>'master schema'!K91</f>
        <v>0</v>
      </c>
      <c r="C96" t="str">
        <f>'master schema'!D91</f>
        <v>Travel</v>
      </c>
      <c r="D96" t="str">
        <f>'master schema'!E91</f>
        <v>vend</v>
      </c>
      <c r="E96">
        <f>'master schema'!M91</f>
        <v>0</v>
      </c>
      <c r="F96">
        <f>'master schema'!N91</f>
        <v>0</v>
      </c>
      <c r="G96">
        <f>'master schema'!O91</f>
        <v>0</v>
      </c>
      <c r="H96" t="b">
        <f>'master schema'!Y91</f>
        <v>0</v>
      </c>
      <c r="I96" t="b">
        <f>'master schema'!Z91</f>
        <v>0</v>
      </c>
      <c r="J96">
        <f>'master schema'!S91</f>
        <v>0</v>
      </c>
      <c r="K96">
        <f>'master schema'!T91</f>
        <v>0</v>
      </c>
      <c r="L96">
        <f>'master schema'!U91</f>
        <v>0</v>
      </c>
      <c r="M96">
        <f>'master schema'!V91</f>
        <v>0</v>
      </c>
      <c r="N96">
        <f>'master schema'!W91</f>
        <v>0</v>
      </c>
      <c r="O96">
        <f>'master schema'!X91</f>
        <v>0</v>
      </c>
      <c r="P96" t="b">
        <f t="shared" si="37"/>
        <v>0</v>
      </c>
      <c r="Q96" t="b">
        <f t="shared" si="38"/>
        <v>0</v>
      </c>
      <c r="R96" t="b">
        <f t="shared" si="39"/>
        <v>0</v>
      </c>
      <c r="S96" t="b">
        <f t="shared" si="40"/>
        <v>0</v>
      </c>
      <c r="T96" t="b">
        <f t="shared" si="41"/>
        <v>0</v>
      </c>
      <c r="U96" t="b">
        <f t="shared" si="42"/>
        <v>0</v>
      </c>
      <c r="V96" t="b">
        <f>NOT(ISBLANK('master schema'!S91))</f>
        <v>0</v>
      </c>
      <c r="W96" t="b">
        <f>NOT(ISBLANK('master schema'!T91))</f>
        <v>0</v>
      </c>
      <c r="X96" t="b">
        <f>NOT(ISBLANK('master schema'!U91))</f>
        <v>0</v>
      </c>
      <c r="Y96" t="b">
        <f>NOT(ISBLANK('master schema'!V91))</f>
        <v>0</v>
      </c>
      <c r="Z96" t="b">
        <f>NOT(ISBLANK('master schema'!W91))</f>
        <v>0</v>
      </c>
      <c r="AA96" t="b">
        <f>NOT(ISBLANK('master schema'!X91))</f>
        <v>0</v>
      </c>
      <c r="AB96" t="b">
        <f t="shared" si="43"/>
        <v>0</v>
      </c>
      <c r="AC96" t="e">
        <f>INDEX(types_tableschema,MATCH('master schema'!M91,types_master,0))</f>
        <v>#N/A</v>
      </c>
      <c r="AD96" t="b">
        <f>IF(flavour="full",TRUE,INDEX('master schema'!$AC91:$AF91,1,MATCH(flavour,'master schema'!$AC$9:$AF$9,0))="y")</f>
        <v>0</v>
      </c>
      <c r="AE96" t="b">
        <f t="shared" si="44"/>
        <v>0</v>
      </c>
      <c r="AF96" t="str">
        <f>IF(AD96,INDEX('master schema'!$AG91:$AK91,1,MATCH(flavour,'master schema'!$AG$9:$AK$9,0)),"")</f>
        <v/>
      </c>
      <c r="AG96" t="b">
        <f t="shared" si="45"/>
        <v>0</v>
      </c>
      <c r="AH96" t="str">
        <f t="shared" si="46"/>
        <v>xDirectionOfTravel</v>
      </c>
      <c r="AI96" s="14" t="str">
        <f t="shared" si="66"/>
        <v/>
      </c>
      <c r="AJ96" s="15" t="str">
        <f t="shared" si="47"/>
        <v/>
      </c>
      <c r="AK96" s="15" t="str">
        <f t="shared" si="48"/>
        <v/>
      </c>
      <c r="AL96" s="15" t="str">
        <f t="shared" si="49"/>
        <v/>
      </c>
      <c r="AM96" s="15" t="str">
        <f t="shared" si="50"/>
        <v/>
      </c>
      <c r="AN96" s="15" t="str">
        <f t="shared" si="51"/>
        <v/>
      </c>
      <c r="AO96" s="15" t="str">
        <f t="shared" si="52"/>
        <v/>
      </c>
      <c r="AP96" s="15" t="str">
        <f t="shared" si="53"/>
        <v/>
      </c>
      <c r="AQ96" s="22" t="str">
        <f t="shared" si="62"/>
        <v/>
      </c>
      <c r="AR96" s="22" t="str">
        <f t="shared" si="54"/>
        <v/>
      </c>
      <c r="AS96" s="22" t="str">
        <f t="shared" si="55"/>
        <v/>
      </c>
      <c r="AT96" s="22" t="str">
        <f>IF(AND($AE96,$AB96),IF(V96,IF(OR($V96:V96),",","")&amp;AT$13&amp;": "&amp;J96,""),"")</f>
        <v/>
      </c>
      <c r="AU96" s="22" t="str">
        <f>IF(AND($AE96,$AB96),IF(W96,IF(OR($V96:W96),",","")&amp;AU$13&amp;": "&amp;K96,""),"")</f>
        <v/>
      </c>
      <c r="AV96" s="22" t="str">
        <f>IF(AND($AE96,$AB96),IF(X96,IF(OR($V96:X96),",","")&amp;AV$13&amp;": "&amp;L96,""),"")</f>
        <v/>
      </c>
      <c r="AW96" s="22" t="str">
        <f>IF(AND($AE96,$AB96),IF(Y96,IF(OR($V96:Y96),",","")&amp;AW$13&amp;": "&amp;M96,""),"")</f>
        <v/>
      </c>
      <c r="AX96" s="22" t="str">
        <f>IF(AND($AE96,$AB96),IF(Z96,IF(OR($V96:Z96),",","")&amp;AX$13&amp;": """&amp;N96&amp;"""",""),"")</f>
        <v/>
      </c>
      <c r="AY96" s="22" t="str">
        <f>IF(AND($AE96,$AB96),IF(AA96,IF(OR($V96:AA96),",","")&amp;AY$13&amp;": "&amp;"["&amp;O96&amp;"]",""),"")</f>
        <v/>
      </c>
      <c r="AZ96" s="22" t="str">
        <f t="shared" si="63"/>
        <v/>
      </c>
      <c r="BA96" s="14" t="str">
        <f t="shared" si="64"/>
        <v/>
      </c>
      <c r="BB96" s="13" t="str">
        <f t="shared" si="56"/>
        <v/>
      </c>
      <c r="BC96" t="str">
        <f t="shared" si="57"/>
        <v/>
      </c>
      <c r="BD96" t="str">
        <f t="shared" si="65"/>
        <v/>
      </c>
      <c r="BE96" t="str">
        <f t="shared" si="58"/>
        <v/>
      </c>
      <c r="BG96" t="e">
        <f t="shared" si="59"/>
        <v>#N/A</v>
      </c>
      <c r="BH96">
        <f t="shared" si="60"/>
        <v>0</v>
      </c>
      <c r="BI96" t="str">
        <f t="shared" si="61"/>
        <v/>
      </c>
    </row>
    <row r="97" spans="1:61" x14ac:dyDescent="0.25">
      <c r="A97" t="str">
        <f>'master schema'!C92</f>
        <v>x_distance</v>
      </c>
      <c r="B97">
        <f>'master schema'!K92</f>
        <v>0</v>
      </c>
      <c r="C97" t="str">
        <f>'master schema'!D92</f>
        <v>Travel</v>
      </c>
      <c r="D97" t="str">
        <f>'master schema'!E92</f>
        <v>vend</v>
      </c>
      <c r="E97">
        <f>'master schema'!M92</f>
        <v>0</v>
      </c>
      <c r="F97">
        <f>'master schema'!N92</f>
        <v>0</v>
      </c>
      <c r="G97">
        <f>'master schema'!O92</f>
        <v>0</v>
      </c>
      <c r="H97" t="b">
        <f>'master schema'!Y92</f>
        <v>0</v>
      </c>
      <c r="I97" t="b">
        <f>'master schema'!Z92</f>
        <v>0</v>
      </c>
      <c r="J97">
        <f>'master schema'!S92</f>
        <v>0</v>
      </c>
      <c r="K97">
        <f>'master schema'!T92</f>
        <v>0</v>
      </c>
      <c r="L97">
        <f>'master schema'!U92</f>
        <v>0</v>
      </c>
      <c r="M97">
        <f>'master schema'!V92</f>
        <v>0</v>
      </c>
      <c r="N97">
        <f>'master schema'!W92</f>
        <v>0</v>
      </c>
      <c r="O97">
        <f>'master schema'!X92</f>
        <v>0</v>
      </c>
      <c r="P97" t="b">
        <f t="shared" si="37"/>
        <v>0</v>
      </c>
      <c r="Q97" t="b">
        <f t="shared" si="38"/>
        <v>0</v>
      </c>
      <c r="R97" t="b">
        <f t="shared" si="39"/>
        <v>0</v>
      </c>
      <c r="S97" t="b">
        <f t="shared" si="40"/>
        <v>0</v>
      </c>
      <c r="T97" t="b">
        <f t="shared" si="41"/>
        <v>0</v>
      </c>
      <c r="U97" t="b">
        <f t="shared" si="42"/>
        <v>0</v>
      </c>
      <c r="V97" t="b">
        <f>NOT(ISBLANK('master schema'!S92))</f>
        <v>0</v>
      </c>
      <c r="W97" t="b">
        <f>NOT(ISBLANK('master schema'!T92))</f>
        <v>0</v>
      </c>
      <c r="X97" t="b">
        <f>NOT(ISBLANK('master schema'!U92))</f>
        <v>0</v>
      </c>
      <c r="Y97" t="b">
        <f>NOT(ISBLANK('master schema'!V92))</f>
        <v>0</v>
      </c>
      <c r="Z97" t="b">
        <f>NOT(ISBLANK('master schema'!W92))</f>
        <v>0</v>
      </c>
      <c r="AA97" t="b">
        <f>NOT(ISBLANK('master schema'!X92))</f>
        <v>0</v>
      </c>
      <c r="AB97" t="b">
        <f t="shared" si="43"/>
        <v>0</v>
      </c>
      <c r="AC97" t="e">
        <f>INDEX(types_tableschema,MATCH('master schema'!M92,types_master,0))</f>
        <v>#N/A</v>
      </c>
      <c r="AD97" t="b">
        <f>IF(flavour="full",TRUE,INDEX('master schema'!$AC92:$AF92,1,MATCH(flavour,'master schema'!$AC$9:$AF$9,0))="y")</f>
        <v>0</v>
      </c>
      <c r="AE97" t="b">
        <f t="shared" si="44"/>
        <v>0</v>
      </c>
      <c r="AF97" t="str">
        <f>IF(AD97,INDEX('master schema'!$AG92:$AK92,1,MATCH(flavour,'master schema'!$AG$9:$AK$9,0)),"")</f>
        <v/>
      </c>
      <c r="AG97" t="b">
        <f t="shared" si="45"/>
        <v>0</v>
      </c>
      <c r="AH97" t="str">
        <f t="shared" si="46"/>
        <v>xDistance</v>
      </c>
      <c r="AI97" s="14" t="str">
        <f t="shared" si="66"/>
        <v/>
      </c>
      <c r="AJ97" s="15" t="str">
        <f t="shared" si="47"/>
        <v/>
      </c>
      <c r="AK97" s="15" t="str">
        <f t="shared" si="48"/>
        <v/>
      </c>
      <c r="AL97" s="15" t="str">
        <f t="shared" si="49"/>
        <v/>
      </c>
      <c r="AM97" s="15" t="str">
        <f t="shared" si="50"/>
        <v/>
      </c>
      <c r="AN97" s="15" t="str">
        <f t="shared" si="51"/>
        <v/>
      </c>
      <c r="AO97" s="15" t="str">
        <f t="shared" si="52"/>
        <v/>
      </c>
      <c r="AP97" s="15" t="str">
        <f t="shared" si="53"/>
        <v/>
      </c>
      <c r="AQ97" s="22" t="str">
        <f t="shared" si="62"/>
        <v/>
      </c>
      <c r="AR97" s="22" t="str">
        <f t="shared" si="54"/>
        <v/>
      </c>
      <c r="AS97" s="22" t="str">
        <f t="shared" si="55"/>
        <v/>
      </c>
      <c r="AT97" s="22" t="str">
        <f>IF(AND($AE97,$AB97),IF(V97,IF(OR($V97:V97),",","")&amp;AT$13&amp;": "&amp;J97,""),"")</f>
        <v/>
      </c>
      <c r="AU97" s="22" t="str">
        <f>IF(AND($AE97,$AB97),IF(W97,IF(OR($V97:W97),",","")&amp;AU$13&amp;": "&amp;K97,""),"")</f>
        <v/>
      </c>
      <c r="AV97" s="22" t="str">
        <f>IF(AND($AE97,$AB97),IF(X97,IF(OR($V97:X97),",","")&amp;AV$13&amp;": "&amp;L97,""),"")</f>
        <v/>
      </c>
      <c r="AW97" s="22" t="str">
        <f>IF(AND($AE97,$AB97),IF(Y97,IF(OR($V97:Y97),",","")&amp;AW$13&amp;": "&amp;M97,""),"")</f>
        <v/>
      </c>
      <c r="AX97" s="22" t="str">
        <f>IF(AND($AE97,$AB97),IF(Z97,IF(OR($V97:Z97),",","")&amp;AX$13&amp;": """&amp;N97&amp;"""",""),"")</f>
        <v/>
      </c>
      <c r="AY97" s="22" t="str">
        <f>IF(AND($AE97,$AB97),IF(AA97,IF(OR($V97:AA97),",","")&amp;AY$13&amp;": "&amp;"["&amp;O97&amp;"]",""),"")</f>
        <v/>
      </c>
      <c r="AZ97" s="22" t="str">
        <f t="shared" si="63"/>
        <v/>
      </c>
      <c r="BA97" s="14" t="str">
        <f t="shared" si="64"/>
        <v/>
      </c>
      <c r="BB97" s="13" t="str">
        <f t="shared" si="56"/>
        <v/>
      </c>
      <c r="BC97" t="str">
        <f t="shared" si="57"/>
        <v/>
      </c>
      <c r="BD97" t="str">
        <f t="shared" si="65"/>
        <v/>
      </c>
      <c r="BE97" t="str">
        <f t="shared" si="58"/>
        <v/>
      </c>
      <c r="BG97" t="e">
        <f t="shared" si="59"/>
        <v>#N/A</v>
      </c>
      <c r="BH97">
        <f t="shared" si="60"/>
        <v>0</v>
      </c>
      <c r="BI97" t="str">
        <f t="shared" si="61"/>
        <v/>
      </c>
    </row>
    <row r="98" spans="1:61" x14ac:dyDescent="0.25">
      <c r="A98" t="str">
        <f>'master schema'!C93</f>
        <v>left_top_35m_mm</v>
      </c>
      <c r="B98" t="str">
        <f>'master schema'!K93</f>
        <v>Left rail top, 35m filter, mm</v>
      </c>
      <c r="C98" t="str">
        <f>'master schema'!D93</f>
        <v>Geom</v>
      </c>
      <c r="D98" t="str">
        <f>'master schema'!E93</f>
        <v>core</v>
      </c>
      <c r="E98" t="str">
        <f>'master schema'!M93</f>
        <v>numeric</v>
      </c>
      <c r="F98">
        <f>'master schema'!N93</f>
        <v>0</v>
      </c>
      <c r="G98">
        <f>'master schema'!O93</f>
        <v>0</v>
      </c>
      <c r="H98" t="b">
        <f>'master schema'!Y93</f>
        <v>0</v>
      </c>
      <c r="I98" t="b">
        <f>'master schema'!Z93</f>
        <v>0</v>
      </c>
      <c r="J98">
        <f>'master schema'!S93</f>
        <v>0</v>
      </c>
      <c r="K98">
        <f>'master schema'!T93</f>
        <v>0</v>
      </c>
      <c r="L98">
        <f>'master schema'!U93</f>
        <v>0</v>
      </c>
      <c r="M98">
        <f>'master schema'!V93</f>
        <v>0</v>
      </c>
      <c r="N98">
        <f>'master schema'!W93</f>
        <v>0</v>
      </c>
      <c r="O98">
        <f>'master schema'!X93</f>
        <v>0</v>
      </c>
      <c r="P98" t="b">
        <f t="shared" si="37"/>
        <v>1</v>
      </c>
      <c r="Q98" t="b">
        <f t="shared" si="38"/>
        <v>1</v>
      </c>
      <c r="R98" t="b">
        <f t="shared" si="39"/>
        <v>0</v>
      </c>
      <c r="S98" t="b">
        <f t="shared" si="40"/>
        <v>0</v>
      </c>
      <c r="T98" t="b">
        <f t="shared" si="41"/>
        <v>0</v>
      </c>
      <c r="U98" t="b">
        <f t="shared" si="42"/>
        <v>0</v>
      </c>
      <c r="V98" t="b">
        <f>NOT(ISBLANK('master schema'!S93))</f>
        <v>0</v>
      </c>
      <c r="W98" t="b">
        <f>NOT(ISBLANK('master schema'!T93))</f>
        <v>0</v>
      </c>
      <c r="X98" t="b">
        <f>NOT(ISBLANK('master schema'!U93))</f>
        <v>0</v>
      </c>
      <c r="Y98" t="b">
        <f>NOT(ISBLANK('master schema'!V93))</f>
        <v>0</v>
      </c>
      <c r="Z98" t="b">
        <f>NOT(ISBLANK('master schema'!W93))</f>
        <v>0</v>
      </c>
      <c r="AA98" t="b">
        <f>NOT(ISBLANK('master schema'!X93))</f>
        <v>0</v>
      </c>
      <c r="AB98" t="b">
        <f t="shared" si="43"/>
        <v>0</v>
      </c>
      <c r="AC98" t="str">
        <f>INDEX(types_tableschema,MATCH('master schema'!M93,types_master,0))</f>
        <v>number</v>
      </c>
      <c r="AD98" t="b">
        <f>IF(flavour="full",TRUE,INDEX('master schema'!$AC93:$AF93,1,MATCH(flavour,'master schema'!$AC$9:$AF$9,0))="y")</f>
        <v>1</v>
      </c>
      <c r="AE98" t="b">
        <f t="shared" si="44"/>
        <v>1</v>
      </c>
      <c r="AF98">
        <f>IF(AD98,INDEX('master schema'!$AG93:$AK93,1,MATCH(flavour,'master schema'!$AG$9:$AK$9,0)),"")</f>
        <v>47</v>
      </c>
      <c r="AG98" t="b">
        <f t="shared" si="45"/>
        <v>1</v>
      </c>
      <c r="AH98" t="str">
        <f t="shared" si="46"/>
        <v>leftTop35MMm</v>
      </c>
      <c r="AI98" s="14" t="str">
        <f t="shared" si="66"/>
        <v>,{</v>
      </c>
      <c r="AJ98" s="15" t="str">
        <f t="shared" si="47"/>
        <v>"name": "left_top_35m_mm"</v>
      </c>
      <c r="AK98" s="15" t="str">
        <f t="shared" si="48"/>
        <v>, "title": "Left rail top, 35m filter, mm"</v>
      </c>
      <c r="AL98" s="15" t="str">
        <f t="shared" si="49"/>
        <v>, "group": "Geom"</v>
      </c>
      <c r="AM98" s="15" t="str">
        <f t="shared" si="50"/>
        <v>, "rank": "core"</v>
      </c>
      <c r="AN98" s="15" t="str">
        <f t="shared" si="51"/>
        <v>, "type": "number"</v>
      </c>
      <c r="AO98" s="15" t="str">
        <f t="shared" si="52"/>
        <v/>
      </c>
      <c r="AP98" s="15" t="str">
        <f t="shared" si="53"/>
        <v/>
      </c>
      <c r="AQ98" s="22" t="str">
        <f t="shared" si="62"/>
        <v/>
      </c>
      <c r="AR98" s="22" t="str">
        <f t="shared" si="54"/>
        <v/>
      </c>
      <c r="AS98" s="22" t="str">
        <f t="shared" si="55"/>
        <v/>
      </c>
      <c r="AT98" s="22" t="str">
        <f>IF(AND($AE98,$AB98),IF(V98,IF(OR($V98:V98),",","")&amp;AT$13&amp;": "&amp;J98,""),"")</f>
        <v/>
      </c>
      <c r="AU98" s="22" t="str">
        <f>IF(AND($AE98,$AB98),IF(W98,IF(OR($V98:W98),",","")&amp;AU$13&amp;": "&amp;K98,""),"")</f>
        <v/>
      </c>
      <c r="AV98" s="22" t="str">
        <f>IF(AND($AE98,$AB98),IF(X98,IF(OR($V98:X98),",","")&amp;AV$13&amp;": "&amp;L98,""),"")</f>
        <v/>
      </c>
      <c r="AW98" s="22" t="str">
        <f>IF(AND($AE98,$AB98),IF(Y98,IF(OR($V98:Y98),",","")&amp;AW$13&amp;": "&amp;M98,""),"")</f>
        <v/>
      </c>
      <c r="AX98" s="22" t="str">
        <f>IF(AND($AE98,$AB98),IF(Z98,IF(OR($V98:Z98),",","")&amp;AX$13&amp;": """&amp;N98&amp;"""",""),"")</f>
        <v/>
      </c>
      <c r="AY98" s="22" t="str">
        <f>IF(AND($AE98,$AB98),IF(AA98,IF(OR($V98:AA98),",","")&amp;AY$13&amp;": "&amp;"["&amp;O98&amp;"]",""),"")</f>
        <v/>
      </c>
      <c r="AZ98" s="22" t="str">
        <f t="shared" si="63"/>
        <v/>
      </c>
      <c r="BA98" s="14" t="str">
        <f t="shared" si="64"/>
        <v>}</v>
      </c>
      <c r="BB98" s="13" t="str">
        <f t="shared" si="56"/>
        <v>,{"name": "left_top_35m_mm", "title": "Left rail top, 35m filter, mm", "group": "Geom", "rank": "core", "type": "number"}</v>
      </c>
      <c r="BC98" t="str">
        <f t="shared" si="57"/>
        <v>,left_top_35m_mm</v>
      </c>
      <c r="BD98" t="str">
        <f t="shared" si="65"/>
        <v>,'left_top_35m_mm'</v>
      </c>
      <c r="BE98" t="str">
        <f t="shared" si="58"/>
        <v>,'left_top_35m_mm'</v>
      </c>
      <c r="BG98" t="str">
        <f t="shared" si="59"/>
        <v>real</v>
      </c>
      <c r="BH98">
        <f t="shared" si="60"/>
        <v>0</v>
      </c>
      <c r="BI98" t="str">
        <f t="shared" si="61"/>
        <v>, left_top_35m_mm real _x000D_</v>
      </c>
    </row>
    <row r="99" spans="1:61" x14ac:dyDescent="0.25">
      <c r="A99" t="str">
        <f>'master schema'!C94</f>
        <v>right_top_35m_mm</v>
      </c>
      <c r="B99" t="str">
        <f>'master schema'!K94</f>
        <v>Right rail top, 35m filter, mm</v>
      </c>
      <c r="C99" t="str">
        <f>'master schema'!D94</f>
        <v>Geom</v>
      </c>
      <c r="D99" t="str">
        <f>'master schema'!E94</f>
        <v>core</v>
      </c>
      <c r="E99" t="str">
        <f>'master schema'!M94</f>
        <v>numeric</v>
      </c>
      <c r="F99">
        <f>'master schema'!N94</f>
        <v>0</v>
      </c>
      <c r="G99">
        <f>'master schema'!O94</f>
        <v>0</v>
      </c>
      <c r="H99" t="b">
        <f>'master schema'!Y94</f>
        <v>0</v>
      </c>
      <c r="I99" t="b">
        <f>'master schema'!Z94</f>
        <v>0</v>
      </c>
      <c r="J99">
        <f>'master schema'!S94</f>
        <v>0</v>
      </c>
      <c r="K99">
        <f>'master schema'!T94</f>
        <v>0</v>
      </c>
      <c r="L99">
        <f>'master schema'!U94</f>
        <v>0</v>
      </c>
      <c r="M99">
        <f>'master schema'!V94</f>
        <v>0</v>
      </c>
      <c r="N99">
        <f>'master schema'!W94</f>
        <v>0</v>
      </c>
      <c r="O99">
        <f>'master schema'!X94</f>
        <v>0</v>
      </c>
      <c r="P99" t="b">
        <f t="shared" si="37"/>
        <v>1</v>
      </c>
      <c r="Q99" t="b">
        <f t="shared" si="38"/>
        <v>1</v>
      </c>
      <c r="R99" t="b">
        <f t="shared" si="39"/>
        <v>0</v>
      </c>
      <c r="S99" t="b">
        <f t="shared" si="40"/>
        <v>0</v>
      </c>
      <c r="T99" t="b">
        <f t="shared" si="41"/>
        <v>0</v>
      </c>
      <c r="U99" t="b">
        <f t="shared" si="42"/>
        <v>0</v>
      </c>
      <c r="V99" t="b">
        <f>NOT(ISBLANK('master schema'!S94))</f>
        <v>0</v>
      </c>
      <c r="W99" t="b">
        <f>NOT(ISBLANK('master schema'!T94))</f>
        <v>0</v>
      </c>
      <c r="X99" t="b">
        <f>NOT(ISBLANK('master schema'!U94))</f>
        <v>0</v>
      </c>
      <c r="Y99" t="b">
        <f>NOT(ISBLANK('master schema'!V94))</f>
        <v>0</v>
      </c>
      <c r="Z99" t="b">
        <f>NOT(ISBLANK('master schema'!W94))</f>
        <v>0</v>
      </c>
      <c r="AA99" t="b">
        <f>NOT(ISBLANK('master schema'!X94))</f>
        <v>0</v>
      </c>
      <c r="AB99" t="b">
        <f t="shared" si="43"/>
        <v>0</v>
      </c>
      <c r="AC99" t="str">
        <f>INDEX(types_tableschema,MATCH('master schema'!M94,types_master,0))</f>
        <v>number</v>
      </c>
      <c r="AD99" t="b">
        <f>IF(flavour="full",TRUE,INDEX('master schema'!$AC94:$AF94,1,MATCH(flavour,'master schema'!$AC$9:$AF$9,0))="y")</f>
        <v>1</v>
      </c>
      <c r="AE99" t="b">
        <f t="shared" si="44"/>
        <v>1</v>
      </c>
      <c r="AF99">
        <f>IF(AD99,INDEX('master schema'!$AG94:$AK94,1,MATCH(flavour,'master schema'!$AG$9:$AK$9,0)),"")</f>
        <v>48</v>
      </c>
      <c r="AG99" t="b">
        <f t="shared" si="45"/>
        <v>1</v>
      </c>
      <c r="AH99" t="str">
        <f t="shared" si="46"/>
        <v>rightTop35MMm</v>
      </c>
      <c r="AI99" s="14" t="str">
        <f t="shared" si="66"/>
        <v>,{</v>
      </c>
      <c r="AJ99" s="15" t="str">
        <f t="shared" si="47"/>
        <v>"name": "right_top_35m_mm"</v>
      </c>
      <c r="AK99" s="15" t="str">
        <f t="shared" si="48"/>
        <v>, "title": "Right rail top, 35m filter, mm"</v>
      </c>
      <c r="AL99" s="15" t="str">
        <f t="shared" si="49"/>
        <v>, "group": "Geom"</v>
      </c>
      <c r="AM99" s="15" t="str">
        <f t="shared" si="50"/>
        <v>, "rank": "core"</v>
      </c>
      <c r="AN99" s="15" t="str">
        <f t="shared" si="51"/>
        <v>, "type": "number"</v>
      </c>
      <c r="AO99" s="15" t="str">
        <f t="shared" si="52"/>
        <v/>
      </c>
      <c r="AP99" s="15" t="str">
        <f t="shared" si="53"/>
        <v/>
      </c>
      <c r="AQ99" s="22" t="str">
        <f t="shared" si="62"/>
        <v/>
      </c>
      <c r="AR99" s="22" t="str">
        <f t="shared" si="54"/>
        <v/>
      </c>
      <c r="AS99" s="22" t="str">
        <f t="shared" si="55"/>
        <v/>
      </c>
      <c r="AT99" s="22" t="str">
        <f>IF(AND($AE99,$AB99),IF(V99,IF(OR($V99:V99),",","")&amp;AT$13&amp;": "&amp;J99,""),"")</f>
        <v/>
      </c>
      <c r="AU99" s="22" t="str">
        <f>IF(AND($AE99,$AB99),IF(W99,IF(OR($V99:W99),",","")&amp;AU$13&amp;": "&amp;K99,""),"")</f>
        <v/>
      </c>
      <c r="AV99" s="22" t="str">
        <f>IF(AND($AE99,$AB99),IF(X99,IF(OR($V99:X99),",","")&amp;AV$13&amp;": "&amp;L99,""),"")</f>
        <v/>
      </c>
      <c r="AW99" s="22" t="str">
        <f>IF(AND($AE99,$AB99),IF(Y99,IF(OR($V99:Y99),",","")&amp;AW$13&amp;": "&amp;M99,""),"")</f>
        <v/>
      </c>
      <c r="AX99" s="22" t="str">
        <f>IF(AND($AE99,$AB99),IF(Z99,IF(OR($V99:Z99),",","")&amp;AX$13&amp;": """&amp;N99&amp;"""",""),"")</f>
        <v/>
      </c>
      <c r="AY99" s="22" t="str">
        <f>IF(AND($AE99,$AB99),IF(AA99,IF(OR($V99:AA99),",","")&amp;AY$13&amp;": "&amp;"["&amp;O99&amp;"]",""),"")</f>
        <v/>
      </c>
      <c r="AZ99" s="22" t="str">
        <f t="shared" si="63"/>
        <v/>
      </c>
      <c r="BA99" s="14" t="str">
        <f t="shared" si="64"/>
        <v>}</v>
      </c>
      <c r="BB99" s="13" t="str">
        <f t="shared" si="56"/>
        <v>,{"name": "right_top_35m_mm", "title": "Right rail top, 35m filter, mm", "group": "Geom", "rank": "core", "type": "number"}</v>
      </c>
      <c r="BC99" t="str">
        <f t="shared" si="57"/>
        <v>,right_top_35m_mm</v>
      </c>
      <c r="BD99" t="str">
        <f t="shared" si="65"/>
        <v>,'right_top_35m_mm'</v>
      </c>
      <c r="BE99" t="str">
        <f t="shared" si="58"/>
        <v>,'right_top_35m_mm'</v>
      </c>
      <c r="BG99" t="str">
        <f t="shared" si="59"/>
        <v>real</v>
      </c>
      <c r="BH99">
        <f t="shared" si="60"/>
        <v>0</v>
      </c>
      <c r="BI99" t="str">
        <f t="shared" si="61"/>
        <v>, right_top_35m_mm real _x000D_</v>
      </c>
    </row>
    <row r="100" spans="1:61" x14ac:dyDescent="0.25">
      <c r="A100" t="str">
        <f>'master schema'!C95</f>
        <v>crosslevel_mm</v>
      </c>
      <c r="B100" t="str">
        <f>'master schema'!K95</f>
        <v>Cross-level, mm</v>
      </c>
      <c r="C100" t="str">
        <f>'master schema'!D95</f>
        <v>Geom</v>
      </c>
      <c r="D100" t="str">
        <f>'master schema'!E95</f>
        <v>core</v>
      </c>
      <c r="E100" t="str">
        <f>'master schema'!M95</f>
        <v>numeric</v>
      </c>
      <c r="F100">
        <f>'master schema'!N95</f>
        <v>0</v>
      </c>
      <c r="G100">
        <f>'master schema'!O95</f>
        <v>0</v>
      </c>
      <c r="H100" t="b">
        <f>'master schema'!Y95</f>
        <v>0</v>
      </c>
      <c r="I100" t="b">
        <f>'master schema'!Z95</f>
        <v>0</v>
      </c>
      <c r="J100">
        <f>'master schema'!S95</f>
        <v>0</v>
      </c>
      <c r="K100">
        <f>'master schema'!T95</f>
        <v>0</v>
      </c>
      <c r="L100">
        <f>'master schema'!U95</f>
        <v>0</v>
      </c>
      <c r="M100">
        <f>'master schema'!V95</f>
        <v>0</v>
      </c>
      <c r="N100">
        <f>'master schema'!W95</f>
        <v>0</v>
      </c>
      <c r="O100">
        <f>'master schema'!X95</f>
        <v>0</v>
      </c>
      <c r="P100" t="b">
        <f t="shared" si="37"/>
        <v>1</v>
      </c>
      <c r="Q100" t="b">
        <f t="shared" si="38"/>
        <v>1</v>
      </c>
      <c r="R100" t="b">
        <f t="shared" si="39"/>
        <v>0</v>
      </c>
      <c r="S100" t="b">
        <f t="shared" si="40"/>
        <v>0</v>
      </c>
      <c r="T100" t="b">
        <f t="shared" si="41"/>
        <v>0</v>
      </c>
      <c r="U100" t="b">
        <f t="shared" si="42"/>
        <v>0</v>
      </c>
      <c r="V100" t="b">
        <f>NOT(ISBLANK('master schema'!S95))</f>
        <v>0</v>
      </c>
      <c r="W100" t="b">
        <f>NOT(ISBLANK('master schema'!T95))</f>
        <v>0</v>
      </c>
      <c r="X100" t="b">
        <f>NOT(ISBLANK('master schema'!U95))</f>
        <v>0</v>
      </c>
      <c r="Y100" t="b">
        <f>NOT(ISBLANK('master schema'!V95))</f>
        <v>0</v>
      </c>
      <c r="Z100" t="b">
        <f>NOT(ISBLANK('master schema'!W95))</f>
        <v>0</v>
      </c>
      <c r="AA100" t="b">
        <f>NOT(ISBLANK('master schema'!X95))</f>
        <v>0</v>
      </c>
      <c r="AB100" t="b">
        <f t="shared" si="43"/>
        <v>0</v>
      </c>
      <c r="AC100" t="str">
        <f>INDEX(types_tableschema,MATCH('master schema'!M95,types_master,0))</f>
        <v>number</v>
      </c>
      <c r="AD100" t="b">
        <f>IF(flavour="full",TRUE,INDEX('master schema'!$AC95:$AF95,1,MATCH(flavour,'master schema'!$AC$9:$AF$9,0))="y")</f>
        <v>1</v>
      </c>
      <c r="AE100" t="b">
        <f t="shared" si="44"/>
        <v>1</v>
      </c>
      <c r="AF100">
        <f>IF(AD100,INDEX('master schema'!$AG95:$AK95,1,MATCH(flavour,'master schema'!$AG$9:$AK$9,0)),"")</f>
        <v>55</v>
      </c>
      <c r="AG100" t="b">
        <f t="shared" si="45"/>
        <v>1</v>
      </c>
      <c r="AH100" t="str">
        <f t="shared" si="46"/>
        <v>crosslevelMm</v>
      </c>
      <c r="AI100" s="14" t="str">
        <f t="shared" si="66"/>
        <v>,{</v>
      </c>
      <c r="AJ100" s="15" t="str">
        <f t="shared" si="47"/>
        <v>"name": "crosslevel_mm"</v>
      </c>
      <c r="AK100" s="15" t="str">
        <f t="shared" si="48"/>
        <v>, "title": "Cross-level, mm"</v>
      </c>
      <c r="AL100" s="15" t="str">
        <f t="shared" si="49"/>
        <v>, "group": "Geom"</v>
      </c>
      <c r="AM100" s="15" t="str">
        <f t="shared" si="50"/>
        <v>, "rank": "core"</v>
      </c>
      <c r="AN100" s="15" t="str">
        <f t="shared" si="51"/>
        <v>, "type": "number"</v>
      </c>
      <c r="AO100" s="15" t="str">
        <f t="shared" si="52"/>
        <v/>
      </c>
      <c r="AP100" s="15" t="str">
        <f t="shared" si="53"/>
        <v/>
      </c>
      <c r="AQ100" s="22" t="str">
        <f t="shared" si="62"/>
        <v/>
      </c>
      <c r="AR100" s="22" t="str">
        <f t="shared" si="54"/>
        <v/>
      </c>
      <c r="AS100" s="22" t="str">
        <f t="shared" si="55"/>
        <v/>
      </c>
      <c r="AT100" s="22" t="str">
        <f>IF(AND($AE100,$AB100),IF(V100,IF(OR($V100:V100),",","")&amp;AT$13&amp;": "&amp;J100,""),"")</f>
        <v/>
      </c>
      <c r="AU100" s="22" t="str">
        <f>IF(AND($AE100,$AB100),IF(W100,IF(OR($V100:W100),",","")&amp;AU$13&amp;": "&amp;K100,""),"")</f>
        <v/>
      </c>
      <c r="AV100" s="22" t="str">
        <f>IF(AND($AE100,$AB100),IF(X100,IF(OR($V100:X100),",","")&amp;AV$13&amp;": "&amp;L100,""),"")</f>
        <v/>
      </c>
      <c r="AW100" s="22" t="str">
        <f>IF(AND($AE100,$AB100),IF(Y100,IF(OR($V100:Y100),",","")&amp;AW$13&amp;": "&amp;M100,""),"")</f>
        <v/>
      </c>
      <c r="AX100" s="22" t="str">
        <f>IF(AND($AE100,$AB100),IF(Z100,IF(OR($V100:Z100),",","")&amp;AX$13&amp;": """&amp;N100&amp;"""",""),"")</f>
        <v/>
      </c>
      <c r="AY100" s="22" t="str">
        <f>IF(AND($AE100,$AB100),IF(AA100,IF(OR($V100:AA100),",","")&amp;AY$13&amp;": "&amp;"["&amp;O100&amp;"]",""),"")</f>
        <v/>
      </c>
      <c r="AZ100" s="22" t="str">
        <f t="shared" si="63"/>
        <v/>
      </c>
      <c r="BA100" s="14" t="str">
        <f t="shared" si="64"/>
        <v>}</v>
      </c>
      <c r="BB100" s="13" t="str">
        <f t="shared" si="56"/>
        <v>,{"name": "crosslevel_mm", "title": "Cross-level, mm", "group": "Geom", "rank": "core", "type": "number"}</v>
      </c>
      <c r="BC100" t="str">
        <f t="shared" si="57"/>
        <v>,crosslevel_mm</v>
      </c>
      <c r="BD100" t="str">
        <f t="shared" si="65"/>
        <v>,'crosslevel_mm'</v>
      </c>
      <c r="BE100" t="str">
        <f t="shared" si="58"/>
        <v>,'crosslevel_mm'</v>
      </c>
      <c r="BG100" t="str">
        <f t="shared" si="59"/>
        <v>real</v>
      </c>
      <c r="BH100">
        <f t="shared" si="60"/>
        <v>0</v>
      </c>
      <c r="BI100" t="str">
        <f t="shared" si="61"/>
        <v>, crosslevel_mm real _x000D_</v>
      </c>
    </row>
    <row r="101" spans="1:61" x14ac:dyDescent="0.25">
      <c r="A101" t="str">
        <f>'master schema'!C96</f>
        <v>twist_3m_mm</v>
      </c>
      <c r="B101" t="str">
        <f>'master schema'!K96</f>
        <v>Twist on 3m baseline, mm</v>
      </c>
      <c r="C101" t="str">
        <f>'master schema'!D96</f>
        <v>Geom</v>
      </c>
      <c r="D101" t="str">
        <f>'master schema'!E96</f>
        <v>core</v>
      </c>
      <c r="E101" t="str">
        <f>'master schema'!M96</f>
        <v>numeric</v>
      </c>
      <c r="F101">
        <f>'master schema'!N96</f>
        <v>0</v>
      </c>
      <c r="G101">
        <f>'master schema'!O96</f>
        <v>0</v>
      </c>
      <c r="H101" t="b">
        <f>'master schema'!Y96</f>
        <v>0</v>
      </c>
      <c r="I101" t="b">
        <f>'master schema'!Z96</f>
        <v>0</v>
      </c>
      <c r="J101">
        <f>'master schema'!S96</f>
        <v>0</v>
      </c>
      <c r="K101">
        <f>'master schema'!T96</f>
        <v>0</v>
      </c>
      <c r="L101">
        <f>'master schema'!U96</f>
        <v>0</v>
      </c>
      <c r="M101">
        <f>'master schema'!V96</f>
        <v>0</v>
      </c>
      <c r="N101">
        <f>'master schema'!W96</f>
        <v>0</v>
      </c>
      <c r="O101">
        <f>'master schema'!X96</f>
        <v>0</v>
      </c>
      <c r="P101" t="b">
        <f t="shared" si="37"/>
        <v>1</v>
      </c>
      <c r="Q101" t="b">
        <f t="shared" si="38"/>
        <v>1</v>
      </c>
      <c r="R101" t="b">
        <f t="shared" si="39"/>
        <v>0</v>
      </c>
      <c r="S101" t="b">
        <f t="shared" si="40"/>
        <v>0</v>
      </c>
      <c r="T101" t="b">
        <f t="shared" si="41"/>
        <v>0</v>
      </c>
      <c r="U101" t="b">
        <f t="shared" si="42"/>
        <v>0</v>
      </c>
      <c r="V101" t="b">
        <f>NOT(ISBLANK('master schema'!S96))</f>
        <v>0</v>
      </c>
      <c r="W101" t="b">
        <f>NOT(ISBLANK('master schema'!T96))</f>
        <v>0</v>
      </c>
      <c r="X101" t="b">
        <f>NOT(ISBLANK('master schema'!U96))</f>
        <v>0</v>
      </c>
      <c r="Y101" t="b">
        <f>NOT(ISBLANK('master schema'!V96))</f>
        <v>0</v>
      </c>
      <c r="Z101" t="b">
        <f>NOT(ISBLANK('master schema'!W96))</f>
        <v>0</v>
      </c>
      <c r="AA101" t="b">
        <f>NOT(ISBLANK('master schema'!X96))</f>
        <v>0</v>
      </c>
      <c r="AB101" t="b">
        <f t="shared" si="43"/>
        <v>0</v>
      </c>
      <c r="AC101" t="str">
        <f>INDEX(types_tableschema,MATCH('master schema'!M96,types_master,0))</f>
        <v>number</v>
      </c>
      <c r="AD101" t="b">
        <f>IF(flavour="full",TRUE,INDEX('master schema'!$AC96:$AF96,1,MATCH(flavour,'master schema'!$AC$9:$AF$9,0))="y")</f>
        <v>1</v>
      </c>
      <c r="AE101" t="b">
        <f t="shared" si="44"/>
        <v>1</v>
      </c>
      <c r="AF101">
        <f>IF(AD101,INDEX('master schema'!$AG96:$AK96,1,MATCH(flavour,'master schema'!$AG$9:$AK$9,0)),"")</f>
        <v>56</v>
      </c>
      <c r="AG101" t="b">
        <f t="shared" si="45"/>
        <v>1</v>
      </c>
      <c r="AH101" t="str">
        <f t="shared" si="46"/>
        <v>twist3MMm</v>
      </c>
      <c r="AI101" s="14" t="str">
        <f t="shared" si="66"/>
        <v>,{</v>
      </c>
      <c r="AJ101" s="15" t="str">
        <f t="shared" si="47"/>
        <v>"name": "twist_3m_mm"</v>
      </c>
      <c r="AK101" s="15" t="str">
        <f t="shared" si="48"/>
        <v>, "title": "Twist on 3m baseline, mm"</v>
      </c>
      <c r="AL101" s="15" t="str">
        <f t="shared" si="49"/>
        <v>, "group": "Geom"</v>
      </c>
      <c r="AM101" s="15" t="str">
        <f t="shared" si="50"/>
        <v>, "rank": "core"</v>
      </c>
      <c r="AN101" s="15" t="str">
        <f t="shared" si="51"/>
        <v>, "type": "number"</v>
      </c>
      <c r="AO101" s="15" t="str">
        <f t="shared" si="52"/>
        <v/>
      </c>
      <c r="AP101" s="15" t="str">
        <f t="shared" si="53"/>
        <v/>
      </c>
      <c r="AQ101" s="22" t="str">
        <f t="shared" si="62"/>
        <v/>
      </c>
      <c r="AR101" s="22" t="str">
        <f t="shared" si="54"/>
        <v/>
      </c>
      <c r="AS101" s="22" t="str">
        <f t="shared" si="55"/>
        <v/>
      </c>
      <c r="AT101" s="22" t="str">
        <f>IF(AND($AE101,$AB101),IF(V101,IF(OR($V101:V101),",","")&amp;AT$13&amp;": "&amp;J101,""),"")</f>
        <v/>
      </c>
      <c r="AU101" s="22" t="str">
        <f>IF(AND($AE101,$AB101),IF(W101,IF(OR($V101:W101),",","")&amp;AU$13&amp;": "&amp;K101,""),"")</f>
        <v/>
      </c>
      <c r="AV101" s="22" t="str">
        <f>IF(AND($AE101,$AB101),IF(X101,IF(OR($V101:X101),",","")&amp;AV$13&amp;": "&amp;L101,""),"")</f>
        <v/>
      </c>
      <c r="AW101" s="22" t="str">
        <f>IF(AND($AE101,$AB101),IF(Y101,IF(OR($V101:Y101),",","")&amp;AW$13&amp;": "&amp;M101,""),"")</f>
        <v/>
      </c>
      <c r="AX101" s="22" t="str">
        <f>IF(AND($AE101,$AB101),IF(Z101,IF(OR($V101:Z101),",","")&amp;AX$13&amp;": """&amp;N101&amp;"""",""),"")</f>
        <v/>
      </c>
      <c r="AY101" s="22" t="str">
        <f>IF(AND($AE101,$AB101),IF(AA101,IF(OR($V101:AA101),",","")&amp;AY$13&amp;": "&amp;"["&amp;O101&amp;"]",""),"")</f>
        <v/>
      </c>
      <c r="AZ101" s="22" t="str">
        <f t="shared" si="63"/>
        <v/>
      </c>
      <c r="BA101" s="14" t="str">
        <f t="shared" si="64"/>
        <v>}</v>
      </c>
      <c r="BB101" s="13" t="str">
        <f t="shared" si="56"/>
        <v>,{"name": "twist_3m_mm", "title": "Twist on 3m baseline, mm", "group": "Geom", "rank": "core", "type": "number"}</v>
      </c>
      <c r="BC101" t="str">
        <f t="shared" si="57"/>
        <v>,twist_3m_mm</v>
      </c>
      <c r="BD101" t="str">
        <f t="shared" si="65"/>
        <v>,'twist_3m_mm'</v>
      </c>
      <c r="BE101" t="str">
        <f t="shared" si="58"/>
        <v>,'twist_3m_mm'</v>
      </c>
      <c r="BG101" t="str">
        <f t="shared" si="59"/>
        <v>real</v>
      </c>
      <c r="BH101">
        <f t="shared" si="60"/>
        <v>0</v>
      </c>
      <c r="BI101" t="str">
        <f t="shared" si="61"/>
        <v>, twist_3m_mm real _x000D_</v>
      </c>
    </row>
    <row r="102" spans="1:61" x14ac:dyDescent="0.25">
      <c r="A102" t="str">
        <f>'master schema'!C97</f>
        <v>left_top_35m_SD_mm</v>
      </c>
      <c r="B102" t="str">
        <f>'master schema'!K97</f>
        <v>Standard deviation of left top 35m, mm</v>
      </c>
      <c r="C102" t="str">
        <f>'master schema'!D97</f>
        <v>Geom</v>
      </c>
      <c r="D102" t="str">
        <f>'master schema'!E97</f>
        <v>core</v>
      </c>
      <c r="E102" t="str">
        <f>'master schema'!M97</f>
        <v>numeric</v>
      </c>
      <c r="F102">
        <f>'master schema'!N97</f>
        <v>0</v>
      </c>
      <c r="G102">
        <f>'master schema'!O97</f>
        <v>0</v>
      </c>
      <c r="H102" t="b">
        <f>'master schema'!Y97</f>
        <v>0</v>
      </c>
      <c r="I102" t="b">
        <f>'master schema'!Z97</f>
        <v>0</v>
      </c>
      <c r="J102">
        <f>'master schema'!S97</f>
        <v>0</v>
      </c>
      <c r="K102">
        <f>'master schema'!T97</f>
        <v>0</v>
      </c>
      <c r="L102">
        <f>'master schema'!U97</f>
        <v>0</v>
      </c>
      <c r="M102">
        <f>'master schema'!V97</f>
        <v>0</v>
      </c>
      <c r="N102">
        <f>'master schema'!W97</f>
        <v>0</v>
      </c>
      <c r="O102">
        <f>'master schema'!X97</f>
        <v>0</v>
      </c>
      <c r="P102" t="b">
        <f t="shared" si="37"/>
        <v>1</v>
      </c>
      <c r="Q102" t="b">
        <f t="shared" si="38"/>
        <v>1</v>
      </c>
      <c r="R102" t="b">
        <f t="shared" si="39"/>
        <v>0</v>
      </c>
      <c r="S102" t="b">
        <f t="shared" si="40"/>
        <v>0</v>
      </c>
      <c r="T102" t="b">
        <f t="shared" si="41"/>
        <v>0</v>
      </c>
      <c r="U102" t="b">
        <f t="shared" si="42"/>
        <v>0</v>
      </c>
      <c r="V102" t="b">
        <f>NOT(ISBLANK('master schema'!S97))</f>
        <v>0</v>
      </c>
      <c r="W102" t="b">
        <f>NOT(ISBLANK('master schema'!T97))</f>
        <v>0</v>
      </c>
      <c r="X102" t="b">
        <f>NOT(ISBLANK('master schema'!U97))</f>
        <v>0</v>
      </c>
      <c r="Y102" t="b">
        <f>NOT(ISBLANK('master schema'!V97))</f>
        <v>0</v>
      </c>
      <c r="Z102" t="b">
        <f>NOT(ISBLANK('master schema'!W97))</f>
        <v>0</v>
      </c>
      <c r="AA102" t="b">
        <f>NOT(ISBLANK('master schema'!X97))</f>
        <v>0</v>
      </c>
      <c r="AB102" t="b">
        <f t="shared" si="43"/>
        <v>0</v>
      </c>
      <c r="AC102" t="str">
        <f>INDEX(types_tableschema,MATCH('master schema'!M97,types_master,0))</f>
        <v>number</v>
      </c>
      <c r="AD102" t="b">
        <f>IF(flavour="full",TRUE,INDEX('master schema'!$AC97:$AF97,1,MATCH(flavour,'master schema'!$AC$9:$AF$9,0))="y")</f>
        <v>0</v>
      </c>
      <c r="AE102" t="b">
        <f t="shared" si="44"/>
        <v>0</v>
      </c>
      <c r="AF102" t="str">
        <f>IF(AD102,INDEX('master schema'!$AG97:$AK97,1,MATCH(flavour,'master schema'!$AG$9:$AK$9,0)),"")</f>
        <v/>
      </c>
      <c r="AG102" t="b">
        <f t="shared" si="45"/>
        <v>0</v>
      </c>
      <c r="AH102" t="str">
        <f t="shared" si="46"/>
        <v>leftTop35MSdMm</v>
      </c>
      <c r="AI102" s="14" t="str">
        <f t="shared" si="66"/>
        <v/>
      </c>
      <c r="AJ102" s="15" t="str">
        <f t="shared" si="47"/>
        <v/>
      </c>
      <c r="AK102" s="15" t="str">
        <f t="shared" si="48"/>
        <v/>
      </c>
      <c r="AL102" s="15" t="str">
        <f t="shared" si="49"/>
        <v/>
      </c>
      <c r="AM102" s="15" t="str">
        <f t="shared" si="50"/>
        <v/>
      </c>
      <c r="AN102" s="15" t="str">
        <f t="shared" si="51"/>
        <v/>
      </c>
      <c r="AO102" s="15" t="str">
        <f t="shared" si="52"/>
        <v/>
      </c>
      <c r="AP102" s="15" t="str">
        <f t="shared" si="53"/>
        <v/>
      </c>
      <c r="AQ102" s="22" t="str">
        <f t="shared" si="62"/>
        <v/>
      </c>
      <c r="AR102" s="22" t="str">
        <f t="shared" si="54"/>
        <v/>
      </c>
      <c r="AS102" s="22" t="str">
        <f t="shared" si="55"/>
        <v/>
      </c>
      <c r="AT102" s="22" t="str">
        <f>IF(AND($AE102,$AB102),IF(V102,IF(OR($V102:V102),",","")&amp;AT$13&amp;": "&amp;J102,""),"")</f>
        <v/>
      </c>
      <c r="AU102" s="22" t="str">
        <f>IF(AND($AE102,$AB102),IF(W102,IF(OR($V102:W102),",","")&amp;AU$13&amp;": "&amp;K102,""),"")</f>
        <v/>
      </c>
      <c r="AV102" s="22" t="str">
        <f>IF(AND($AE102,$AB102),IF(X102,IF(OR($V102:X102),",","")&amp;AV$13&amp;": "&amp;L102,""),"")</f>
        <v/>
      </c>
      <c r="AW102" s="22" t="str">
        <f>IF(AND($AE102,$AB102),IF(Y102,IF(OR($V102:Y102),",","")&amp;AW$13&amp;": "&amp;M102,""),"")</f>
        <v/>
      </c>
      <c r="AX102" s="22" t="str">
        <f>IF(AND($AE102,$AB102),IF(Z102,IF(OR($V102:Z102),",","")&amp;AX$13&amp;": """&amp;N102&amp;"""",""),"")</f>
        <v/>
      </c>
      <c r="AY102" s="22" t="str">
        <f>IF(AND($AE102,$AB102),IF(AA102,IF(OR($V102:AA102),",","")&amp;AY$13&amp;": "&amp;"["&amp;O102&amp;"]",""),"")</f>
        <v/>
      </c>
      <c r="AZ102" s="22" t="str">
        <f t="shared" si="63"/>
        <v/>
      </c>
      <c r="BA102" s="14" t="str">
        <f t="shared" si="64"/>
        <v/>
      </c>
      <c r="BB102" s="13" t="str">
        <f t="shared" si="56"/>
        <v/>
      </c>
      <c r="BC102" t="str">
        <f t="shared" si="57"/>
        <v/>
      </c>
      <c r="BD102" t="str">
        <f t="shared" si="65"/>
        <v/>
      </c>
      <c r="BE102" t="str">
        <f t="shared" si="58"/>
        <v/>
      </c>
      <c r="BG102" t="str">
        <f t="shared" si="59"/>
        <v>real</v>
      </c>
      <c r="BH102">
        <f t="shared" si="60"/>
        <v>0</v>
      </c>
      <c r="BI102" t="str">
        <f t="shared" si="61"/>
        <v/>
      </c>
    </row>
    <row r="103" spans="1:61" x14ac:dyDescent="0.25">
      <c r="A103" t="str">
        <f>'master schema'!C98</f>
        <v>right_top_35m_SD_mm</v>
      </c>
      <c r="B103" t="str">
        <f>'master schema'!K98</f>
        <v>Standard deviation of right top 35m, mm</v>
      </c>
      <c r="C103" t="str">
        <f>'master schema'!D98</f>
        <v>Geom</v>
      </c>
      <c r="D103" t="str">
        <f>'master schema'!E98</f>
        <v>core</v>
      </c>
      <c r="E103" t="str">
        <f>'master schema'!M98</f>
        <v>numeric</v>
      </c>
      <c r="F103">
        <f>'master schema'!N98</f>
        <v>0</v>
      </c>
      <c r="G103">
        <f>'master schema'!O98</f>
        <v>0</v>
      </c>
      <c r="H103" t="b">
        <f>'master schema'!Y98</f>
        <v>0</v>
      </c>
      <c r="I103" t="b">
        <f>'master schema'!Z98</f>
        <v>0</v>
      </c>
      <c r="J103">
        <f>'master schema'!S98</f>
        <v>0</v>
      </c>
      <c r="K103">
        <f>'master schema'!T98</f>
        <v>0</v>
      </c>
      <c r="L103">
        <f>'master schema'!U98</f>
        <v>0</v>
      </c>
      <c r="M103">
        <f>'master schema'!V98</f>
        <v>0</v>
      </c>
      <c r="N103">
        <f>'master schema'!W98</f>
        <v>0</v>
      </c>
      <c r="O103">
        <f>'master schema'!X98</f>
        <v>0</v>
      </c>
      <c r="P103" t="b">
        <f t="shared" si="37"/>
        <v>1</v>
      </c>
      <c r="Q103" t="b">
        <f t="shared" si="38"/>
        <v>1</v>
      </c>
      <c r="R103" t="b">
        <f t="shared" si="39"/>
        <v>0</v>
      </c>
      <c r="S103" t="b">
        <f t="shared" si="40"/>
        <v>0</v>
      </c>
      <c r="T103" t="b">
        <f t="shared" si="41"/>
        <v>0</v>
      </c>
      <c r="U103" t="b">
        <f t="shared" si="42"/>
        <v>0</v>
      </c>
      <c r="V103" t="b">
        <f>NOT(ISBLANK('master schema'!S98))</f>
        <v>0</v>
      </c>
      <c r="W103" t="b">
        <f>NOT(ISBLANK('master schema'!T98))</f>
        <v>0</v>
      </c>
      <c r="X103" t="b">
        <f>NOT(ISBLANK('master schema'!U98))</f>
        <v>0</v>
      </c>
      <c r="Y103" t="b">
        <f>NOT(ISBLANK('master schema'!V98))</f>
        <v>0</v>
      </c>
      <c r="Z103" t="b">
        <f>NOT(ISBLANK('master schema'!W98))</f>
        <v>0</v>
      </c>
      <c r="AA103" t="b">
        <f>NOT(ISBLANK('master schema'!X98))</f>
        <v>0</v>
      </c>
      <c r="AB103" t="b">
        <f t="shared" si="43"/>
        <v>0</v>
      </c>
      <c r="AC103" t="str">
        <f>INDEX(types_tableschema,MATCH('master schema'!M98,types_master,0))</f>
        <v>number</v>
      </c>
      <c r="AD103" t="b">
        <f>IF(flavour="full",TRUE,INDEX('master schema'!$AC98:$AF98,1,MATCH(flavour,'master schema'!$AC$9:$AF$9,0))="y")</f>
        <v>0</v>
      </c>
      <c r="AE103" t="b">
        <f t="shared" si="44"/>
        <v>0</v>
      </c>
      <c r="AF103" t="str">
        <f>IF(AD103,INDEX('master schema'!$AG98:$AK98,1,MATCH(flavour,'master schema'!$AG$9:$AK$9,0)),"")</f>
        <v/>
      </c>
      <c r="AG103" t="b">
        <f t="shared" si="45"/>
        <v>0</v>
      </c>
      <c r="AH103" t="str">
        <f t="shared" si="46"/>
        <v>rightTop35MSdMm</v>
      </c>
      <c r="AI103" s="14" t="str">
        <f t="shared" si="66"/>
        <v/>
      </c>
      <c r="AJ103" s="15" t="str">
        <f t="shared" si="47"/>
        <v/>
      </c>
      <c r="AK103" s="15" t="str">
        <f t="shared" si="48"/>
        <v/>
      </c>
      <c r="AL103" s="15" t="str">
        <f t="shared" si="49"/>
        <v/>
      </c>
      <c r="AM103" s="15" t="str">
        <f t="shared" si="50"/>
        <v/>
      </c>
      <c r="AN103" s="15" t="str">
        <f t="shared" si="51"/>
        <v/>
      </c>
      <c r="AO103" s="15" t="str">
        <f t="shared" si="52"/>
        <v/>
      </c>
      <c r="AP103" s="15" t="str">
        <f t="shared" si="53"/>
        <v/>
      </c>
      <c r="AQ103" s="22" t="str">
        <f t="shared" si="62"/>
        <v/>
      </c>
      <c r="AR103" s="22" t="str">
        <f t="shared" si="54"/>
        <v/>
      </c>
      <c r="AS103" s="22" t="str">
        <f t="shared" si="55"/>
        <v/>
      </c>
      <c r="AT103" s="22" t="str">
        <f>IF(AND($AE103,$AB103),IF(V103,IF(OR($V103:V103),",","")&amp;AT$13&amp;": "&amp;J103,""),"")</f>
        <v/>
      </c>
      <c r="AU103" s="22" t="str">
        <f>IF(AND($AE103,$AB103),IF(W103,IF(OR($V103:W103),",","")&amp;AU$13&amp;": "&amp;K103,""),"")</f>
        <v/>
      </c>
      <c r="AV103" s="22" t="str">
        <f>IF(AND($AE103,$AB103),IF(X103,IF(OR($V103:X103),",","")&amp;AV$13&amp;": "&amp;L103,""),"")</f>
        <v/>
      </c>
      <c r="AW103" s="22" t="str">
        <f>IF(AND($AE103,$AB103),IF(Y103,IF(OR($V103:Y103),",","")&amp;AW$13&amp;": "&amp;M103,""),"")</f>
        <v/>
      </c>
      <c r="AX103" s="22" t="str">
        <f>IF(AND($AE103,$AB103),IF(Z103,IF(OR($V103:Z103),",","")&amp;AX$13&amp;": """&amp;N103&amp;"""",""),"")</f>
        <v/>
      </c>
      <c r="AY103" s="22" t="str">
        <f>IF(AND($AE103,$AB103),IF(AA103,IF(OR($V103:AA103),",","")&amp;AY$13&amp;": "&amp;"["&amp;O103&amp;"]",""),"")</f>
        <v/>
      </c>
      <c r="AZ103" s="22" t="str">
        <f t="shared" si="63"/>
        <v/>
      </c>
      <c r="BA103" s="14" t="str">
        <f t="shared" si="64"/>
        <v/>
      </c>
      <c r="BB103" s="13" t="str">
        <f t="shared" si="56"/>
        <v/>
      </c>
      <c r="BC103" t="str">
        <f t="shared" si="57"/>
        <v/>
      </c>
      <c r="BD103" t="str">
        <f t="shared" si="65"/>
        <v/>
      </c>
      <c r="BE103" t="str">
        <f t="shared" si="58"/>
        <v/>
      </c>
      <c r="BG103" t="str">
        <f t="shared" si="59"/>
        <v>real</v>
      </c>
      <c r="BH103">
        <f t="shared" si="60"/>
        <v>0</v>
      </c>
      <c r="BI103" t="str">
        <f t="shared" si="61"/>
        <v/>
      </c>
    </row>
    <row r="104" spans="1:61" x14ac:dyDescent="0.25">
      <c r="A104" t="str">
        <f>'master schema'!C99</f>
        <v>mean_top_70m_SD_mm</v>
      </c>
      <c r="B104" t="str">
        <f>'master schema'!K99</f>
        <v>Standard deviation of mean top 35m, mm</v>
      </c>
      <c r="C104" t="str">
        <f>'master schema'!D99</f>
        <v>Geom</v>
      </c>
      <c r="D104" t="str">
        <f>'master schema'!E99</f>
        <v>core</v>
      </c>
      <c r="E104" t="str">
        <f>'master schema'!M99</f>
        <v>numeric</v>
      </c>
      <c r="F104">
        <f>'master schema'!N99</f>
        <v>0</v>
      </c>
      <c r="G104">
        <f>'master schema'!O99</f>
        <v>0</v>
      </c>
      <c r="H104" t="b">
        <f>'master schema'!Y99</f>
        <v>0</v>
      </c>
      <c r="I104" t="b">
        <f>'master schema'!Z99</f>
        <v>0</v>
      </c>
      <c r="J104">
        <f>'master schema'!S99</f>
        <v>0</v>
      </c>
      <c r="K104">
        <f>'master schema'!T99</f>
        <v>0</v>
      </c>
      <c r="L104">
        <f>'master schema'!U99</f>
        <v>0</v>
      </c>
      <c r="M104">
        <f>'master schema'!V99</f>
        <v>0</v>
      </c>
      <c r="N104">
        <f>'master schema'!W99</f>
        <v>0</v>
      </c>
      <c r="O104">
        <f>'master schema'!X99</f>
        <v>0</v>
      </c>
      <c r="P104" t="b">
        <f t="shared" si="37"/>
        <v>1</v>
      </c>
      <c r="Q104" t="b">
        <f t="shared" si="38"/>
        <v>1</v>
      </c>
      <c r="R104" t="b">
        <f t="shared" si="39"/>
        <v>0</v>
      </c>
      <c r="S104" t="b">
        <f t="shared" si="40"/>
        <v>0</v>
      </c>
      <c r="T104" t="b">
        <f t="shared" si="41"/>
        <v>0</v>
      </c>
      <c r="U104" t="b">
        <f t="shared" si="42"/>
        <v>0</v>
      </c>
      <c r="V104" t="b">
        <f>NOT(ISBLANK('master schema'!S99))</f>
        <v>0</v>
      </c>
      <c r="W104" t="b">
        <f>NOT(ISBLANK('master schema'!T99))</f>
        <v>0</v>
      </c>
      <c r="X104" t="b">
        <f>NOT(ISBLANK('master schema'!U99))</f>
        <v>0</v>
      </c>
      <c r="Y104" t="b">
        <f>NOT(ISBLANK('master schema'!V99))</f>
        <v>0</v>
      </c>
      <c r="Z104" t="b">
        <f>NOT(ISBLANK('master schema'!W99))</f>
        <v>0</v>
      </c>
      <c r="AA104" t="b">
        <f>NOT(ISBLANK('master schema'!X99))</f>
        <v>0</v>
      </c>
      <c r="AB104" t="b">
        <f t="shared" si="43"/>
        <v>0</v>
      </c>
      <c r="AC104" t="str">
        <f>INDEX(types_tableschema,MATCH('master schema'!M99,types_master,0))</f>
        <v>number</v>
      </c>
      <c r="AD104" t="b">
        <f>IF(flavour="full",TRUE,INDEX('master schema'!$AC99:$AF99,1,MATCH(flavour,'master schema'!$AC$9:$AF$9,0))="y")</f>
        <v>0</v>
      </c>
      <c r="AE104" t="b">
        <f t="shared" si="44"/>
        <v>0</v>
      </c>
      <c r="AF104" t="str">
        <f>IF(AD104,INDEX('master schema'!$AG99:$AK99,1,MATCH(flavour,'master schema'!$AG$9:$AK$9,0)),"")</f>
        <v/>
      </c>
      <c r="AG104" t="b">
        <f t="shared" si="45"/>
        <v>0</v>
      </c>
      <c r="AH104" t="str">
        <f t="shared" si="46"/>
        <v>meanTop70MSdMm</v>
      </c>
      <c r="AI104" s="14" t="str">
        <f t="shared" si="66"/>
        <v/>
      </c>
      <c r="AJ104" s="15" t="str">
        <f t="shared" si="47"/>
        <v/>
      </c>
      <c r="AK104" s="15" t="str">
        <f t="shared" si="48"/>
        <v/>
      </c>
      <c r="AL104" s="15" t="str">
        <f t="shared" si="49"/>
        <v/>
      </c>
      <c r="AM104" s="15" t="str">
        <f t="shared" si="50"/>
        <v/>
      </c>
      <c r="AN104" s="15" t="str">
        <f t="shared" si="51"/>
        <v/>
      </c>
      <c r="AO104" s="15" t="str">
        <f t="shared" si="52"/>
        <v/>
      </c>
      <c r="AP104" s="15" t="str">
        <f t="shared" si="53"/>
        <v/>
      </c>
      <c r="AQ104" s="22" t="str">
        <f t="shared" si="62"/>
        <v/>
      </c>
      <c r="AR104" s="22" t="str">
        <f t="shared" si="54"/>
        <v/>
      </c>
      <c r="AS104" s="22" t="str">
        <f t="shared" si="55"/>
        <v/>
      </c>
      <c r="AT104" s="22" t="str">
        <f>IF(AND($AE104,$AB104),IF(V104,IF(OR($V104:V104),",","")&amp;AT$13&amp;": "&amp;J104,""),"")</f>
        <v/>
      </c>
      <c r="AU104" s="22" t="str">
        <f>IF(AND($AE104,$AB104),IF(W104,IF(OR($V104:W104),",","")&amp;AU$13&amp;": "&amp;K104,""),"")</f>
        <v/>
      </c>
      <c r="AV104" s="22" t="str">
        <f>IF(AND($AE104,$AB104),IF(X104,IF(OR($V104:X104),",","")&amp;AV$13&amp;": "&amp;L104,""),"")</f>
        <v/>
      </c>
      <c r="AW104" s="22" t="str">
        <f>IF(AND($AE104,$AB104),IF(Y104,IF(OR($V104:Y104),",","")&amp;AW$13&amp;": "&amp;M104,""),"")</f>
        <v/>
      </c>
      <c r="AX104" s="22" t="str">
        <f>IF(AND($AE104,$AB104),IF(Z104,IF(OR($V104:Z104),",","")&amp;AX$13&amp;": """&amp;N104&amp;"""",""),"")</f>
        <v/>
      </c>
      <c r="AY104" s="22" t="str">
        <f>IF(AND($AE104,$AB104),IF(AA104,IF(OR($V104:AA104),",","")&amp;AY$13&amp;": "&amp;"["&amp;O104&amp;"]",""),"")</f>
        <v/>
      </c>
      <c r="AZ104" s="22" t="str">
        <f t="shared" si="63"/>
        <v/>
      </c>
      <c r="BA104" s="14" t="str">
        <f t="shared" si="64"/>
        <v/>
      </c>
      <c r="BB104" s="13" t="str">
        <f t="shared" si="56"/>
        <v/>
      </c>
      <c r="BC104" t="str">
        <f t="shared" si="57"/>
        <v/>
      </c>
      <c r="BD104" t="str">
        <f t="shared" si="65"/>
        <v/>
      </c>
      <c r="BE104" t="str">
        <f t="shared" si="58"/>
        <v/>
      </c>
      <c r="BG104" t="str">
        <f t="shared" si="59"/>
        <v>real</v>
      </c>
      <c r="BH104">
        <f t="shared" si="60"/>
        <v>0</v>
      </c>
      <c r="BI104" t="str">
        <f t="shared" si="61"/>
        <v/>
      </c>
    </row>
    <row r="105" spans="1:61" x14ac:dyDescent="0.25">
      <c r="A105" t="str">
        <f>'master schema'!C100</f>
        <v>twist_3m_SD_mm</v>
      </c>
      <c r="B105" t="str">
        <f>'master schema'!K100</f>
        <v>Standard deviation of 3m twist, mm</v>
      </c>
      <c r="C105" t="str">
        <f>'master schema'!D100</f>
        <v>Geom</v>
      </c>
      <c r="D105" t="str">
        <f>'master schema'!E100</f>
        <v>core</v>
      </c>
      <c r="E105" t="str">
        <f>'master schema'!M100</f>
        <v>numeric</v>
      </c>
      <c r="F105">
        <f>'master schema'!N100</f>
        <v>0</v>
      </c>
      <c r="G105">
        <f>'master schema'!O100</f>
        <v>0</v>
      </c>
      <c r="H105" t="b">
        <f>'master schema'!Y100</f>
        <v>0</v>
      </c>
      <c r="I105" t="b">
        <f>'master schema'!Z100</f>
        <v>0</v>
      </c>
      <c r="J105">
        <f>'master schema'!S100</f>
        <v>0</v>
      </c>
      <c r="K105">
        <f>'master schema'!T100</f>
        <v>0</v>
      </c>
      <c r="L105">
        <f>'master schema'!U100</f>
        <v>0</v>
      </c>
      <c r="M105">
        <f>'master schema'!V100</f>
        <v>0</v>
      </c>
      <c r="N105">
        <f>'master schema'!W100</f>
        <v>0</v>
      </c>
      <c r="O105">
        <f>'master schema'!X100</f>
        <v>0</v>
      </c>
      <c r="P105" t="b">
        <f t="shared" si="37"/>
        <v>1</v>
      </c>
      <c r="Q105" t="b">
        <f t="shared" si="38"/>
        <v>1</v>
      </c>
      <c r="R105" t="b">
        <f t="shared" si="39"/>
        <v>0</v>
      </c>
      <c r="S105" t="b">
        <f t="shared" si="40"/>
        <v>0</v>
      </c>
      <c r="T105" t="b">
        <f t="shared" si="41"/>
        <v>0</v>
      </c>
      <c r="U105" t="b">
        <f t="shared" si="42"/>
        <v>0</v>
      </c>
      <c r="V105" t="b">
        <f>NOT(ISBLANK('master schema'!S100))</f>
        <v>0</v>
      </c>
      <c r="W105" t="b">
        <f>NOT(ISBLANK('master schema'!T100))</f>
        <v>0</v>
      </c>
      <c r="X105" t="b">
        <f>NOT(ISBLANK('master schema'!U100))</f>
        <v>0</v>
      </c>
      <c r="Y105" t="b">
        <f>NOT(ISBLANK('master schema'!V100))</f>
        <v>0</v>
      </c>
      <c r="Z105" t="b">
        <f>NOT(ISBLANK('master schema'!W100))</f>
        <v>0</v>
      </c>
      <c r="AA105" t="b">
        <f>NOT(ISBLANK('master schema'!X100))</f>
        <v>0</v>
      </c>
      <c r="AB105" t="b">
        <f t="shared" si="43"/>
        <v>0</v>
      </c>
      <c r="AC105" t="str">
        <f>INDEX(types_tableschema,MATCH('master schema'!M100,types_master,0))</f>
        <v>number</v>
      </c>
      <c r="AD105" t="b">
        <f>IF(flavour="full",TRUE,INDEX('master schema'!$AC100:$AF100,1,MATCH(flavour,'master schema'!$AC$9:$AF$9,0))="y")</f>
        <v>0</v>
      </c>
      <c r="AE105" t="b">
        <f t="shared" si="44"/>
        <v>0</v>
      </c>
      <c r="AF105" t="str">
        <f>IF(AD105,INDEX('master schema'!$AG100:$AK100,1,MATCH(flavour,'master schema'!$AG$9:$AK$9,0)),"")</f>
        <v/>
      </c>
      <c r="AG105" t="b">
        <f t="shared" si="45"/>
        <v>0</v>
      </c>
      <c r="AH105" t="str">
        <f t="shared" si="46"/>
        <v>twist3MSdMm</v>
      </c>
      <c r="AI105" s="14" t="str">
        <f t="shared" si="66"/>
        <v/>
      </c>
      <c r="AJ105" s="15" t="str">
        <f t="shared" si="47"/>
        <v/>
      </c>
      <c r="AK105" s="15" t="str">
        <f t="shared" si="48"/>
        <v/>
      </c>
      <c r="AL105" s="15" t="str">
        <f t="shared" si="49"/>
        <v/>
      </c>
      <c r="AM105" s="15" t="str">
        <f t="shared" si="50"/>
        <v/>
      </c>
      <c r="AN105" s="15" t="str">
        <f t="shared" si="51"/>
        <v/>
      </c>
      <c r="AO105" s="15" t="str">
        <f t="shared" si="52"/>
        <v/>
      </c>
      <c r="AP105" s="15" t="str">
        <f t="shared" si="53"/>
        <v/>
      </c>
      <c r="AQ105" s="22" t="str">
        <f t="shared" si="62"/>
        <v/>
      </c>
      <c r="AR105" s="22" t="str">
        <f t="shared" si="54"/>
        <v/>
      </c>
      <c r="AS105" s="22" t="str">
        <f t="shared" si="55"/>
        <v/>
      </c>
      <c r="AT105" s="22" t="str">
        <f>IF(AND($AE105,$AB105),IF(V105,IF(OR($V105:V105),",","")&amp;AT$13&amp;": "&amp;J105,""),"")</f>
        <v/>
      </c>
      <c r="AU105" s="22" t="str">
        <f>IF(AND($AE105,$AB105),IF(W105,IF(OR($V105:W105),",","")&amp;AU$13&amp;": "&amp;K105,""),"")</f>
        <v/>
      </c>
      <c r="AV105" s="22" t="str">
        <f>IF(AND($AE105,$AB105),IF(X105,IF(OR($V105:X105),",","")&amp;AV$13&amp;": "&amp;L105,""),"")</f>
        <v/>
      </c>
      <c r="AW105" s="22" t="str">
        <f>IF(AND($AE105,$AB105),IF(Y105,IF(OR($V105:Y105),",","")&amp;AW$13&amp;": "&amp;M105,""),"")</f>
        <v/>
      </c>
      <c r="AX105" s="22" t="str">
        <f>IF(AND($AE105,$AB105),IF(Z105,IF(OR($V105:Z105),",","")&amp;AX$13&amp;": """&amp;N105&amp;"""",""),"")</f>
        <v/>
      </c>
      <c r="AY105" s="22" t="str">
        <f>IF(AND($AE105,$AB105),IF(AA105,IF(OR($V105:AA105),",","")&amp;AY$13&amp;": "&amp;"["&amp;O105&amp;"]",""),"")</f>
        <v/>
      </c>
      <c r="AZ105" s="22" t="str">
        <f t="shared" si="63"/>
        <v/>
      </c>
      <c r="BA105" s="14" t="str">
        <f t="shared" si="64"/>
        <v/>
      </c>
      <c r="BB105" s="13" t="str">
        <f t="shared" si="56"/>
        <v/>
      </c>
      <c r="BC105" t="str">
        <f t="shared" si="57"/>
        <v/>
      </c>
      <c r="BD105" t="str">
        <f t="shared" si="65"/>
        <v/>
      </c>
      <c r="BE105" t="str">
        <f t="shared" si="58"/>
        <v/>
      </c>
      <c r="BG105" t="str">
        <f t="shared" si="59"/>
        <v>real</v>
      </c>
      <c r="BH105">
        <f t="shared" si="60"/>
        <v>0</v>
      </c>
      <c r="BI105" t="str">
        <f t="shared" si="61"/>
        <v/>
      </c>
    </row>
    <row r="106" spans="1:61" x14ac:dyDescent="0.25">
      <c r="A106" t="str">
        <f>'master schema'!C101</f>
        <v>alignment_left_35m_mm</v>
      </c>
      <c r="B106" t="str">
        <f>'master schema'!K101</f>
        <v>Left rail alignment, 35m baseline, mm</v>
      </c>
      <c r="C106" t="str">
        <f>'master schema'!D101</f>
        <v>Geom</v>
      </c>
      <c r="D106" t="str">
        <f>'master schema'!E101</f>
        <v>core</v>
      </c>
      <c r="E106" t="str">
        <f>'master schema'!M101</f>
        <v>numeric</v>
      </c>
      <c r="F106">
        <f>'master schema'!N101</f>
        <v>0</v>
      </c>
      <c r="G106">
        <f>'master schema'!O101</f>
        <v>0</v>
      </c>
      <c r="H106" t="b">
        <f>'master schema'!Y101</f>
        <v>0</v>
      </c>
      <c r="I106" t="b">
        <f>'master schema'!Z101</f>
        <v>0</v>
      </c>
      <c r="J106">
        <f>'master schema'!S101</f>
        <v>0</v>
      </c>
      <c r="K106">
        <f>'master schema'!T101</f>
        <v>0</v>
      </c>
      <c r="L106">
        <f>'master schema'!U101</f>
        <v>0</v>
      </c>
      <c r="M106">
        <f>'master schema'!V101</f>
        <v>0</v>
      </c>
      <c r="N106">
        <f>'master schema'!W101</f>
        <v>0</v>
      </c>
      <c r="O106">
        <f>'master schema'!X101</f>
        <v>0</v>
      </c>
      <c r="P106" t="b">
        <f t="shared" si="37"/>
        <v>1</v>
      </c>
      <c r="Q106" t="b">
        <f t="shared" si="38"/>
        <v>1</v>
      </c>
      <c r="R106" t="b">
        <f t="shared" si="39"/>
        <v>0</v>
      </c>
      <c r="S106" t="b">
        <f t="shared" si="40"/>
        <v>0</v>
      </c>
      <c r="T106" t="b">
        <f t="shared" si="41"/>
        <v>0</v>
      </c>
      <c r="U106" t="b">
        <f t="shared" si="42"/>
        <v>0</v>
      </c>
      <c r="V106" t="b">
        <f>NOT(ISBLANK('master schema'!S101))</f>
        <v>0</v>
      </c>
      <c r="W106" t="b">
        <f>NOT(ISBLANK('master schema'!T101))</f>
        <v>0</v>
      </c>
      <c r="X106" t="b">
        <f>NOT(ISBLANK('master schema'!U101))</f>
        <v>0</v>
      </c>
      <c r="Y106" t="b">
        <f>NOT(ISBLANK('master schema'!V101))</f>
        <v>0</v>
      </c>
      <c r="Z106" t="b">
        <f>NOT(ISBLANK('master schema'!W101))</f>
        <v>0</v>
      </c>
      <c r="AA106" t="b">
        <f>NOT(ISBLANK('master schema'!X101))</f>
        <v>0</v>
      </c>
      <c r="AB106" t="b">
        <f t="shared" si="43"/>
        <v>0</v>
      </c>
      <c r="AC106" t="str">
        <f>INDEX(types_tableschema,MATCH('master schema'!M101,types_master,0))</f>
        <v>number</v>
      </c>
      <c r="AD106" t="b">
        <f>IF(flavour="full",TRUE,INDEX('master schema'!$AC101:$AF101,1,MATCH(flavour,'master schema'!$AC$9:$AF$9,0))="y")</f>
        <v>0</v>
      </c>
      <c r="AE106" t="b">
        <f t="shared" si="44"/>
        <v>0</v>
      </c>
      <c r="AF106" t="str">
        <f>IF(AD106,INDEX('master schema'!$AG101:$AK101,1,MATCH(flavour,'master schema'!$AG$9:$AK$9,0)),"")</f>
        <v/>
      </c>
      <c r="AG106" t="b">
        <f t="shared" si="45"/>
        <v>0</v>
      </c>
      <c r="AH106" t="str">
        <f t="shared" si="46"/>
        <v>alignmentLeft35MMm</v>
      </c>
      <c r="AI106" s="14" t="str">
        <f t="shared" si="66"/>
        <v/>
      </c>
      <c r="AJ106" s="15" t="str">
        <f t="shared" si="47"/>
        <v/>
      </c>
      <c r="AK106" s="15" t="str">
        <f t="shared" si="48"/>
        <v/>
      </c>
      <c r="AL106" s="15" t="str">
        <f t="shared" si="49"/>
        <v/>
      </c>
      <c r="AM106" s="15" t="str">
        <f t="shared" si="50"/>
        <v/>
      </c>
      <c r="AN106" s="15" t="str">
        <f t="shared" si="51"/>
        <v/>
      </c>
      <c r="AO106" s="15" t="str">
        <f t="shared" si="52"/>
        <v/>
      </c>
      <c r="AP106" s="15" t="str">
        <f t="shared" si="53"/>
        <v/>
      </c>
      <c r="AQ106" s="22" t="str">
        <f t="shared" si="62"/>
        <v/>
      </c>
      <c r="AR106" s="22" t="str">
        <f t="shared" si="54"/>
        <v/>
      </c>
      <c r="AS106" s="22" t="str">
        <f t="shared" si="55"/>
        <v/>
      </c>
      <c r="AT106" s="22" t="str">
        <f>IF(AND($AE106,$AB106),IF(V106,IF(OR($V106:V106),",","")&amp;AT$13&amp;": "&amp;J106,""),"")</f>
        <v/>
      </c>
      <c r="AU106" s="22" t="str">
        <f>IF(AND($AE106,$AB106),IF(W106,IF(OR($V106:W106),",","")&amp;AU$13&amp;": "&amp;K106,""),"")</f>
        <v/>
      </c>
      <c r="AV106" s="22" t="str">
        <f>IF(AND($AE106,$AB106),IF(X106,IF(OR($V106:X106),",","")&amp;AV$13&amp;": "&amp;L106,""),"")</f>
        <v/>
      </c>
      <c r="AW106" s="22" t="str">
        <f>IF(AND($AE106,$AB106),IF(Y106,IF(OR($V106:Y106),",","")&amp;AW$13&amp;": "&amp;M106,""),"")</f>
        <v/>
      </c>
      <c r="AX106" s="22" t="str">
        <f>IF(AND($AE106,$AB106),IF(Z106,IF(OR($V106:Z106),",","")&amp;AX$13&amp;": """&amp;N106&amp;"""",""),"")</f>
        <v/>
      </c>
      <c r="AY106" s="22" t="str">
        <f>IF(AND($AE106,$AB106),IF(AA106,IF(OR($V106:AA106),",","")&amp;AY$13&amp;": "&amp;"["&amp;O106&amp;"]",""),"")</f>
        <v/>
      </c>
      <c r="AZ106" s="22" t="str">
        <f t="shared" si="63"/>
        <v/>
      </c>
      <c r="BA106" s="14" t="str">
        <f t="shared" si="64"/>
        <v/>
      </c>
      <c r="BB106" s="13" t="str">
        <f t="shared" si="56"/>
        <v/>
      </c>
      <c r="BC106" t="str">
        <f t="shared" si="57"/>
        <v/>
      </c>
      <c r="BD106" t="str">
        <f t="shared" si="65"/>
        <v/>
      </c>
      <c r="BE106" t="str">
        <f t="shared" si="58"/>
        <v/>
      </c>
      <c r="BG106" t="str">
        <f t="shared" si="59"/>
        <v>real</v>
      </c>
      <c r="BH106">
        <f t="shared" si="60"/>
        <v>0</v>
      </c>
      <c r="BI106" t="str">
        <f t="shared" si="61"/>
        <v/>
      </c>
    </row>
    <row r="107" spans="1:61" x14ac:dyDescent="0.25">
      <c r="A107" t="str">
        <f>'master schema'!C102</f>
        <v>alignment_right_35m_mm</v>
      </c>
      <c r="B107" t="str">
        <f>'master schema'!K102</f>
        <v>Right rail alignment, 35m baseline, mm</v>
      </c>
      <c r="C107" t="str">
        <f>'master schema'!D102</f>
        <v>Geom</v>
      </c>
      <c r="D107" t="str">
        <f>'master schema'!E102</f>
        <v>core</v>
      </c>
      <c r="E107" t="str">
        <f>'master schema'!M102</f>
        <v>numeric</v>
      </c>
      <c r="F107">
        <f>'master schema'!N102</f>
        <v>0</v>
      </c>
      <c r="G107">
        <f>'master schema'!O102</f>
        <v>0</v>
      </c>
      <c r="H107" t="b">
        <f>'master schema'!Y102</f>
        <v>0</v>
      </c>
      <c r="I107" t="b">
        <f>'master schema'!Z102</f>
        <v>0</v>
      </c>
      <c r="J107">
        <f>'master schema'!S102</f>
        <v>0</v>
      </c>
      <c r="K107">
        <f>'master schema'!T102</f>
        <v>0</v>
      </c>
      <c r="L107">
        <f>'master schema'!U102</f>
        <v>0</v>
      </c>
      <c r="M107">
        <f>'master schema'!V102</f>
        <v>0</v>
      </c>
      <c r="N107">
        <f>'master schema'!W102</f>
        <v>0</v>
      </c>
      <c r="O107">
        <f>'master schema'!X102</f>
        <v>0</v>
      </c>
      <c r="P107" t="b">
        <f t="shared" si="37"/>
        <v>1</v>
      </c>
      <c r="Q107" t="b">
        <f t="shared" si="38"/>
        <v>1</v>
      </c>
      <c r="R107" t="b">
        <f t="shared" si="39"/>
        <v>0</v>
      </c>
      <c r="S107" t="b">
        <f t="shared" si="40"/>
        <v>0</v>
      </c>
      <c r="T107" t="b">
        <f t="shared" si="41"/>
        <v>0</v>
      </c>
      <c r="U107" t="b">
        <f t="shared" si="42"/>
        <v>0</v>
      </c>
      <c r="V107" t="b">
        <f>NOT(ISBLANK('master schema'!S102))</f>
        <v>0</v>
      </c>
      <c r="W107" t="b">
        <f>NOT(ISBLANK('master schema'!T102))</f>
        <v>0</v>
      </c>
      <c r="X107" t="b">
        <f>NOT(ISBLANK('master schema'!U102))</f>
        <v>0</v>
      </c>
      <c r="Y107" t="b">
        <f>NOT(ISBLANK('master schema'!V102))</f>
        <v>0</v>
      </c>
      <c r="Z107" t="b">
        <f>NOT(ISBLANK('master schema'!W102))</f>
        <v>0</v>
      </c>
      <c r="AA107" t="b">
        <f>NOT(ISBLANK('master schema'!X102))</f>
        <v>0</v>
      </c>
      <c r="AB107" t="b">
        <f t="shared" si="43"/>
        <v>0</v>
      </c>
      <c r="AC107" t="str">
        <f>INDEX(types_tableschema,MATCH('master schema'!M102,types_master,0))</f>
        <v>number</v>
      </c>
      <c r="AD107" t="b">
        <f>IF(flavour="full",TRUE,INDEX('master schema'!$AC102:$AF102,1,MATCH(flavour,'master schema'!$AC$9:$AF$9,0))="y")</f>
        <v>0</v>
      </c>
      <c r="AE107" t="b">
        <f t="shared" si="44"/>
        <v>0</v>
      </c>
      <c r="AF107" t="str">
        <f>IF(AD107,INDEX('master schema'!$AG102:$AK102,1,MATCH(flavour,'master schema'!$AG$9:$AK$9,0)),"")</f>
        <v/>
      </c>
      <c r="AG107" t="b">
        <f t="shared" si="45"/>
        <v>0</v>
      </c>
      <c r="AH107" t="str">
        <f t="shared" si="46"/>
        <v>alignmentRight35MMm</v>
      </c>
      <c r="AI107" s="14" t="str">
        <f t="shared" si="66"/>
        <v/>
      </c>
      <c r="AJ107" s="15" t="str">
        <f t="shared" si="47"/>
        <v/>
      </c>
      <c r="AK107" s="15" t="str">
        <f t="shared" si="48"/>
        <v/>
      </c>
      <c r="AL107" s="15" t="str">
        <f t="shared" si="49"/>
        <v/>
      </c>
      <c r="AM107" s="15" t="str">
        <f t="shared" si="50"/>
        <v/>
      </c>
      <c r="AN107" s="15" t="str">
        <f t="shared" si="51"/>
        <v/>
      </c>
      <c r="AO107" s="15" t="str">
        <f t="shared" si="52"/>
        <v/>
      </c>
      <c r="AP107" s="15" t="str">
        <f t="shared" si="53"/>
        <v/>
      </c>
      <c r="AQ107" s="22" t="str">
        <f t="shared" si="62"/>
        <v/>
      </c>
      <c r="AR107" s="22" t="str">
        <f t="shared" si="54"/>
        <v/>
      </c>
      <c r="AS107" s="22" t="str">
        <f t="shared" si="55"/>
        <v/>
      </c>
      <c r="AT107" s="22" t="str">
        <f>IF(AND($AE107,$AB107),IF(V107,IF(OR($V107:V107),",","")&amp;AT$13&amp;": "&amp;J107,""),"")</f>
        <v/>
      </c>
      <c r="AU107" s="22" t="str">
        <f>IF(AND($AE107,$AB107),IF(W107,IF(OR($V107:W107),",","")&amp;AU$13&amp;": "&amp;K107,""),"")</f>
        <v/>
      </c>
      <c r="AV107" s="22" t="str">
        <f>IF(AND($AE107,$AB107),IF(X107,IF(OR($V107:X107),",","")&amp;AV$13&amp;": "&amp;L107,""),"")</f>
        <v/>
      </c>
      <c r="AW107" s="22" t="str">
        <f>IF(AND($AE107,$AB107),IF(Y107,IF(OR($V107:Y107),",","")&amp;AW$13&amp;": "&amp;M107,""),"")</f>
        <v/>
      </c>
      <c r="AX107" s="22" t="str">
        <f>IF(AND($AE107,$AB107),IF(Z107,IF(OR($V107:Z107),",","")&amp;AX$13&amp;": """&amp;N107&amp;"""",""),"")</f>
        <v/>
      </c>
      <c r="AY107" s="22" t="str">
        <f>IF(AND($AE107,$AB107),IF(AA107,IF(OR($V107:AA107),",","")&amp;AY$13&amp;": "&amp;"["&amp;O107&amp;"]",""),"")</f>
        <v/>
      </c>
      <c r="AZ107" s="22" t="str">
        <f t="shared" si="63"/>
        <v/>
      </c>
      <c r="BA107" s="14" t="str">
        <f t="shared" si="64"/>
        <v/>
      </c>
      <c r="BB107" s="13" t="str">
        <f t="shared" si="56"/>
        <v/>
      </c>
      <c r="BC107" t="str">
        <f t="shared" si="57"/>
        <v/>
      </c>
      <c r="BD107" t="str">
        <f t="shared" si="65"/>
        <v/>
      </c>
      <c r="BE107" t="str">
        <f t="shared" si="58"/>
        <v/>
      </c>
      <c r="BG107" t="str">
        <f t="shared" si="59"/>
        <v>real</v>
      </c>
      <c r="BH107">
        <f t="shared" si="60"/>
        <v>0</v>
      </c>
      <c r="BI107" t="str">
        <f t="shared" si="61"/>
        <v/>
      </c>
    </row>
    <row r="108" spans="1:61" x14ac:dyDescent="0.25">
      <c r="A108" t="str">
        <f>'master schema'!C103</f>
        <v>mean_alignment_35m_mm</v>
      </c>
      <c r="B108" t="str">
        <f>'master schema'!K103</f>
        <v>Mean alignment, 35m baseline, mm</v>
      </c>
      <c r="C108" t="str">
        <f>'master schema'!D103</f>
        <v>Geom</v>
      </c>
      <c r="D108" t="str">
        <f>'master schema'!E103</f>
        <v>core</v>
      </c>
      <c r="E108" t="str">
        <f>'master schema'!M103</f>
        <v>numeric</v>
      </c>
      <c r="F108">
        <f>'master schema'!N103</f>
        <v>0</v>
      </c>
      <c r="G108">
        <f>'master schema'!O103</f>
        <v>0</v>
      </c>
      <c r="H108" t="b">
        <f>'master schema'!Y103</f>
        <v>0</v>
      </c>
      <c r="I108" t="b">
        <f>'master schema'!Z103</f>
        <v>0</v>
      </c>
      <c r="J108">
        <f>'master schema'!S103</f>
        <v>0</v>
      </c>
      <c r="K108">
        <f>'master schema'!T103</f>
        <v>0</v>
      </c>
      <c r="L108">
        <f>'master schema'!U103</f>
        <v>0</v>
      </c>
      <c r="M108">
        <f>'master schema'!V103</f>
        <v>0</v>
      </c>
      <c r="N108">
        <f>'master schema'!W103</f>
        <v>0</v>
      </c>
      <c r="O108">
        <f>'master schema'!X103</f>
        <v>0</v>
      </c>
      <c r="P108" t="b">
        <f t="shared" si="37"/>
        <v>1</v>
      </c>
      <c r="Q108" t="b">
        <f t="shared" si="38"/>
        <v>1</v>
      </c>
      <c r="R108" t="b">
        <f t="shared" si="39"/>
        <v>0</v>
      </c>
      <c r="S108" t="b">
        <f t="shared" si="40"/>
        <v>0</v>
      </c>
      <c r="T108" t="b">
        <f t="shared" si="41"/>
        <v>0</v>
      </c>
      <c r="U108" t="b">
        <f t="shared" si="42"/>
        <v>0</v>
      </c>
      <c r="V108" t="b">
        <f>NOT(ISBLANK('master schema'!S103))</f>
        <v>0</v>
      </c>
      <c r="W108" t="b">
        <f>NOT(ISBLANK('master schema'!T103))</f>
        <v>0</v>
      </c>
      <c r="X108" t="b">
        <f>NOT(ISBLANK('master schema'!U103))</f>
        <v>0</v>
      </c>
      <c r="Y108" t="b">
        <f>NOT(ISBLANK('master schema'!V103))</f>
        <v>0</v>
      </c>
      <c r="Z108" t="b">
        <f>NOT(ISBLANK('master schema'!W103))</f>
        <v>0</v>
      </c>
      <c r="AA108" t="b">
        <f>NOT(ISBLANK('master schema'!X103))</f>
        <v>0</v>
      </c>
      <c r="AB108" t="b">
        <f t="shared" si="43"/>
        <v>0</v>
      </c>
      <c r="AC108" t="str">
        <f>INDEX(types_tableschema,MATCH('master schema'!M103,types_master,0))</f>
        <v>number</v>
      </c>
      <c r="AD108" t="b">
        <f>IF(flavour="full",TRUE,INDEX('master schema'!$AC103:$AF103,1,MATCH(flavour,'master schema'!$AC$9:$AF$9,0))="y")</f>
        <v>1</v>
      </c>
      <c r="AE108" t="b">
        <f t="shared" si="44"/>
        <v>1</v>
      </c>
      <c r="AF108">
        <f>IF(AD108,INDEX('master schema'!$AG103:$AK103,1,MATCH(flavour,'master schema'!$AG$9:$AK$9,0)),"")</f>
        <v>52</v>
      </c>
      <c r="AG108" t="b">
        <f t="shared" si="45"/>
        <v>1</v>
      </c>
      <c r="AH108" t="str">
        <f t="shared" si="46"/>
        <v>meanAlignment35MMm</v>
      </c>
      <c r="AI108" s="14" t="str">
        <f t="shared" si="66"/>
        <v>,{</v>
      </c>
      <c r="AJ108" s="15" t="str">
        <f t="shared" si="47"/>
        <v>"name": "mean_alignment_35m_mm"</v>
      </c>
      <c r="AK108" s="15" t="str">
        <f t="shared" si="48"/>
        <v>, "title": "Mean alignment, 35m baseline, mm"</v>
      </c>
      <c r="AL108" s="15" t="str">
        <f t="shared" si="49"/>
        <v>, "group": "Geom"</v>
      </c>
      <c r="AM108" s="15" t="str">
        <f t="shared" si="50"/>
        <v>, "rank": "core"</v>
      </c>
      <c r="AN108" s="15" t="str">
        <f t="shared" si="51"/>
        <v>, "type": "number"</v>
      </c>
      <c r="AO108" s="15" t="str">
        <f t="shared" si="52"/>
        <v/>
      </c>
      <c r="AP108" s="15" t="str">
        <f t="shared" si="53"/>
        <v/>
      </c>
      <c r="AQ108" s="22" t="str">
        <f t="shared" si="62"/>
        <v/>
      </c>
      <c r="AR108" s="22" t="str">
        <f t="shared" si="54"/>
        <v/>
      </c>
      <c r="AS108" s="22" t="str">
        <f t="shared" si="55"/>
        <v/>
      </c>
      <c r="AT108" s="22" t="str">
        <f>IF(AND($AE108,$AB108),IF(V108,IF(OR($V108:V108),",","")&amp;AT$13&amp;": "&amp;J108,""),"")</f>
        <v/>
      </c>
      <c r="AU108" s="22" t="str">
        <f>IF(AND($AE108,$AB108),IF(W108,IF(OR($V108:W108),",","")&amp;AU$13&amp;": "&amp;K108,""),"")</f>
        <v/>
      </c>
      <c r="AV108" s="22" t="str">
        <f>IF(AND($AE108,$AB108),IF(X108,IF(OR($V108:X108),",","")&amp;AV$13&amp;": "&amp;L108,""),"")</f>
        <v/>
      </c>
      <c r="AW108" s="22" t="str">
        <f>IF(AND($AE108,$AB108),IF(Y108,IF(OR($V108:Y108),",","")&amp;AW$13&amp;": "&amp;M108,""),"")</f>
        <v/>
      </c>
      <c r="AX108" s="22" t="str">
        <f>IF(AND($AE108,$AB108),IF(Z108,IF(OR($V108:Z108),",","")&amp;AX$13&amp;": """&amp;N108&amp;"""",""),"")</f>
        <v/>
      </c>
      <c r="AY108" s="22" t="str">
        <f>IF(AND($AE108,$AB108),IF(AA108,IF(OR($V108:AA108),",","")&amp;AY$13&amp;": "&amp;"["&amp;O108&amp;"]",""),"")</f>
        <v/>
      </c>
      <c r="AZ108" s="22" t="str">
        <f t="shared" si="63"/>
        <v/>
      </c>
      <c r="BA108" s="14" t="str">
        <f t="shared" si="64"/>
        <v>}</v>
      </c>
      <c r="BB108" s="13" t="str">
        <f t="shared" si="56"/>
        <v>,{"name": "mean_alignment_35m_mm", "title": "Mean alignment, 35m baseline, mm", "group": "Geom", "rank": "core", "type": "number"}</v>
      </c>
      <c r="BC108" t="str">
        <f t="shared" si="57"/>
        <v>,mean_alignment_35m_mm</v>
      </c>
      <c r="BD108" t="str">
        <f t="shared" si="65"/>
        <v>,'mean_alignment_35m_mm'</v>
      </c>
      <c r="BE108" t="str">
        <f t="shared" si="58"/>
        <v>,'mean_alignment_35m_mm'</v>
      </c>
      <c r="BG108" t="str">
        <f t="shared" si="59"/>
        <v>real</v>
      </c>
      <c r="BH108">
        <f t="shared" si="60"/>
        <v>0</v>
      </c>
      <c r="BI108" t="str">
        <f t="shared" si="61"/>
        <v>, mean_alignment_35m_mm real _x000D_</v>
      </c>
    </row>
    <row r="109" spans="1:61" x14ac:dyDescent="0.25">
      <c r="A109" t="str">
        <f>'master schema'!C104</f>
        <v>gauge_mm</v>
      </c>
      <c r="B109" t="str">
        <f>'master schema'!K104</f>
        <v>Track gauge, difference from standard, mm</v>
      </c>
      <c r="C109" t="str">
        <f>'master schema'!D104</f>
        <v>Geom</v>
      </c>
      <c r="D109" t="str">
        <f>'master schema'!E104</f>
        <v>core</v>
      </c>
      <c r="E109" t="str">
        <f>'master schema'!M104</f>
        <v>numeric</v>
      </c>
      <c r="F109">
        <f>'master schema'!N104</f>
        <v>0</v>
      </c>
      <c r="G109">
        <f>'master schema'!O104</f>
        <v>0</v>
      </c>
      <c r="H109" t="b">
        <f>'master schema'!Y104</f>
        <v>0</v>
      </c>
      <c r="I109" t="b">
        <f>'master schema'!Z104</f>
        <v>0</v>
      </c>
      <c r="J109">
        <f>'master schema'!S104</f>
        <v>0</v>
      </c>
      <c r="K109">
        <f>'master schema'!T104</f>
        <v>0</v>
      </c>
      <c r="L109">
        <f>'master schema'!U104</f>
        <v>0</v>
      </c>
      <c r="M109">
        <f>'master schema'!V104</f>
        <v>0</v>
      </c>
      <c r="N109">
        <f>'master schema'!W104</f>
        <v>0</v>
      </c>
      <c r="O109">
        <f>'master schema'!X104</f>
        <v>0</v>
      </c>
      <c r="P109" t="b">
        <f t="shared" si="37"/>
        <v>1</v>
      </c>
      <c r="Q109" t="b">
        <f t="shared" si="38"/>
        <v>1</v>
      </c>
      <c r="R109" t="b">
        <f t="shared" si="39"/>
        <v>0</v>
      </c>
      <c r="S109" t="b">
        <f t="shared" si="40"/>
        <v>0</v>
      </c>
      <c r="T109" t="b">
        <f t="shared" si="41"/>
        <v>0</v>
      </c>
      <c r="U109" t="b">
        <f t="shared" si="42"/>
        <v>0</v>
      </c>
      <c r="V109" t="b">
        <f>NOT(ISBLANK('master schema'!S104))</f>
        <v>0</v>
      </c>
      <c r="W109" t="b">
        <f>NOT(ISBLANK('master schema'!T104))</f>
        <v>0</v>
      </c>
      <c r="X109" t="b">
        <f>NOT(ISBLANK('master schema'!U104))</f>
        <v>0</v>
      </c>
      <c r="Y109" t="b">
        <f>NOT(ISBLANK('master schema'!V104))</f>
        <v>0</v>
      </c>
      <c r="Z109" t="b">
        <f>NOT(ISBLANK('master schema'!W104))</f>
        <v>0</v>
      </c>
      <c r="AA109" t="b">
        <f>NOT(ISBLANK('master schema'!X104))</f>
        <v>0</v>
      </c>
      <c r="AB109" t="b">
        <f t="shared" si="43"/>
        <v>0</v>
      </c>
      <c r="AC109" t="str">
        <f>INDEX(types_tableschema,MATCH('master schema'!M104,types_master,0))</f>
        <v>number</v>
      </c>
      <c r="AD109" t="b">
        <f>IF(flavour="full",TRUE,INDEX('master schema'!$AC104:$AF104,1,MATCH(flavour,'master schema'!$AC$9:$AF$9,0))="y")</f>
        <v>1</v>
      </c>
      <c r="AE109" t="b">
        <f t="shared" si="44"/>
        <v>1</v>
      </c>
      <c r="AF109">
        <f>IF(AD109,INDEX('master schema'!$AG104:$AK104,1,MATCH(flavour,'master schema'!$AG$9:$AK$9,0)),"")</f>
        <v>54</v>
      </c>
      <c r="AG109" t="b">
        <f t="shared" si="45"/>
        <v>1</v>
      </c>
      <c r="AH109" t="str">
        <f t="shared" si="46"/>
        <v>gaugeMm</v>
      </c>
      <c r="AI109" s="14" t="str">
        <f t="shared" si="66"/>
        <v>,{</v>
      </c>
      <c r="AJ109" s="15" t="str">
        <f t="shared" si="47"/>
        <v>"name": "gauge_mm"</v>
      </c>
      <c r="AK109" s="15" t="str">
        <f t="shared" si="48"/>
        <v>, "title": "Track gauge, difference from standard, mm"</v>
      </c>
      <c r="AL109" s="15" t="str">
        <f t="shared" si="49"/>
        <v>, "group": "Geom"</v>
      </c>
      <c r="AM109" s="15" t="str">
        <f t="shared" si="50"/>
        <v>, "rank": "core"</v>
      </c>
      <c r="AN109" s="15" t="str">
        <f t="shared" si="51"/>
        <v>, "type": "number"</v>
      </c>
      <c r="AO109" s="15" t="str">
        <f t="shared" si="52"/>
        <v/>
      </c>
      <c r="AP109" s="15" t="str">
        <f t="shared" si="53"/>
        <v/>
      </c>
      <c r="AQ109" s="22" t="str">
        <f t="shared" si="62"/>
        <v/>
      </c>
      <c r="AR109" s="22" t="str">
        <f t="shared" si="54"/>
        <v/>
      </c>
      <c r="AS109" s="22" t="str">
        <f t="shared" si="55"/>
        <v/>
      </c>
      <c r="AT109" s="22" t="str">
        <f>IF(AND($AE109,$AB109),IF(V109,IF(OR($V109:V109),",","")&amp;AT$13&amp;": "&amp;J109,""),"")</f>
        <v/>
      </c>
      <c r="AU109" s="22" t="str">
        <f>IF(AND($AE109,$AB109),IF(W109,IF(OR($V109:W109),",","")&amp;AU$13&amp;": "&amp;K109,""),"")</f>
        <v/>
      </c>
      <c r="AV109" s="22" t="str">
        <f>IF(AND($AE109,$AB109),IF(X109,IF(OR($V109:X109),",","")&amp;AV$13&amp;": "&amp;L109,""),"")</f>
        <v/>
      </c>
      <c r="AW109" s="22" t="str">
        <f>IF(AND($AE109,$AB109),IF(Y109,IF(OR($V109:Y109),",","")&amp;AW$13&amp;": "&amp;M109,""),"")</f>
        <v/>
      </c>
      <c r="AX109" s="22" t="str">
        <f>IF(AND($AE109,$AB109),IF(Z109,IF(OR($V109:Z109),",","")&amp;AX$13&amp;": """&amp;N109&amp;"""",""),"")</f>
        <v/>
      </c>
      <c r="AY109" s="22" t="str">
        <f>IF(AND($AE109,$AB109),IF(AA109,IF(OR($V109:AA109),",","")&amp;AY$13&amp;": "&amp;"["&amp;O109&amp;"]",""),"")</f>
        <v/>
      </c>
      <c r="AZ109" s="22" t="str">
        <f t="shared" si="63"/>
        <v/>
      </c>
      <c r="BA109" s="14" t="str">
        <f t="shared" si="64"/>
        <v>}</v>
      </c>
      <c r="BB109" s="13" t="str">
        <f t="shared" si="56"/>
        <v>,{"name": "gauge_mm", "title": "Track gauge, difference from standard, mm", "group": "Geom", "rank": "core", "type": "number"}</v>
      </c>
      <c r="BC109" t="str">
        <f t="shared" si="57"/>
        <v>,gauge_mm</v>
      </c>
      <c r="BD109" t="str">
        <f t="shared" si="65"/>
        <v>,'gauge_mm'</v>
      </c>
      <c r="BE109" t="str">
        <f t="shared" si="58"/>
        <v>,'gauge_mm'</v>
      </c>
      <c r="BG109" t="str">
        <f t="shared" si="59"/>
        <v>real</v>
      </c>
      <c r="BH109">
        <f t="shared" si="60"/>
        <v>0</v>
      </c>
      <c r="BI109" t="str">
        <f t="shared" si="61"/>
        <v>, gauge_mm real _x000D_</v>
      </c>
    </row>
    <row r="110" spans="1:61" x14ac:dyDescent="0.25">
      <c r="A110" t="str">
        <f>'master schema'!C105</f>
        <v>left_dip_joint_mrad</v>
      </c>
      <c r="B110" t="str">
        <f>'master schema'!K105</f>
        <v>Left rail dipped joint angle, millirad</v>
      </c>
      <c r="C110" t="str">
        <f>'master schema'!D105</f>
        <v>Geom</v>
      </c>
      <c r="D110" t="str">
        <f>'master schema'!E105</f>
        <v>opt</v>
      </c>
      <c r="E110" t="str">
        <f>'master schema'!M105</f>
        <v>numeric</v>
      </c>
      <c r="F110">
        <f>'master schema'!N105</f>
        <v>0</v>
      </c>
      <c r="G110">
        <f>'master schema'!O105</f>
        <v>0</v>
      </c>
      <c r="H110" t="b">
        <f>'master schema'!Y105</f>
        <v>0</v>
      </c>
      <c r="I110" t="b">
        <f>'master schema'!Z105</f>
        <v>0</v>
      </c>
      <c r="J110">
        <f>'master schema'!S105</f>
        <v>0</v>
      </c>
      <c r="K110">
        <f>'master schema'!T105</f>
        <v>0</v>
      </c>
      <c r="L110">
        <f>'master schema'!U105</f>
        <v>0</v>
      </c>
      <c r="M110">
        <f>'master schema'!V105</f>
        <v>0</v>
      </c>
      <c r="N110">
        <f>'master schema'!W105</f>
        <v>0</v>
      </c>
      <c r="O110">
        <f>'master schema'!X105</f>
        <v>0</v>
      </c>
      <c r="P110" t="b">
        <f t="shared" si="37"/>
        <v>1</v>
      </c>
      <c r="Q110" t="b">
        <f t="shared" si="38"/>
        <v>1</v>
      </c>
      <c r="R110" t="b">
        <f t="shared" si="39"/>
        <v>0</v>
      </c>
      <c r="S110" t="b">
        <f t="shared" si="40"/>
        <v>0</v>
      </c>
      <c r="T110" t="b">
        <f t="shared" si="41"/>
        <v>0</v>
      </c>
      <c r="U110" t="b">
        <f t="shared" si="42"/>
        <v>0</v>
      </c>
      <c r="V110" t="b">
        <f>NOT(ISBLANK('master schema'!S105))</f>
        <v>0</v>
      </c>
      <c r="W110" t="b">
        <f>NOT(ISBLANK('master schema'!T105))</f>
        <v>0</v>
      </c>
      <c r="X110" t="b">
        <f>NOT(ISBLANK('master schema'!U105))</f>
        <v>0</v>
      </c>
      <c r="Y110" t="b">
        <f>NOT(ISBLANK('master schema'!V105))</f>
        <v>0</v>
      </c>
      <c r="Z110" t="b">
        <f>NOT(ISBLANK('master schema'!W105))</f>
        <v>0</v>
      </c>
      <c r="AA110" t="b">
        <f>NOT(ISBLANK('master schema'!X105))</f>
        <v>0</v>
      </c>
      <c r="AB110" t="b">
        <f t="shared" si="43"/>
        <v>0</v>
      </c>
      <c r="AC110" t="str">
        <f>INDEX(types_tableschema,MATCH('master schema'!M105,types_master,0))</f>
        <v>number</v>
      </c>
      <c r="AD110" t="b">
        <f>IF(flavour="full",TRUE,INDEX('master schema'!$AC105:$AF105,1,MATCH(flavour,'master schema'!$AC$9:$AF$9,0))="y")</f>
        <v>0</v>
      </c>
      <c r="AE110" t="b">
        <f t="shared" si="44"/>
        <v>0</v>
      </c>
      <c r="AF110" t="str">
        <f>IF(AD110,INDEX('master schema'!$AG105:$AK105,1,MATCH(flavour,'master schema'!$AG$9:$AK$9,0)),"")</f>
        <v/>
      </c>
      <c r="AG110" t="b">
        <f t="shared" si="45"/>
        <v>0</v>
      </c>
      <c r="AH110" t="str">
        <f t="shared" si="46"/>
        <v>leftDipJointMrad</v>
      </c>
      <c r="AI110" s="14" t="str">
        <f t="shared" si="66"/>
        <v/>
      </c>
      <c r="AJ110" s="15" t="str">
        <f t="shared" si="47"/>
        <v/>
      </c>
      <c r="AK110" s="15" t="str">
        <f t="shared" si="48"/>
        <v/>
      </c>
      <c r="AL110" s="15" t="str">
        <f t="shared" si="49"/>
        <v/>
      </c>
      <c r="AM110" s="15" t="str">
        <f t="shared" si="50"/>
        <v/>
      </c>
      <c r="AN110" s="15" t="str">
        <f t="shared" si="51"/>
        <v/>
      </c>
      <c r="AO110" s="15" t="str">
        <f t="shared" si="52"/>
        <v/>
      </c>
      <c r="AP110" s="15" t="str">
        <f t="shared" si="53"/>
        <v/>
      </c>
      <c r="AQ110" s="22" t="str">
        <f t="shared" si="62"/>
        <v/>
      </c>
      <c r="AR110" s="22" t="str">
        <f t="shared" si="54"/>
        <v/>
      </c>
      <c r="AS110" s="22" t="str">
        <f t="shared" si="55"/>
        <v/>
      </c>
      <c r="AT110" s="22" t="str">
        <f>IF(AND($AE110,$AB110),IF(V110,IF(OR($V110:V110),",","")&amp;AT$13&amp;": "&amp;J110,""),"")</f>
        <v/>
      </c>
      <c r="AU110" s="22" t="str">
        <f>IF(AND($AE110,$AB110),IF(W110,IF(OR($V110:W110),",","")&amp;AU$13&amp;": "&amp;K110,""),"")</f>
        <v/>
      </c>
      <c r="AV110" s="22" t="str">
        <f>IF(AND($AE110,$AB110),IF(X110,IF(OR($V110:X110),",","")&amp;AV$13&amp;": "&amp;L110,""),"")</f>
        <v/>
      </c>
      <c r="AW110" s="22" t="str">
        <f>IF(AND($AE110,$AB110),IF(Y110,IF(OR($V110:Y110),",","")&amp;AW$13&amp;": "&amp;M110,""),"")</f>
        <v/>
      </c>
      <c r="AX110" s="22" t="str">
        <f>IF(AND($AE110,$AB110),IF(Z110,IF(OR($V110:Z110),",","")&amp;AX$13&amp;": """&amp;N110&amp;"""",""),"")</f>
        <v/>
      </c>
      <c r="AY110" s="22" t="str">
        <f>IF(AND($AE110,$AB110),IF(AA110,IF(OR($V110:AA110),",","")&amp;AY$13&amp;": "&amp;"["&amp;O110&amp;"]",""),"")</f>
        <v/>
      </c>
      <c r="AZ110" s="22" t="str">
        <f t="shared" si="63"/>
        <v/>
      </c>
      <c r="BA110" s="14" t="str">
        <f t="shared" si="64"/>
        <v/>
      </c>
      <c r="BB110" s="13" t="str">
        <f t="shared" si="56"/>
        <v/>
      </c>
      <c r="BC110" t="str">
        <f t="shared" si="57"/>
        <v/>
      </c>
      <c r="BD110" t="str">
        <f t="shared" si="65"/>
        <v/>
      </c>
      <c r="BE110" t="str">
        <f t="shared" si="58"/>
        <v/>
      </c>
      <c r="BG110" t="str">
        <f t="shared" si="59"/>
        <v>real</v>
      </c>
      <c r="BH110">
        <f t="shared" si="60"/>
        <v>0</v>
      </c>
      <c r="BI110" t="str">
        <f t="shared" si="61"/>
        <v/>
      </c>
    </row>
    <row r="111" spans="1:61" x14ac:dyDescent="0.25">
      <c r="A111" t="str">
        <f>'master schema'!C106</f>
        <v>right_dip_joint_mrad</v>
      </c>
      <c r="B111" t="str">
        <f>'master schema'!K106</f>
        <v>Right rail dipped joint angle, millirad</v>
      </c>
      <c r="C111" t="str">
        <f>'master schema'!D106</f>
        <v>Geom</v>
      </c>
      <c r="D111" t="str">
        <f>'master schema'!E106</f>
        <v>opt</v>
      </c>
      <c r="E111" t="str">
        <f>'master schema'!M106</f>
        <v>numeric</v>
      </c>
      <c r="F111">
        <f>'master schema'!N106</f>
        <v>0</v>
      </c>
      <c r="G111">
        <f>'master schema'!O106</f>
        <v>0</v>
      </c>
      <c r="H111" t="b">
        <f>'master schema'!Y106</f>
        <v>0</v>
      </c>
      <c r="I111" t="b">
        <f>'master schema'!Z106</f>
        <v>0</v>
      </c>
      <c r="J111">
        <f>'master schema'!S106</f>
        <v>0</v>
      </c>
      <c r="K111">
        <f>'master schema'!T106</f>
        <v>0</v>
      </c>
      <c r="L111">
        <f>'master schema'!U106</f>
        <v>0</v>
      </c>
      <c r="M111">
        <f>'master schema'!V106</f>
        <v>0</v>
      </c>
      <c r="N111">
        <f>'master schema'!W106</f>
        <v>0</v>
      </c>
      <c r="O111">
        <f>'master schema'!X106</f>
        <v>0</v>
      </c>
      <c r="P111" t="b">
        <f t="shared" si="37"/>
        <v>1</v>
      </c>
      <c r="Q111" t="b">
        <f t="shared" si="38"/>
        <v>1</v>
      </c>
      <c r="R111" t="b">
        <f t="shared" si="39"/>
        <v>0</v>
      </c>
      <c r="S111" t="b">
        <f t="shared" si="40"/>
        <v>0</v>
      </c>
      <c r="T111" t="b">
        <f t="shared" si="41"/>
        <v>0</v>
      </c>
      <c r="U111" t="b">
        <f t="shared" si="42"/>
        <v>0</v>
      </c>
      <c r="V111" t="b">
        <f>NOT(ISBLANK('master schema'!S106))</f>
        <v>0</v>
      </c>
      <c r="W111" t="b">
        <f>NOT(ISBLANK('master schema'!T106))</f>
        <v>0</v>
      </c>
      <c r="X111" t="b">
        <f>NOT(ISBLANK('master schema'!U106))</f>
        <v>0</v>
      </c>
      <c r="Y111" t="b">
        <f>NOT(ISBLANK('master schema'!V106))</f>
        <v>0</v>
      </c>
      <c r="Z111" t="b">
        <f>NOT(ISBLANK('master schema'!W106))</f>
        <v>0</v>
      </c>
      <c r="AA111" t="b">
        <f>NOT(ISBLANK('master schema'!X106))</f>
        <v>0</v>
      </c>
      <c r="AB111" t="b">
        <f t="shared" si="43"/>
        <v>0</v>
      </c>
      <c r="AC111" t="str">
        <f>INDEX(types_tableschema,MATCH('master schema'!M106,types_master,0))</f>
        <v>number</v>
      </c>
      <c r="AD111" t="b">
        <f>IF(flavour="full",TRUE,INDEX('master schema'!$AC106:$AF106,1,MATCH(flavour,'master schema'!$AC$9:$AF$9,0))="y")</f>
        <v>0</v>
      </c>
      <c r="AE111" t="b">
        <f t="shared" si="44"/>
        <v>0</v>
      </c>
      <c r="AF111" t="str">
        <f>IF(AD111,INDEX('master schema'!$AG106:$AK106,1,MATCH(flavour,'master schema'!$AG$9:$AK$9,0)),"")</f>
        <v/>
      </c>
      <c r="AG111" t="b">
        <f t="shared" si="45"/>
        <v>0</v>
      </c>
      <c r="AH111" t="str">
        <f t="shared" si="46"/>
        <v>rightDipJointMrad</v>
      </c>
      <c r="AI111" s="14" t="str">
        <f t="shared" si="66"/>
        <v/>
      </c>
      <c r="AJ111" s="15" t="str">
        <f t="shared" si="47"/>
        <v/>
      </c>
      <c r="AK111" s="15" t="str">
        <f t="shared" si="48"/>
        <v/>
      </c>
      <c r="AL111" s="15" t="str">
        <f t="shared" si="49"/>
        <v/>
      </c>
      <c r="AM111" s="15" t="str">
        <f t="shared" si="50"/>
        <v/>
      </c>
      <c r="AN111" s="15" t="str">
        <f t="shared" si="51"/>
        <v/>
      </c>
      <c r="AO111" s="15" t="str">
        <f t="shared" si="52"/>
        <v/>
      </c>
      <c r="AP111" s="15" t="str">
        <f t="shared" si="53"/>
        <v/>
      </c>
      <c r="AQ111" s="22" t="str">
        <f t="shared" si="62"/>
        <v/>
      </c>
      <c r="AR111" s="22" t="str">
        <f t="shared" si="54"/>
        <v/>
      </c>
      <c r="AS111" s="22" t="str">
        <f t="shared" si="55"/>
        <v/>
      </c>
      <c r="AT111" s="22" t="str">
        <f>IF(AND($AE111,$AB111),IF(V111,IF(OR($V111:V111),",","")&amp;AT$13&amp;": "&amp;J111,""),"")</f>
        <v/>
      </c>
      <c r="AU111" s="22" t="str">
        <f>IF(AND($AE111,$AB111),IF(W111,IF(OR($V111:W111),",","")&amp;AU$13&amp;": "&amp;K111,""),"")</f>
        <v/>
      </c>
      <c r="AV111" s="22" t="str">
        <f>IF(AND($AE111,$AB111),IF(X111,IF(OR($V111:X111),",","")&amp;AV$13&amp;": "&amp;L111,""),"")</f>
        <v/>
      </c>
      <c r="AW111" s="22" t="str">
        <f>IF(AND($AE111,$AB111),IF(Y111,IF(OR($V111:Y111),",","")&amp;AW$13&amp;": "&amp;M111,""),"")</f>
        <v/>
      </c>
      <c r="AX111" s="22" t="str">
        <f>IF(AND($AE111,$AB111),IF(Z111,IF(OR($V111:Z111),",","")&amp;AX$13&amp;": """&amp;N111&amp;"""",""),"")</f>
        <v/>
      </c>
      <c r="AY111" s="22" t="str">
        <f>IF(AND($AE111,$AB111),IF(AA111,IF(OR($V111:AA111),",","")&amp;AY$13&amp;": "&amp;"["&amp;O111&amp;"]",""),"")</f>
        <v/>
      </c>
      <c r="AZ111" s="22" t="str">
        <f t="shared" si="63"/>
        <v/>
      </c>
      <c r="BA111" s="14" t="str">
        <f t="shared" si="64"/>
        <v/>
      </c>
      <c r="BB111" s="13" t="str">
        <f t="shared" si="56"/>
        <v/>
      </c>
      <c r="BC111" t="str">
        <f t="shared" si="57"/>
        <v/>
      </c>
      <c r="BD111" t="str">
        <f t="shared" si="65"/>
        <v/>
      </c>
      <c r="BE111" t="str">
        <f t="shared" si="58"/>
        <v/>
      </c>
      <c r="BG111" t="str">
        <f t="shared" si="59"/>
        <v>real</v>
      </c>
      <c r="BH111">
        <f t="shared" si="60"/>
        <v>0</v>
      </c>
      <c r="BI111" t="str">
        <f t="shared" si="61"/>
        <v/>
      </c>
    </row>
    <row r="112" spans="1:61" x14ac:dyDescent="0.25">
      <c r="A112" t="str">
        <f>'master schema'!C107</f>
        <v>pseudo_align_35m_mm</v>
      </c>
      <c r="B112" t="str">
        <f>'master schema'!K107</f>
        <v>Pseudo-alignment on 35m baseline, mm</v>
      </c>
      <c r="C112" t="str">
        <f>'master schema'!D107</f>
        <v>Geom</v>
      </c>
      <c r="D112" t="str">
        <f>'master schema'!E107</f>
        <v>opt</v>
      </c>
      <c r="E112" t="str">
        <f>'master schema'!M107</f>
        <v>numeric</v>
      </c>
      <c r="F112">
        <f>'master schema'!N107</f>
        <v>0</v>
      </c>
      <c r="G112">
        <f>'master schema'!O107</f>
        <v>0</v>
      </c>
      <c r="H112" t="b">
        <f>'master schema'!Y107</f>
        <v>0</v>
      </c>
      <c r="I112" t="b">
        <f>'master schema'!Z107</f>
        <v>0</v>
      </c>
      <c r="J112">
        <f>'master schema'!S107</f>
        <v>0</v>
      </c>
      <c r="K112">
        <f>'master schema'!T107</f>
        <v>0</v>
      </c>
      <c r="L112">
        <f>'master schema'!U107</f>
        <v>0</v>
      </c>
      <c r="M112">
        <f>'master schema'!V107</f>
        <v>0</v>
      </c>
      <c r="N112">
        <f>'master schema'!W107</f>
        <v>0</v>
      </c>
      <c r="O112">
        <f>'master schema'!X107</f>
        <v>0</v>
      </c>
      <c r="P112" t="b">
        <f t="shared" si="37"/>
        <v>1</v>
      </c>
      <c r="Q112" t="b">
        <f t="shared" si="38"/>
        <v>1</v>
      </c>
      <c r="R112" t="b">
        <f t="shared" si="39"/>
        <v>0</v>
      </c>
      <c r="S112" t="b">
        <f t="shared" si="40"/>
        <v>0</v>
      </c>
      <c r="T112" t="b">
        <f t="shared" si="41"/>
        <v>0</v>
      </c>
      <c r="U112" t="b">
        <f t="shared" si="42"/>
        <v>0</v>
      </c>
      <c r="V112" t="b">
        <f>NOT(ISBLANK('master schema'!S107))</f>
        <v>0</v>
      </c>
      <c r="W112" t="b">
        <f>NOT(ISBLANK('master schema'!T107))</f>
        <v>0</v>
      </c>
      <c r="X112" t="b">
        <f>NOT(ISBLANK('master schema'!U107))</f>
        <v>0</v>
      </c>
      <c r="Y112" t="b">
        <f>NOT(ISBLANK('master schema'!V107))</f>
        <v>0</v>
      </c>
      <c r="Z112" t="b">
        <f>NOT(ISBLANK('master schema'!W107))</f>
        <v>0</v>
      </c>
      <c r="AA112" t="b">
        <f>NOT(ISBLANK('master schema'!X107))</f>
        <v>0</v>
      </c>
      <c r="AB112" t="b">
        <f t="shared" si="43"/>
        <v>0</v>
      </c>
      <c r="AC112" t="str">
        <f>INDEX(types_tableschema,MATCH('master schema'!M107,types_master,0))</f>
        <v>number</v>
      </c>
      <c r="AD112" t="b">
        <f>IF(flavour="full",TRUE,INDEX('master schema'!$AC107:$AF107,1,MATCH(flavour,'master schema'!$AC$9:$AF$9,0))="y")</f>
        <v>0</v>
      </c>
      <c r="AE112" t="b">
        <f t="shared" si="44"/>
        <v>0</v>
      </c>
      <c r="AF112" t="str">
        <f>IF(AD112,INDEX('master schema'!$AG107:$AK107,1,MATCH(flavour,'master schema'!$AG$9:$AK$9,0)),"")</f>
        <v/>
      </c>
      <c r="AG112" t="b">
        <f t="shared" si="45"/>
        <v>0</v>
      </c>
      <c r="AH112" t="str">
        <f t="shared" si="46"/>
        <v>pseudoAlign35MMm</v>
      </c>
      <c r="AI112" s="14" t="str">
        <f t="shared" si="66"/>
        <v/>
      </c>
      <c r="AJ112" s="15" t="str">
        <f t="shared" si="47"/>
        <v/>
      </c>
      <c r="AK112" s="15" t="str">
        <f t="shared" si="48"/>
        <v/>
      </c>
      <c r="AL112" s="15" t="str">
        <f t="shared" si="49"/>
        <v/>
      </c>
      <c r="AM112" s="15" t="str">
        <f t="shared" si="50"/>
        <v/>
      </c>
      <c r="AN112" s="15" t="str">
        <f t="shared" si="51"/>
        <v/>
      </c>
      <c r="AO112" s="15" t="str">
        <f t="shared" si="52"/>
        <v/>
      </c>
      <c r="AP112" s="15" t="str">
        <f t="shared" si="53"/>
        <v/>
      </c>
      <c r="AQ112" s="22" t="str">
        <f t="shared" si="62"/>
        <v/>
      </c>
      <c r="AR112" s="22" t="str">
        <f t="shared" si="54"/>
        <v/>
      </c>
      <c r="AS112" s="22" t="str">
        <f t="shared" si="55"/>
        <v/>
      </c>
      <c r="AT112" s="22" t="str">
        <f>IF(AND($AE112,$AB112),IF(V112,IF(OR($V112:V112),",","")&amp;AT$13&amp;": "&amp;J112,""),"")</f>
        <v/>
      </c>
      <c r="AU112" s="22" t="str">
        <f>IF(AND($AE112,$AB112),IF(W112,IF(OR($V112:W112),",","")&amp;AU$13&amp;": "&amp;K112,""),"")</f>
        <v/>
      </c>
      <c r="AV112" s="22" t="str">
        <f>IF(AND($AE112,$AB112),IF(X112,IF(OR($V112:X112),",","")&amp;AV$13&amp;": "&amp;L112,""),"")</f>
        <v/>
      </c>
      <c r="AW112" s="22" t="str">
        <f>IF(AND($AE112,$AB112),IF(Y112,IF(OR($V112:Y112),",","")&amp;AW$13&amp;": "&amp;M112,""),"")</f>
        <v/>
      </c>
      <c r="AX112" s="22" t="str">
        <f>IF(AND($AE112,$AB112),IF(Z112,IF(OR($V112:Z112),",","")&amp;AX$13&amp;": """&amp;N112&amp;"""",""),"")</f>
        <v/>
      </c>
      <c r="AY112" s="22" t="str">
        <f>IF(AND($AE112,$AB112),IF(AA112,IF(OR($V112:AA112),",","")&amp;AY$13&amp;": "&amp;"["&amp;O112&amp;"]",""),"")</f>
        <v/>
      </c>
      <c r="AZ112" s="22" t="str">
        <f t="shared" si="63"/>
        <v/>
      </c>
      <c r="BA112" s="14" t="str">
        <f t="shared" si="64"/>
        <v/>
      </c>
      <c r="BB112" s="13" t="str">
        <f t="shared" si="56"/>
        <v/>
      </c>
      <c r="BC112" t="str">
        <f t="shared" si="57"/>
        <v/>
      </c>
      <c r="BD112" t="str">
        <f t="shared" si="65"/>
        <v/>
      </c>
      <c r="BE112" t="str">
        <f t="shared" si="58"/>
        <v/>
      </c>
      <c r="BG112" t="str">
        <f t="shared" si="59"/>
        <v>real</v>
      </c>
      <c r="BH112">
        <f t="shared" si="60"/>
        <v>0</v>
      </c>
      <c r="BI112" t="str">
        <f t="shared" si="61"/>
        <v/>
      </c>
    </row>
    <row r="113" spans="1:61" x14ac:dyDescent="0.25">
      <c r="A113" t="str">
        <f>'master schema'!C108</f>
        <v>pseudo_align_70m_mm</v>
      </c>
      <c r="B113" t="str">
        <f>'master schema'!K108</f>
        <v>Pseudo-alignment on 70m baseline, mm</v>
      </c>
      <c r="C113" t="str">
        <f>'master schema'!D108</f>
        <v>Geom</v>
      </c>
      <c r="D113" t="str">
        <f>'master schema'!E108</f>
        <v>opt</v>
      </c>
      <c r="E113" t="str">
        <f>'master schema'!M108</f>
        <v>numeric</v>
      </c>
      <c r="F113">
        <f>'master schema'!N108</f>
        <v>0</v>
      </c>
      <c r="G113">
        <f>'master schema'!O108</f>
        <v>0</v>
      </c>
      <c r="H113" t="b">
        <f>'master schema'!Y108</f>
        <v>0</v>
      </c>
      <c r="I113" t="b">
        <f>'master schema'!Z108</f>
        <v>0</v>
      </c>
      <c r="J113">
        <f>'master schema'!S108</f>
        <v>0</v>
      </c>
      <c r="K113">
        <f>'master schema'!T108</f>
        <v>0</v>
      </c>
      <c r="L113">
        <f>'master schema'!U108</f>
        <v>0</v>
      </c>
      <c r="M113">
        <f>'master schema'!V108</f>
        <v>0</v>
      </c>
      <c r="N113">
        <f>'master schema'!W108</f>
        <v>0</v>
      </c>
      <c r="O113">
        <f>'master schema'!X108</f>
        <v>0</v>
      </c>
      <c r="P113" t="b">
        <f t="shared" si="37"/>
        <v>1</v>
      </c>
      <c r="Q113" t="b">
        <f t="shared" si="38"/>
        <v>1</v>
      </c>
      <c r="R113" t="b">
        <f t="shared" si="39"/>
        <v>0</v>
      </c>
      <c r="S113" t="b">
        <f t="shared" si="40"/>
        <v>0</v>
      </c>
      <c r="T113" t="b">
        <f t="shared" si="41"/>
        <v>0</v>
      </c>
      <c r="U113" t="b">
        <f t="shared" si="42"/>
        <v>0</v>
      </c>
      <c r="V113" t="b">
        <f>NOT(ISBLANK('master schema'!S108))</f>
        <v>0</v>
      </c>
      <c r="W113" t="b">
        <f>NOT(ISBLANK('master schema'!T108))</f>
        <v>0</v>
      </c>
      <c r="X113" t="b">
        <f>NOT(ISBLANK('master schema'!U108))</f>
        <v>0</v>
      </c>
      <c r="Y113" t="b">
        <f>NOT(ISBLANK('master schema'!V108))</f>
        <v>0</v>
      </c>
      <c r="Z113" t="b">
        <f>NOT(ISBLANK('master schema'!W108))</f>
        <v>0</v>
      </c>
      <c r="AA113" t="b">
        <f>NOT(ISBLANK('master schema'!X108))</f>
        <v>0</v>
      </c>
      <c r="AB113" t="b">
        <f t="shared" si="43"/>
        <v>0</v>
      </c>
      <c r="AC113" t="str">
        <f>INDEX(types_tableschema,MATCH('master schema'!M108,types_master,0))</f>
        <v>number</v>
      </c>
      <c r="AD113" t="b">
        <f>IF(flavour="full",TRUE,INDEX('master schema'!$AC108:$AF108,1,MATCH(flavour,'master schema'!$AC$9:$AF$9,0))="y")</f>
        <v>0</v>
      </c>
      <c r="AE113" t="b">
        <f t="shared" si="44"/>
        <v>0</v>
      </c>
      <c r="AF113" t="str">
        <f>IF(AD113,INDEX('master schema'!$AG108:$AK108,1,MATCH(flavour,'master schema'!$AG$9:$AK$9,0)),"")</f>
        <v/>
      </c>
      <c r="AG113" t="b">
        <f t="shared" si="45"/>
        <v>0</v>
      </c>
      <c r="AH113" t="str">
        <f t="shared" si="46"/>
        <v>pseudoAlign70MMm</v>
      </c>
      <c r="AI113" s="14" t="str">
        <f t="shared" si="66"/>
        <v/>
      </c>
      <c r="AJ113" s="15" t="str">
        <f t="shared" si="47"/>
        <v/>
      </c>
      <c r="AK113" s="15" t="str">
        <f t="shared" si="48"/>
        <v/>
      </c>
      <c r="AL113" s="15" t="str">
        <f t="shared" si="49"/>
        <v/>
      </c>
      <c r="AM113" s="15" t="str">
        <f t="shared" si="50"/>
        <v/>
      </c>
      <c r="AN113" s="15" t="str">
        <f t="shared" si="51"/>
        <v/>
      </c>
      <c r="AO113" s="15" t="str">
        <f t="shared" si="52"/>
        <v/>
      </c>
      <c r="AP113" s="15" t="str">
        <f t="shared" si="53"/>
        <v/>
      </c>
      <c r="AQ113" s="22" t="str">
        <f t="shared" si="62"/>
        <v/>
      </c>
      <c r="AR113" s="22" t="str">
        <f t="shared" si="54"/>
        <v/>
      </c>
      <c r="AS113" s="22" t="str">
        <f t="shared" si="55"/>
        <v/>
      </c>
      <c r="AT113" s="22" t="str">
        <f>IF(AND($AE113,$AB113),IF(V113,IF(OR($V113:V113),",","")&amp;AT$13&amp;": "&amp;J113,""),"")</f>
        <v/>
      </c>
      <c r="AU113" s="22" t="str">
        <f>IF(AND($AE113,$AB113),IF(W113,IF(OR($V113:W113),",","")&amp;AU$13&amp;": "&amp;K113,""),"")</f>
        <v/>
      </c>
      <c r="AV113" s="22" t="str">
        <f>IF(AND($AE113,$AB113),IF(X113,IF(OR($V113:X113),",","")&amp;AV$13&amp;": "&amp;L113,""),"")</f>
        <v/>
      </c>
      <c r="AW113" s="22" t="str">
        <f>IF(AND($AE113,$AB113),IF(Y113,IF(OR($V113:Y113),",","")&amp;AW$13&amp;": "&amp;M113,""),"")</f>
        <v/>
      </c>
      <c r="AX113" s="22" t="str">
        <f>IF(AND($AE113,$AB113),IF(Z113,IF(OR($V113:Z113),",","")&amp;AX$13&amp;": """&amp;N113&amp;"""",""),"")</f>
        <v/>
      </c>
      <c r="AY113" s="22" t="str">
        <f>IF(AND($AE113,$AB113),IF(AA113,IF(OR($V113:AA113),",","")&amp;AY$13&amp;": "&amp;"["&amp;O113&amp;"]",""),"")</f>
        <v/>
      </c>
      <c r="AZ113" s="22" t="str">
        <f t="shared" si="63"/>
        <v/>
      </c>
      <c r="BA113" s="14" t="str">
        <f t="shared" si="64"/>
        <v/>
      </c>
      <c r="BB113" s="13" t="str">
        <f t="shared" si="56"/>
        <v/>
      </c>
      <c r="BC113" t="str">
        <f t="shared" si="57"/>
        <v/>
      </c>
      <c r="BD113" t="str">
        <f t="shared" si="65"/>
        <v/>
      </c>
      <c r="BE113" t="str">
        <f t="shared" si="58"/>
        <v/>
      </c>
      <c r="BG113" t="str">
        <f t="shared" si="59"/>
        <v>real</v>
      </c>
      <c r="BH113">
        <f t="shared" si="60"/>
        <v>0</v>
      </c>
      <c r="BI113" t="str">
        <f t="shared" si="61"/>
        <v/>
      </c>
    </row>
    <row r="114" spans="1:61" x14ac:dyDescent="0.25">
      <c r="A114" t="str">
        <f>'master schema'!C109</f>
        <v>pseudo_align_35m_SD_mm</v>
      </c>
      <c r="B114" t="str">
        <f>'master schema'!K109</f>
        <v>Standard deviation of pseudo alignment on 35m baseline, mm</v>
      </c>
      <c r="C114" t="str">
        <f>'master schema'!D109</f>
        <v>Geom</v>
      </c>
      <c r="D114" t="str">
        <f>'master schema'!E109</f>
        <v>opt</v>
      </c>
      <c r="E114" t="str">
        <f>'master schema'!M109</f>
        <v>numeric</v>
      </c>
      <c r="F114">
        <f>'master schema'!N109</f>
        <v>0</v>
      </c>
      <c r="G114">
        <f>'master schema'!O109</f>
        <v>0</v>
      </c>
      <c r="H114" t="b">
        <f>'master schema'!Y109</f>
        <v>0</v>
      </c>
      <c r="I114" t="b">
        <f>'master schema'!Z109</f>
        <v>0</v>
      </c>
      <c r="J114">
        <f>'master schema'!S109</f>
        <v>0</v>
      </c>
      <c r="K114">
        <f>'master schema'!T109</f>
        <v>0</v>
      </c>
      <c r="L114">
        <f>'master schema'!U109</f>
        <v>0</v>
      </c>
      <c r="M114">
        <f>'master schema'!V109</f>
        <v>0</v>
      </c>
      <c r="N114">
        <f>'master schema'!W109</f>
        <v>0</v>
      </c>
      <c r="O114">
        <f>'master schema'!X109</f>
        <v>0</v>
      </c>
      <c r="P114" t="b">
        <f t="shared" si="37"/>
        <v>1</v>
      </c>
      <c r="Q114" t="b">
        <f t="shared" si="38"/>
        <v>1</v>
      </c>
      <c r="R114" t="b">
        <f t="shared" si="39"/>
        <v>0</v>
      </c>
      <c r="S114" t="b">
        <f t="shared" si="40"/>
        <v>0</v>
      </c>
      <c r="T114" t="b">
        <f t="shared" si="41"/>
        <v>0</v>
      </c>
      <c r="U114" t="b">
        <f t="shared" si="42"/>
        <v>0</v>
      </c>
      <c r="V114" t="b">
        <f>NOT(ISBLANK('master schema'!S109))</f>
        <v>0</v>
      </c>
      <c r="W114" t="b">
        <f>NOT(ISBLANK('master schema'!T109))</f>
        <v>0</v>
      </c>
      <c r="X114" t="b">
        <f>NOT(ISBLANK('master schema'!U109))</f>
        <v>0</v>
      </c>
      <c r="Y114" t="b">
        <f>NOT(ISBLANK('master schema'!V109))</f>
        <v>0</v>
      </c>
      <c r="Z114" t="b">
        <f>NOT(ISBLANK('master schema'!W109))</f>
        <v>0</v>
      </c>
      <c r="AA114" t="b">
        <f>NOT(ISBLANK('master schema'!X109))</f>
        <v>0</v>
      </c>
      <c r="AB114" t="b">
        <f t="shared" si="43"/>
        <v>0</v>
      </c>
      <c r="AC114" t="str">
        <f>INDEX(types_tableschema,MATCH('master schema'!M109,types_master,0))</f>
        <v>number</v>
      </c>
      <c r="AD114" t="b">
        <f>IF(flavour="full",TRUE,INDEX('master schema'!$AC109:$AF109,1,MATCH(flavour,'master schema'!$AC$9:$AF$9,0))="y")</f>
        <v>0</v>
      </c>
      <c r="AE114" t="b">
        <f t="shared" si="44"/>
        <v>0</v>
      </c>
      <c r="AF114" t="str">
        <f>IF(AD114,INDEX('master schema'!$AG109:$AK109,1,MATCH(flavour,'master schema'!$AG$9:$AK$9,0)),"")</f>
        <v/>
      </c>
      <c r="AG114" t="b">
        <f t="shared" si="45"/>
        <v>0</v>
      </c>
      <c r="AH114" t="str">
        <f t="shared" si="46"/>
        <v>pseudoAlign35MSdMm</v>
      </c>
      <c r="AI114" s="14" t="str">
        <f t="shared" si="66"/>
        <v/>
      </c>
      <c r="AJ114" s="15" t="str">
        <f t="shared" si="47"/>
        <v/>
      </c>
      <c r="AK114" s="15" t="str">
        <f t="shared" si="48"/>
        <v/>
      </c>
      <c r="AL114" s="15" t="str">
        <f t="shared" si="49"/>
        <v/>
      </c>
      <c r="AM114" s="15" t="str">
        <f t="shared" si="50"/>
        <v/>
      </c>
      <c r="AN114" s="15" t="str">
        <f t="shared" si="51"/>
        <v/>
      </c>
      <c r="AO114" s="15" t="str">
        <f t="shared" si="52"/>
        <v/>
      </c>
      <c r="AP114" s="15" t="str">
        <f t="shared" si="53"/>
        <v/>
      </c>
      <c r="AQ114" s="22" t="str">
        <f t="shared" si="62"/>
        <v/>
      </c>
      <c r="AR114" s="22" t="str">
        <f t="shared" si="54"/>
        <v/>
      </c>
      <c r="AS114" s="22" t="str">
        <f t="shared" si="55"/>
        <v/>
      </c>
      <c r="AT114" s="22" t="str">
        <f>IF(AND($AE114,$AB114),IF(V114,IF(OR($V114:V114),",","")&amp;AT$13&amp;": "&amp;J114,""),"")</f>
        <v/>
      </c>
      <c r="AU114" s="22" t="str">
        <f>IF(AND($AE114,$AB114),IF(W114,IF(OR($V114:W114),",","")&amp;AU$13&amp;": "&amp;K114,""),"")</f>
        <v/>
      </c>
      <c r="AV114" s="22" t="str">
        <f>IF(AND($AE114,$AB114),IF(X114,IF(OR($V114:X114),",","")&amp;AV$13&amp;": "&amp;L114,""),"")</f>
        <v/>
      </c>
      <c r="AW114" s="22" t="str">
        <f>IF(AND($AE114,$AB114),IF(Y114,IF(OR($V114:Y114),",","")&amp;AW$13&amp;": "&amp;M114,""),"")</f>
        <v/>
      </c>
      <c r="AX114" s="22" t="str">
        <f>IF(AND($AE114,$AB114),IF(Z114,IF(OR($V114:Z114),",","")&amp;AX$13&amp;": """&amp;N114&amp;"""",""),"")</f>
        <v/>
      </c>
      <c r="AY114" s="22" t="str">
        <f>IF(AND($AE114,$AB114),IF(AA114,IF(OR($V114:AA114),",","")&amp;AY$13&amp;": "&amp;"["&amp;O114&amp;"]",""),"")</f>
        <v/>
      </c>
      <c r="AZ114" s="22" t="str">
        <f t="shared" si="63"/>
        <v/>
      </c>
      <c r="BA114" s="14" t="str">
        <f t="shared" si="64"/>
        <v/>
      </c>
      <c r="BB114" s="13" t="str">
        <f t="shared" si="56"/>
        <v/>
      </c>
      <c r="BC114" t="str">
        <f t="shared" si="57"/>
        <v/>
      </c>
      <c r="BD114" t="str">
        <f t="shared" si="65"/>
        <v/>
      </c>
      <c r="BE114" t="str">
        <f t="shared" si="58"/>
        <v/>
      </c>
      <c r="BG114" t="str">
        <f t="shared" si="59"/>
        <v>real</v>
      </c>
      <c r="BH114">
        <f t="shared" si="60"/>
        <v>0</v>
      </c>
      <c r="BI114" t="str">
        <f t="shared" si="61"/>
        <v/>
      </c>
    </row>
    <row r="115" spans="1:61" x14ac:dyDescent="0.25">
      <c r="A115" t="str">
        <f>'master schema'!C110</f>
        <v>pseudo_align_70m_SD_mm</v>
      </c>
      <c r="B115" t="str">
        <f>'master schema'!K110</f>
        <v>Standard deviation of pseudo alignment on 70m baseline, mm</v>
      </c>
      <c r="C115" t="str">
        <f>'master schema'!D110</f>
        <v>Geom</v>
      </c>
      <c r="D115" t="str">
        <f>'master schema'!E110</f>
        <v>opt</v>
      </c>
      <c r="E115" t="str">
        <f>'master schema'!M110</f>
        <v>numeric</v>
      </c>
      <c r="F115">
        <f>'master schema'!N110</f>
        <v>0</v>
      </c>
      <c r="G115">
        <f>'master schema'!O110</f>
        <v>0</v>
      </c>
      <c r="H115" t="b">
        <f>'master schema'!Y110</f>
        <v>0</v>
      </c>
      <c r="I115" t="b">
        <f>'master schema'!Z110</f>
        <v>0</v>
      </c>
      <c r="J115">
        <f>'master schema'!S110</f>
        <v>0</v>
      </c>
      <c r="K115">
        <f>'master schema'!T110</f>
        <v>0</v>
      </c>
      <c r="L115">
        <f>'master schema'!U110</f>
        <v>0</v>
      </c>
      <c r="M115">
        <f>'master schema'!V110</f>
        <v>0</v>
      </c>
      <c r="N115">
        <f>'master schema'!W110</f>
        <v>0</v>
      </c>
      <c r="O115">
        <f>'master schema'!X110</f>
        <v>0</v>
      </c>
      <c r="P115" t="b">
        <f t="shared" si="37"/>
        <v>1</v>
      </c>
      <c r="Q115" t="b">
        <f t="shared" si="38"/>
        <v>1</v>
      </c>
      <c r="R115" t="b">
        <f t="shared" si="39"/>
        <v>0</v>
      </c>
      <c r="S115" t="b">
        <f t="shared" si="40"/>
        <v>0</v>
      </c>
      <c r="T115" t="b">
        <f t="shared" si="41"/>
        <v>0</v>
      </c>
      <c r="U115" t="b">
        <f t="shared" si="42"/>
        <v>0</v>
      </c>
      <c r="V115" t="b">
        <f>NOT(ISBLANK('master schema'!S110))</f>
        <v>0</v>
      </c>
      <c r="W115" t="b">
        <f>NOT(ISBLANK('master schema'!T110))</f>
        <v>0</v>
      </c>
      <c r="X115" t="b">
        <f>NOT(ISBLANK('master schema'!U110))</f>
        <v>0</v>
      </c>
      <c r="Y115" t="b">
        <f>NOT(ISBLANK('master schema'!V110))</f>
        <v>0</v>
      </c>
      <c r="Z115" t="b">
        <f>NOT(ISBLANK('master schema'!W110))</f>
        <v>0</v>
      </c>
      <c r="AA115" t="b">
        <f>NOT(ISBLANK('master schema'!X110))</f>
        <v>0</v>
      </c>
      <c r="AB115" t="b">
        <f t="shared" si="43"/>
        <v>0</v>
      </c>
      <c r="AC115" t="str">
        <f>INDEX(types_tableschema,MATCH('master schema'!M110,types_master,0))</f>
        <v>number</v>
      </c>
      <c r="AD115" t="b">
        <f>IF(flavour="full",TRUE,INDEX('master schema'!$AC110:$AF110,1,MATCH(flavour,'master schema'!$AC$9:$AF$9,0))="y")</f>
        <v>0</v>
      </c>
      <c r="AE115" t="b">
        <f t="shared" si="44"/>
        <v>0</v>
      </c>
      <c r="AF115" t="str">
        <f>IF(AD115,INDEX('master schema'!$AG110:$AK110,1,MATCH(flavour,'master schema'!$AG$9:$AK$9,0)),"")</f>
        <v/>
      </c>
      <c r="AG115" t="b">
        <f t="shared" si="45"/>
        <v>0</v>
      </c>
      <c r="AH115" t="str">
        <f t="shared" si="46"/>
        <v>pseudoAlign70MSdMm</v>
      </c>
      <c r="AI115" s="14" t="str">
        <f t="shared" si="66"/>
        <v/>
      </c>
      <c r="AJ115" s="15" t="str">
        <f t="shared" si="47"/>
        <v/>
      </c>
      <c r="AK115" s="15" t="str">
        <f t="shared" si="48"/>
        <v/>
      </c>
      <c r="AL115" s="15" t="str">
        <f t="shared" si="49"/>
        <v/>
      </c>
      <c r="AM115" s="15" t="str">
        <f t="shared" si="50"/>
        <v/>
      </c>
      <c r="AN115" s="15" t="str">
        <f t="shared" si="51"/>
        <v/>
      </c>
      <c r="AO115" s="15" t="str">
        <f t="shared" si="52"/>
        <v/>
      </c>
      <c r="AP115" s="15" t="str">
        <f t="shared" si="53"/>
        <v/>
      </c>
      <c r="AQ115" s="22" t="str">
        <f t="shared" si="62"/>
        <v/>
      </c>
      <c r="AR115" s="22" t="str">
        <f t="shared" si="54"/>
        <v/>
      </c>
      <c r="AS115" s="22" t="str">
        <f t="shared" si="55"/>
        <v/>
      </c>
      <c r="AT115" s="22" t="str">
        <f>IF(AND($AE115,$AB115),IF(V115,IF(OR($V115:V115),",","")&amp;AT$13&amp;": "&amp;J115,""),"")</f>
        <v/>
      </c>
      <c r="AU115" s="22" t="str">
        <f>IF(AND($AE115,$AB115),IF(W115,IF(OR($V115:W115),",","")&amp;AU$13&amp;": "&amp;K115,""),"")</f>
        <v/>
      </c>
      <c r="AV115" s="22" t="str">
        <f>IF(AND($AE115,$AB115),IF(X115,IF(OR($V115:X115),",","")&amp;AV$13&amp;": "&amp;L115,""),"")</f>
        <v/>
      </c>
      <c r="AW115" s="22" t="str">
        <f>IF(AND($AE115,$AB115),IF(Y115,IF(OR($V115:Y115),",","")&amp;AW$13&amp;": "&amp;M115,""),"")</f>
        <v/>
      </c>
      <c r="AX115" s="22" t="str">
        <f>IF(AND($AE115,$AB115),IF(Z115,IF(OR($V115:Z115),",","")&amp;AX$13&amp;": """&amp;N115&amp;"""",""),"")</f>
        <v/>
      </c>
      <c r="AY115" s="22" t="str">
        <f>IF(AND($AE115,$AB115),IF(AA115,IF(OR($V115:AA115),",","")&amp;AY$13&amp;": "&amp;"["&amp;O115&amp;"]",""),"")</f>
        <v/>
      </c>
      <c r="AZ115" s="22" t="str">
        <f t="shared" si="63"/>
        <v/>
      </c>
      <c r="BA115" s="14" t="str">
        <f t="shared" si="64"/>
        <v/>
      </c>
      <c r="BB115" s="13" t="str">
        <f t="shared" si="56"/>
        <v/>
      </c>
      <c r="BC115" t="str">
        <f t="shared" si="57"/>
        <v/>
      </c>
      <c r="BD115" t="str">
        <f t="shared" si="65"/>
        <v/>
      </c>
      <c r="BE115" t="str">
        <f t="shared" si="58"/>
        <v/>
      </c>
      <c r="BG115" t="str">
        <f t="shared" si="59"/>
        <v>real</v>
      </c>
      <c r="BH115">
        <f t="shared" si="60"/>
        <v>0</v>
      </c>
      <c r="BI115" t="str">
        <f t="shared" si="61"/>
        <v/>
      </c>
    </row>
    <row r="116" spans="1:61" x14ac:dyDescent="0.25">
      <c r="A116" t="str">
        <f>'master schema'!C111</f>
        <v>curvature_m_1</v>
      </c>
      <c r="B116" t="str">
        <f>'master schema'!K111</f>
        <v>Curvature, 1/radius in metres</v>
      </c>
      <c r="C116" t="str">
        <f>'master schema'!D111</f>
        <v>Geom</v>
      </c>
      <c r="D116" t="str">
        <f>'master schema'!E111</f>
        <v>opt</v>
      </c>
      <c r="E116" t="str">
        <f>'master schema'!M111</f>
        <v>numeric</v>
      </c>
      <c r="F116">
        <f>'master schema'!N111</f>
        <v>0</v>
      </c>
      <c r="G116" t="str">
        <f>'master schema'!O111</f>
        <v>1/radius of curvature in m?</v>
      </c>
      <c r="H116" t="b">
        <f>'master schema'!Y111</f>
        <v>0</v>
      </c>
      <c r="I116" t="b">
        <f>'master schema'!Z111</f>
        <v>0</v>
      </c>
      <c r="J116">
        <f>'master schema'!S111</f>
        <v>0</v>
      </c>
      <c r="K116">
        <f>'master schema'!T111</f>
        <v>0</v>
      </c>
      <c r="L116">
        <f>'master schema'!U111</f>
        <v>0</v>
      </c>
      <c r="M116">
        <f>'master schema'!V111</f>
        <v>0</v>
      </c>
      <c r="N116">
        <f>'master schema'!W111</f>
        <v>0</v>
      </c>
      <c r="O116">
        <f>'master schema'!X111</f>
        <v>0</v>
      </c>
      <c r="P116" t="b">
        <f t="shared" si="37"/>
        <v>1</v>
      </c>
      <c r="Q116" t="b">
        <f t="shared" si="38"/>
        <v>1</v>
      </c>
      <c r="R116" t="b">
        <f t="shared" si="39"/>
        <v>0</v>
      </c>
      <c r="S116" t="b">
        <f t="shared" si="40"/>
        <v>1</v>
      </c>
      <c r="T116" t="b">
        <f t="shared" si="41"/>
        <v>0</v>
      </c>
      <c r="U116" t="b">
        <f t="shared" si="42"/>
        <v>0</v>
      </c>
      <c r="V116" t="b">
        <f>NOT(ISBLANK('master schema'!S111))</f>
        <v>0</v>
      </c>
      <c r="W116" t="b">
        <f>NOT(ISBLANK('master schema'!T111))</f>
        <v>0</v>
      </c>
      <c r="X116" t="b">
        <f>NOT(ISBLANK('master schema'!U111))</f>
        <v>0</v>
      </c>
      <c r="Y116" t="b">
        <f>NOT(ISBLANK('master schema'!V111))</f>
        <v>0</v>
      </c>
      <c r="Z116" t="b">
        <f>NOT(ISBLANK('master schema'!W111))</f>
        <v>0</v>
      </c>
      <c r="AA116" t="b">
        <f>NOT(ISBLANK('master schema'!X111))</f>
        <v>0</v>
      </c>
      <c r="AB116" t="b">
        <f t="shared" si="43"/>
        <v>0</v>
      </c>
      <c r="AC116" t="str">
        <f>INDEX(types_tableschema,MATCH('master schema'!M111,types_master,0))</f>
        <v>number</v>
      </c>
      <c r="AD116" t="b">
        <f>IF(flavour="full",TRUE,INDEX('master schema'!$AC111:$AF111,1,MATCH(flavour,'master schema'!$AC$9:$AF$9,0))="y")</f>
        <v>0</v>
      </c>
      <c r="AE116" t="b">
        <f t="shared" si="44"/>
        <v>0</v>
      </c>
      <c r="AF116" t="str">
        <f>IF(AD116,INDEX('master schema'!$AG111:$AK111,1,MATCH(flavour,'master schema'!$AG$9:$AK$9,0)),"")</f>
        <v/>
      </c>
      <c r="AG116" t="b">
        <f t="shared" si="45"/>
        <v>0</v>
      </c>
      <c r="AH116" t="str">
        <f t="shared" si="46"/>
        <v>curvatureM1</v>
      </c>
      <c r="AI116" s="14" t="str">
        <f t="shared" si="66"/>
        <v/>
      </c>
      <c r="AJ116" s="15" t="str">
        <f t="shared" si="47"/>
        <v/>
      </c>
      <c r="AK116" s="15" t="str">
        <f t="shared" si="48"/>
        <v/>
      </c>
      <c r="AL116" s="15" t="str">
        <f t="shared" si="49"/>
        <v/>
      </c>
      <c r="AM116" s="15" t="str">
        <f t="shared" si="50"/>
        <v/>
      </c>
      <c r="AN116" s="15" t="str">
        <f t="shared" si="51"/>
        <v/>
      </c>
      <c r="AO116" s="15" t="str">
        <f t="shared" si="52"/>
        <v/>
      </c>
      <c r="AP116" s="15" t="str">
        <f t="shared" si="53"/>
        <v/>
      </c>
      <c r="AQ116" s="22" t="str">
        <f t="shared" si="62"/>
        <v/>
      </c>
      <c r="AR116" s="22" t="str">
        <f t="shared" si="54"/>
        <v/>
      </c>
      <c r="AS116" s="22" t="str">
        <f t="shared" si="55"/>
        <v/>
      </c>
      <c r="AT116" s="22" t="str">
        <f>IF(AND($AE116,$AB116),IF(V116,IF(OR($V116:V116),",","")&amp;AT$13&amp;": "&amp;J116,""),"")</f>
        <v/>
      </c>
      <c r="AU116" s="22" t="str">
        <f>IF(AND($AE116,$AB116),IF(W116,IF(OR($V116:W116),",","")&amp;AU$13&amp;": "&amp;K116,""),"")</f>
        <v/>
      </c>
      <c r="AV116" s="22" t="str">
        <f>IF(AND($AE116,$AB116),IF(X116,IF(OR($V116:X116),",","")&amp;AV$13&amp;": "&amp;L116,""),"")</f>
        <v/>
      </c>
      <c r="AW116" s="22" t="str">
        <f>IF(AND($AE116,$AB116),IF(Y116,IF(OR($V116:Y116),",","")&amp;AW$13&amp;": "&amp;M116,""),"")</f>
        <v/>
      </c>
      <c r="AX116" s="22" t="str">
        <f>IF(AND($AE116,$AB116),IF(Z116,IF(OR($V116:Z116),",","")&amp;AX$13&amp;": """&amp;N116&amp;"""",""),"")</f>
        <v/>
      </c>
      <c r="AY116" s="22" t="str">
        <f>IF(AND($AE116,$AB116),IF(AA116,IF(OR($V116:AA116),",","")&amp;AY$13&amp;": "&amp;"["&amp;O116&amp;"]",""),"")</f>
        <v/>
      </c>
      <c r="AZ116" s="22" t="str">
        <f t="shared" si="63"/>
        <v/>
      </c>
      <c r="BA116" s="14" t="str">
        <f t="shared" si="64"/>
        <v/>
      </c>
      <c r="BB116" s="13" t="str">
        <f t="shared" si="56"/>
        <v/>
      </c>
      <c r="BC116" t="str">
        <f t="shared" si="57"/>
        <v/>
      </c>
      <c r="BD116" t="str">
        <f t="shared" si="65"/>
        <v/>
      </c>
      <c r="BE116" t="str">
        <f t="shared" si="58"/>
        <v/>
      </c>
      <c r="BG116" t="str">
        <f t="shared" si="59"/>
        <v>real</v>
      </c>
      <c r="BH116">
        <f t="shared" si="60"/>
        <v>0</v>
      </c>
      <c r="BI116" t="str">
        <f t="shared" si="61"/>
        <v/>
      </c>
    </row>
    <row r="117" spans="1:61" x14ac:dyDescent="0.25">
      <c r="A117" t="str">
        <f>'master schema'!C112</f>
        <v>left_top_70m_mm</v>
      </c>
      <c r="B117" t="str">
        <f>'master schema'!K112</f>
        <v>Left rail top, 70m baseline, mm</v>
      </c>
      <c r="C117" t="str">
        <f>'master schema'!D112</f>
        <v>Geom</v>
      </c>
      <c r="D117" t="str">
        <f>'master schema'!E112</f>
        <v>opt</v>
      </c>
      <c r="E117" t="str">
        <f>'master schema'!M112</f>
        <v>numeric</v>
      </c>
      <c r="F117">
        <f>'master schema'!N112</f>
        <v>0</v>
      </c>
      <c r="G117">
        <f>'master schema'!O112</f>
        <v>0</v>
      </c>
      <c r="H117" t="b">
        <f>'master schema'!Y112</f>
        <v>0</v>
      </c>
      <c r="I117" t="b">
        <f>'master schema'!Z112</f>
        <v>0</v>
      </c>
      <c r="J117">
        <f>'master schema'!S112</f>
        <v>0</v>
      </c>
      <c r="K117">
        <f>'master schema'!T112</f>
        <v>0</v>
      </c>
      <c r="L117">
        <f>'master schema'!U112</f>
        <v>0</v>
      </c>
      <c r="M117">
        <f>'master schema'!V112</f>
        <v>0</v>
      </c>
      <c r="N117">
        <f>'master schema'!W112</f>
        <v>0</v>
      </c>
      <c r="O117">
        <f>'master schema'!X112</f>
        <v>0</v>
      </c>
      <c r="P117" t="b">
        <f t="shared" si="37"/>
        <v>1</v>
      </c>
      <c r="Q117" t="b">
        <f t="shared" si="38"/>
        <v>1</v>
      </c>
      <c r="R117" t="b">
        <f t="shared" si="39"/>
        <v>0</v>
      </c>
      <c r="S117" t="b">
        <f t="shared" si="40"/>
        <v>0</v>
      </c>
      <c r="T117" t="b">
        <f t="shared" si="41"/>
        <v>0</v>
      </c>
      <c r="U117" t="b">
        <f t="shared" si="42"/>
        <v>0</v>
      </c>
      <c r="V117" t="b">
        <f>NOT(ISBLANK('master schema'!S112))</f>
        <v>0</v>
      </c>
      <c r="W117" t="b">
        <f>NOT(ISBLANK('master schema'!T112))</f>
        <v>0</v>
      </c>
      <c r="X117" t="b">
        <f>NOT(ISBLANK('master schema'!U112))</f>
        <v>0</v>
      </c>
      <c r="Y117" t="b">
        <f>NOT(ISBLANK('master schema'!V112))</f>
        <v>0</v>
      </c>
      <c r="Z117" t="b">
        <f>NOT(ISBLANK('master schema'!W112))</f>
        <v>0</v>
      </c>
      <c r="AA117" t="b">
        <f>NOT(ISBLANK('master schema'!X112))</f>
        <v>0</v>
      </c>
      <c r="AB117" t="b">
        <f t="shared" si="43"/>
        <v>0</v>
      </c>
      <c r="AC117" t="str">
        <f>INDEX(types_tableschema,MATCH('master schema'!M112,types_master,0))</f>
        <v>number</v>
      </c>
      <c r="AD117" t="b">
        <f>IF(flavour="full",TRUE,INDEX('master schema'!$AC112:$AF112,1,MATCH(flavour,'master schema'!$AC$9:$AF$9,0))="y")</f>
        <v>1</v>
      </c>
      <c r="AE117" t="b">
        <f t="shared" si="44"/>
        <v>1</v>
      </c>
      <c r="AF117">
        <f>IF(AD117,INDEX('master schema'!$AG112:$AK112,1,MATCH(flavour,'master schema'!$AG$9:$AK$9,0)),"")</f>
        <v>49</v>
      </c>
      <c r="AG117" t="b">
        <f t="shared" si="45"/>
        <v>1</v>
      </c>
      <c r="AH117" t="str">
        <f t="shared" si="46"/>
        <v>leftTop70MMm</v>
      </c>
      <c r="AI117" s="14" t="str">
        <f t="shared" si="66"/>
        <v>,{</v>
      </c>
      <c r="AJ117" s="15" t="str">
        <f t="shared" si="47"/>
        <v>"name": "left_top_70m_mm"</v>
      </c>
      <c r="AK117" s="15" t="str">
        <f t="shared" si="48"/>
        <v>, "title": "Left rail top, 70m baseline, mm"</v>
      </c>
      <c r="AL117" s="15" t="str">
        <f t="shared" si="49"/>
        <v>, "group": "Geom"</v>
      </c>
      <c r="AM117" s="15" t="str">
        <f t="shared" si="50"/>
        <v>, "rank": "opt"</v>
      </c>
      <c r="AN117" s="15" t="str">
        <f t="shared" si="51"/>
        <v>, "type": "number"</v>
      </c>
      <c r="AO117" s="15" t="str">
        <f t="shared" si="52"/>
        <v/>
      </c>
      <c r="AP117" s="15" t="str">
        <f t="shared" si="53"/>
        <v/>
      </c>
      <c r="AQ117" s="22" t="str">
        <f t="shared" si="62"/>
        <v/>
      </c>
      <c r="AR117" s="22" t="str">
        <f t="shared" si="54"/>
        <v/>
      </c>
      <c r="AS117" s="22" t="str">
        <f t="shared" si="55"/>
        <v/>
      </c>
      <c r="AT117" s="22" t="str">
        <f>IF(AND($AE117,$AB117),IF(V117,IF(OR($V117:V117),",","")&amp;AT$13&amp;": "&amp;J117,""),"")</f>
        <v/>
      </c>
      <c r="AU117" s="22" t="str">
        <f>IF(AND($AE117,$AB117),IF(W117,IF(OR($V117:W117),",","")&amp;AU$13&amp;": "&amp;K117,""),"")</f>
        <v/>
      </c>
      <c r="AV117" s="22" t="str">
        <f>IF(AND($AE117,$AB117),IF(X117,IF(OR($V117:X117),",","")&amp;AV$13&amp;": "&amp;L117,""),"")</f>
        <v/>
      </c>
      <c r="AW117" s="22" t="str">
        <f>IF(AND($AE117,$AB117),IF(Y117,IF(OR($V117:Y117),",","")&amp;AW$13&amp;": "&amp;M117,""),"")</f>
        <v/>
      </c>
      <c r="AX117" s="22" t="str">
        <f>IF(AND($AE117,$AB117),IF(Z117,IF(OR($V117:Z117),",","")&amp;AX$13&amp;": """&amp;N117&amp;"""",""),"")</f>
        <v/>
      </c>
      <c r="AY117" s="22" t="str">
        <f>IF(AND($AE117,$AB117),IF(AA117,IF(OR($V117:AA117),",","")&amp;AY$13&amp;": "&amp;"["&amp;O117&amp;"]",""),"")</f>
        <v/>
      </c>
      <c r="AZ117" s="22" t="str">
        <f t="shared" si="63"/>
        <v/>
      </c>
      <c r="BA117" s="14" t="str">
        <f t="shared" si="64"/>
        <v>}</v>
      </c>
      <c r="BB117" s="13" t="str">
        <f t="shared" si="56"/>
        <v>,{"name": "left_top_70m_mm", "title": "Left rail top, 70m baseline, mm", "group": "Geom", "rank": "opt", "type": "number"}</v>
      </c>
      <c r="BC117" t="str">
        <f t="shared" si="57"/>
        <v>,left_top_70m_mm</v>
      </c>
      <c r="BD117" t="str">
        <f t="shared" si="65"/>
        <v>,'left_top_70m_mm'</v>
      </c>
      <c r="BE117" t="str">
        <f t="shared" si="58"/>
        <v>,'left_top_70m_mm'</v>
      </c>
      <c r="BG117" t="str">
        <f t="shared" si="59"/>
        <v>real</v>
      </c>
      <c r="BH117">
        <f t="shared" si="60"/>
        <v>0</v>
      </c>
      <c r="BI117" t="str">
        <f t="shared" si="61"/>
        <v>, left_top_70m_mm real _x000D_</v>
      </c>
    </row>
    <row r="118" spans="1:61" x14ac:dyDescent="0.25">
      <c r="A118" t="str">
        <f>'master schema'!C113</f>
        <v>right_top_70m_mm</v>
      </c>
      <c r="B118" t="str">
        <f>'master schema'!K113</f>
        <v>Right rail top, 70m baseline, mm</v>
      </c>
      <c r="C118" t="str">
        <f>'master schema'!D113</f>
        <v>Geom</v>
      </c>
      <c r="D118" t="str">
        <f>'master schema'!E113</f>
        <v>opt</v>
      </c>
      <c r="E118" t="str">
        <f>'master schema'!M113</f>
        <v>numeric</v>
      </c>
      <c r="F118">
        <f>'master schema'!N113</f>
        <v>0</v>
      </c>
      <c r="G118">
        <f>'master schema'!O113</f>
        <v>0</v>
      </c>
      <c r="H118" t="b">
        <f>'master schema'!Y113</f>
        <v>0</v>
      </c>
      <c r="I118" t="b">
        <f>'master schema'!Z113</f>
        <v>0</v>
      </c>
      <c r="J118">
        <f>'master schema'!S113</f>
        <v>0</v>
      </c>
      <c r="K118">
        <f>'master schema'!T113</f>
        <v>0</v>
      </c>
      <c r="L118">
        <f>'master schema'!U113</f>
        <v>0</v>
      </c>
      <c r="M118">
        <f>'master schema'!V113</f>
        <v>0</v>
      </c>
      <c r="N118">
        <f>'master schema'!W113</f>
        <v>0</v>
      </c>
      <c r="O118">
        <f>'master schema'!X113</f>
        <v>0</v>
      </c>
      <c r="P118" t="b">
        <f t="shared" si="37"/>
        <v>1</v>
      </c>
      <c r="Q118" t="b">
        <f t="shared" si="38"/>
        <v>1</v>
      </c>
      <c r="R118" t="b">
        <f t="shared" si="39"/>
        <v>0</v>
      </c>
      <c r="S118" t="b">
        <f t="shared" si="40"/>
        <v>0</v>
      </c>
      <c r="T118" t="b">
        <f t="shared" si="41"/>
        <v>0</v>
      </c>
      <c r="U118" t="b">
        <f t="shared" si="42"/>
        <v>0</v>
      </c>
      <c r="V118" t="b">
        <f>NOT(ISBLANK('master schema'!S113))</f>
        <v>0</v>
      </c>
      <c r="W118" t="b">
        <f>NOT(ISBLANK('master schema'!T113))</f>
        <v>0</v>
      </c>
      <c r="X118" t="b">
        <f>NOT(ISBLANK('master schema'!U113))</f>
        <v>0</v>
      </c>
      <c r="Y118" t="b">
        <f>NOT(ISBLANK('master schema'!V113))</f>
        <v>0</v>
      </c>
      <c r="Z118" t="b">
        <f>NOT(ISBLANK('master schema'!W113))</f>
        <v>0</v>
      </c>
      <c r="AA118" t="b">
        <f>NOT(ISBLANK('master schema'!X113))</f>
        <v>0</v>
      </c>
      <c r="AB118" t="b">
        <f t="shared" si="43"/>
        <v>0</v>
      </c>
      <c r="AC118" t="str">
        <f>INDEX(types_tableschema,MATCH('master schema'!M113,types_master,0))</f>
        <v>number</v>
      </c>
      <c r="AD118" t="b">
        <f>IF(flavour="full",TRUE,INDEX('master schema'!$AC113:$AF113,1,MATCH(flavour,'master schema'!$AC$9:$AF$9,0))="y")</f>
        <v>1</v>
      </c>
      <c r="AE118" t="b">
        <f t="shared" si="44"/>
        <v>1</v>
      </c>
      <c r="AF118">
        <f>IF(AD118,INDEX('master schema'!$AG113:$AK113,1,MATCH(flavour,'master schema'!$AG$9:$AK$9,0)),"")</f>
        <v>50</v>
      </c>
      <c r="AG118" t="b">
        <f t="shared" si="45"/>
        <v>1</v>
      </c>
      <c r="AH118" t="str">
        <f t="shared" si="46"/>
        <v>rightTop70MMm</v>
      </c>
      <c r="AI118" s="14" t="str">
        <f t="shared" si="66"/>
        <v>,{</v>
      </c>
      <c r="AJ118" s="15" t="str">
        <f t="shared" si="47"/>
        <v>"name": "right_top_70m_mm"</v>
      </c>
      <c r="AK118" s="15" t="str">
        <f t="shared" si="48"/>
        <v>, "title": "Right rail top, 70m baseline, mm"</v>
      </c>
      <c r="AL118" s="15" t="str">
        <f t="shared" si="49"/>
        <v>, "group": "Geom"</v>
      </c>
      <c r="AM118" s="15" t="str">
        <f t="shared" si="50"/>
        <v>, "rank": "opt"</v>
      </c>
      <c r="AN118" s="15" t="str">
        <f t="shared" si="51"/>
        <v>, "type": "number"</v>
      </c>
      <c r="AO118" s="15" t="str">
        <f t="shared" si="52"/>
        <v/>
      </c>
      <c r="AP118" s="15" t="str">
        <f t="shared" si="53"/>
        <v/>
      </c>
      <c r="AQ118" s="22" t="str">
        <f t="shared" si="62"/>
        <v/>
      </c>
      <c r="AR118" s="22" t="str">
        <f t="shared" si="54"/>
        <v/>
      </c>
      <c r="AS118" s="22" t="str">
        <f t="shared" si="55"/>
        <v/>
      </c>
      <c r="AT118" s="22" t="str">
        <f>IF(AND($AE118,$AB118),IF(V118,IF(OR($V118:V118),",","")&amp;AT$13&amp;": "&amp;J118,""),"")</f>
        <v/>
      </c>
      <c r="AU118" s="22" t="str">
        <f>IF(AND($AE118,$AB118),IF(W118,IF(OR($V118:W118),",","")&amp;AU$13&amp;": "&amp;K118,""),"")</f>
        <v/>
      </c>
      <c r="AV118" s="22" t="str">
        <f>IF(AND($AE118,$AB118),IF(X118,IF(OR($V118:X118),",","")&amp;AV$13&amp;": "&amp;L118,""),"")</f>
        <v/>
      </c>
      <c r="AW118" s="22" t="str">
        <f>IF(AND($AE118,$AB118),IF(Y118,IF(OR($V118:Y118),",","")&amp;AW$13&amp;": "&amp;M118,""),"")</f>
        <v/>
      </c>
      <c r="AX118" s="22" t="str">
        <f>IF(AND($AE118,$AB118),IF(Z118,IF(OR($V118:Z118),",","")&amp;AX$13&amp;": """&amp;N118&amp;"""",""),"")</f>
        <v/>
      </c>
      <c r="AY118" s="22" t="str">
        <f>IF(AND($AE118,$AB118),IF(AA118,IF(OR($V118:AA118),",","")&amp;AY$13&amp;": "&amp;"["&amp;O118&amp;"]",""),"")</f>
        <v/>
      </c>
      <c r="AZ118" s="22" t="str">
        <f t="shared" si="63"/>
        <v/>
      </c>
      <c r="BA118" s="14" t="str">
        <f t="shared" si="64"/>
        <v>}</v>
      </c>
      <c r="BB118" s="13" t="str">
        <f t="shared" si="56"/>
        <v>,{"name": "right_top_70m_mm", "title": "Right rail top, 70m baseline, mm", "group": "Geom", "rank": "opt", "type": "number"}</v>
      </c>
      <c r="BC118" t="str">
        <f t="shared" si="57"/>
        <v>,right_top_70m_mm</v>
      </c>
      <c r="BD118" t="str">
        <f t="shared" si="65"/>
        <v>,'right_top_70m_mm'</v>
      </c>
      <c r="BE118" t="str">
        <f t="shared" si="58"/>
        <v>,'right_top_70m_mm'</v>
      </c>
      <c r="BG118" t="str">
        <f t="shared" si="59"/>
        <v>real</v>
      </c>
      <c r="BH118">
        <f t="shared" si="60"/>
        <v>0</v>
      </c>
      <c r="BI118" t="str">
        <f t="shared" si="61"/>
        <v>, right_top_70m_mm real _x000D_</v>
      </c>
    </row>
    <row r="119" spans="1:61" x14ac:dyDescent="0.25">
      <c r="A119" t="str">
        <f>'master schema'!C114</f>
        <v>mean_top_70m_mm</v>
      </c>
      <c r="B119" t="str">
        <f>'master schema'!K114</f>
        <v>Mean top, 70m baseline, mm</v>
      </c>
      <c r="C119" t="str">
        <f>'master schema'!D114</f>
        <v>Geom</v>
      </c>
      <c r="D119" t="str">
        <f>'master schema'!E114</f>
        <v>opt</v>
      </c>
      <c r="E119" t="str">
        <f>'master schema'!M114</f>
        <v>numeric</v>
      </c>
      <c r="F119">
        <f>'master schema'!N114</f>
        <v>0</v>
      </c>
      <c r="G119">
        <f>'master schema'!O114</f>
        <v>0</v>
      </c>
      <c r="H119" t="b">
        <f>'master schema'!Y114</f>
        <v>0</v>
      </c>
      <c r="I119" t="b">
        <f>'master schema'!Z114</f>
        <v>0</v>
      </c>
      <c r="J119">
        <f>'master schema'!S114</f>
        <v>0</v>
      </c>
      <c r="K119">
        <f>'master schema'!T114</f>
        <v>0</v>
      </c>
      <c r="L119">
        <f>'master schema'!U114</f>
        <v>0</v>
      </c>
      <c r="M119">
        <f>'master schema'!V114</f>
        <v>0</v>
      </c>
      <c r="N119">
        <f>'master schema'!W114</f>
        <v>0</v>
      </c>
      <c r="O119">
        <f>'master schema'!X114</f>
        <v>0</v>
      </c>
      <c r="P119" t="b">
        <f t="shared" si="37"/>
        <v>1</v>
      </c>
      <c r="Q119" t="b">
        <f t="shared" si="38"/>
        <v>1</v>
      </c>
      <c r="R119" t="b">
        <f t="shared" si="39"/>
        <v>0</v>
      </c>
      <c r="S119" t="b">
        <f t="shared" si="40"/>
        <v>0</v>
      </c>
      <c r="T119" t="b">
        <f t="shared" si="41"/>
        <v>0</v>
      </c>
      <c r="U119" t="b">
        <f t="shared" si="42"/>
        <v>0</v>
      </c>
      <c r="V119" t="b">
        <f>NOT(ISBLANK('master schema'!S114))</f>
        <v>0</v>
      </c>
      <c r="W119" t="b">
        <f>NOT(ISBLANK('master schema'!T114))</f>
        <v>0</v>
      </c>
      <c r="X119" t="b">
        <f>NOT(ISBLANK('master schema'!U114))</f>
        <v>0</v>
      </c>
      <c r="Y119" t="b">
        <f>NOT(ISBLANK('master schema'!V114))</f>
        <v>0</v>
      </c>
      <c r="Z119" t="b">
        <f>NOT(ISBLANK('master schema'!W114))</f>
        <v>0</v>
      </c>
      <c r="AA119" t="b">
        <f>NOT(ISBLANK('master schema'!X114))</f>
        <v>0</v>
      </c>
      <c r="AB119" t="b">
        <f t="shared" si="43"/>
        <v>0</v>
      </c>
      <c r="AC119" t="str">
        <f>INDEX(types_tableschema,MATCH('master schema'!M114,types_master,0))</f>
        <v>number</v>
      </c>
      <c r="AD119" t="b">
        <f>IF(flavour="full",TRUE,INDEX('master schema'!$AC114:$AF114,1,MATCH(flavour,'master schema'!$AC$9:$AF$9,0))="y")</f>
        <v>1</v>
      </c>
      <c r="AE119" t="b">
        <f t="shared" si="44"/>
        <v>1</v>
      </c>
      <c r="AF119">
        <f>IF(AD119,INDEX('master schema'!$AG114:$AK114,1,MATCH(flavour,'master schema'!$AG$9:$AK$9,0)),"")</f>
        <v>51</v>
      </c>
      <c r="AG119" t="b">
        <f t="shared" si="45"/>
        <v>1</v>
      </c>
      <c r="AH119" t="str">
        <f t="shared" si="46"/>
        <v>meanTop70MMm</v>
      </c>
      <c r="AI119" s="14" t="str">
        <f t="shared" si="66"/>
        <v>,{</v>
      </c>
      <c r="AJ119" s="15" t="str">
        <f t="shared" si="47"/>
        <v>"name": "mean_top_70m_mm"</v>
      </c>
      <c r="AK119" s="15" t="str">
        <f t="shared" si="48"/>
        <v>, "title": "Mean top, 70m baseline, mm"</v>
      </c>
      <c r="AL119" s="15" t="str">
        <f t="shared" si="49"/>
        <v>, "group": "Geom"</v>
      </c>
      <c r="AM119" s="15" t="str">
        <f t="shared" si="50"/>
        <v>, "rank": "opt"</v>
      </c>
      <c r="AN119" s="15" t="str">
        <f t="shared" si="51"/>
        <v>, "type": "number"</v>
      </c>
      <c r="AO119" s="15" t="str">
        <f t="shared" si="52"/>
        <v/>
      </c>
      <c r="AP119" s="15" t="str">
        <f t="shared" si="53"/>
        <v/>
      </c>
      <c r="AQ119" s="22" t="str">
        <f t="shared" si="62"/>
        <v/>
      </c>
      <c r="AR119" s="22" t="str">
        <f t="shared" si="54"/>
        <v/>
      </c>
      <c r="AS119" s="22" t="str">
        <f t="shared" si="55"/>
        <v/>
      </c>
      <c r="AT119" s="22" t="str">
        <f>IF(AND($AE119,$AB119),IF(V119,IF(OR($V119:V119),",","")&amp;AT$13&amp;": "&amp;J119,""),"")</f>
        <v/>
      </c>
      <c r="AU119" s="22" t="str">
        <f>IF(AND($AE119,$AB119),IF(W119,IF(OR($V119:W119),",","")&amp;AU$13&amp;": "&amp;K119,""),"")</f>
        <v/>
      </c>
      <c r="AV119" s="22" t="str">
        <f>IF(AND($AE119,$AB119),IF(X119,IF(OR($V119:X119),",","")&amp;AV$13&amp;": "&amp;L119,""),"")</f>
        <v/>
      </c>
      <c r="AW119" s="22" t="str">
        <f>IF(AND($AE119,$AB119),IF(Y119,IF(OR($V119:Y119),",","")&amp;AW$13&amp;": "&amp;M119,""),"")</f>
        <v/>
      </c>
      <c r="AX119" s="22" t="str">
        <f>IF(AND($AE119,$AB119),IF(Z119,IF(OR($V119:Z119),",","")&amp;AX$13&amp;": """&amp;N119&amp;"""",""),"")</f>
        <v/>
      </c>
      <c r="AY119" s="22" t="str">
        <f>IF(AND($AE119,$AB119),IF(AA119,IF(OR($V119:AA119),",","")&amp;AY$13&amp;": "&amp;"["&amp;O119&amp;"]",""),"")</f>
        <v/>
      </c>
      <c r="AZ119" s="22" t="str">
        <f t="shared" si="63"/>
        <v/>
      </c>
      <c r="BA119" s="14" t="str">
        <f t="shared" si="64"/>
        <v>}</v>
      </c>
      <c r="BB119" s="13" t="str">
        <f t="shared" si="56"/>
        <v>,{"name": "mean_top_70m_mm", "title": "Mean top, 70m baseline, mm", "group": "Geom", "rank": "opt", "type": "number"}</v>
      </c>
      <c r="BC119" t="str">
        <f t="shared" si="57"/>
        <v>,mean_top_70m_mm</v>
      </c>
      <c r="BD119" t="str">
        <f t="shared" si="65"/>
        <v>,'mean_top_70m_mm'</v>
      </c>
      <c r="BE119" t="str">
        <f t="shared" si="58"/>
        <v>,'mean_top_70m_mm'</v>
      </c>
      <c r="BG119" t="str">
        <f t="shared" si="59"/>
        <v>real</v>
      </c>
      <c r="BH119">
        <f t="shared" si="60"/>
        <v>0</v>
      </c>
      <c r="BI119" t="str">
        <f t="shared" si="61"/>
        <v>, mean_top_70m_mm real _x000D_</v>
      </c>
    </row>
    <row r="120" spans="1:61" x14ac:dyDescent="0.25">
      <c r="A120" t="str">
        <f>'master schema'!C115</f>
        <v>alignment_left_70m_mm</v>
      </c>
      <c r="B120" t="str">
        <f>'master schema'!K115</f>
        <v>Left rail alignment, 70m baseline, mm</v>
      </c>
      <c r="C120" t="str">
        <f>'master schema'!D115</f>
        <v>Geom</v>
      </c>
      <c r="D120" t="str">
        <f>'master schema'!E115</f>
        <v>opt</v>
      </c>
      <c r="E120" t="str">
        <f>'master schema'!M115</f>
        <v>numeric</v>
      </c>
      <c r="F120">
        <f>'master schema'!N115</f>
        <v>0</v>
      </c>
      <c r="G120">
        <f>'master schema'!O115</f>
        <v>0</v>
      </c>
      <c r="H120" t="b">
        <f>'master schema'!Y115</f>
        <v>0</v>
      </c>
      <c r="I120" t="b">
        <f>'master schema'!Z115</f>
        <v>0</v>
      </c>
      <c r="J120">
        <f>'master schema'!S115</f>
        <v>0</v>
      </c>
      <c r="K120">
        <f>'master schema'!T115</f>
        <v>0</v>
      </c>
      <c r="L120">
        <f>'master schema'!U115</f>
        <v>0</v>
      </c>
      <c r="M120">
        <f>'master schema'!V115</f>
        <v>0</v>
      </c>
      <c r="N120">
        <f>'master schema'!W115</f>
        <v>0</v>
      </c>
      <c r="O120">
        <f>'master schema'!X115</f>
        <v>0</v>
      </c>
      <c r="P120" t="b">
        <f t="shared" si="37"/>
        <v>1</v>
      </c>
      <c r="Q120" t="b">
        <f t="shared" si="38"/>
        <v>1</v>
      </c>
      <c r="R120" t="b">
        <f t="shared" si="39"/>
        <v>0</v>
      </c>
      <c r="S120" t="b">
        <f t="shared" si="40"/>
        <v>0</v>
      </c>
      <c r="T120" t="b">
        <f t="shared" si="41"/>
        <v>0</v>
      </c>
      <c r="U120" t="b">
        <f t="shared" si="42"/>
        <v>0</v>
      </c>
      <c r="V120" t="b">
        <f>NOT(ISBLANK('master schema'!S115))</f>
        <v>0</v>
      </c>
      <c r="W120" t="b">
        <f>NOT(ISBLANK('master schema'!T115))</f>
        <v>0</v>
      </c>
      <c r="X120" t="b">
        <f>NOT(ISBLANK('master schema'!U115))</f>
        <v>0</v>
      </c>
      <c r="Y120" t="b">
        <f>NOT(ISBLANK('master schema'!V115))</f>
        <v>0</v>
      </c>
      <c r="Z120" t="b">
        <f>NOT(ISBLANK('master schema'!W115))</f>
        <v>0</v>
      </c>
      <c r="AA120" t="b">
        <f>NOT(ISBLANK('master schema'!X115))</f>
        <v>0</v>
      </c>
      <c r="AB120" t="b">
        <f t="shared" si="43"/>
        <v>0</v>
      </c>
      <c r="AC120" t="str">
        <f>INDEX(types_tableschema,MATCH('master schema'!M115,types_master,0))</f>
        <v>number</v>
      </c>
      <c r="AD120" t="b">
        <f>IF(flavour="full",TRUE,INDEX('master schema'!$AC115:$AF115,1,MATCH(flavour,'master schema'!$AC$9:$AF$9,0))="y")</f>
        <v>0</v>
      </c>
      <c r="AE120" t="b">
        <f t="shared" si="44"/>
        <v>0</v>
      </c>
      <c r="AF120" t="str">
        <f>IF(AD120,INDEX('master schema'!$AG115:$AK115,1,MATCH(flavour,'master schema'!$AG$9:$AK$9,0)),"")</f>
        <v/>
      </c>
      <c r="AG120" t="b">
        <f t="shared" si="45"/>
        <v>0</v>
      </c>
      <c r="AH120" t="str">
        <f t="shared" si="46"/>
        <v>alignmentLeft70MMm</v>
      </c>
      <c r="AI120" s="14" t="str">
        <f t="shared" si="66"/>
        <v/>
      </c>
      <c r="AJ120" s="15" t="str">
        <f t="shared" si="47"/>
        <v/>
      </c>
      <c r="AK120" s="15" t="str">
        <f t="shared" si="48"/>
        <v/>
      </c>
      <c r="AL120" s="15" t="str">
        <f t="shared" si="49"/>
        <v/>
      </c>
      <c r="AM120" s="15" t="str">
        <f t="shared" si="50"/>
        <v/>
      </c>
      <c r="AN120" s="15" t="str">
        <f t="shared" si="51"/>
        <v/>
      </c>
      <c r="AO120" s="15" t="str">
        <f t="shared" si="52"/>
        <v/>
      </c>
      <c r="AP120" s="15" t="str">
        <f t="shared" si="53"/>
        <v/>
      </c>
      <c r="AQ120" s="22" t="str">
        <f t="shared" si="62"/>
        <v/>
      </c>
      <c r="AR120" s="22" t="str">
        <f t="shared" si="54"/>
        <v/>
      </c>
      <c r="AS120" s="22" t="str">
        <f t="shared" si="55"/>
        <v/>
      </c>
      <c r="AT120" s="22" t="str">
        <f>IF(AND($AE120,$AB120),IF(V120,IF(OR($V120:V120),",","")&amp;AT$13&amp;": "&amp;J120,""),"")</f>
        <v/>
      </c>
      <c r="AU120" s="22" t="str">
        <f>IF(AND($AE120,$AB120),IF(W120,IF(OR($V120:W120),",","")&amp;AU$13&amp;": "&amp;K120,""),"")</f>
        <v/>
      </c>
      <c r="AV120" s="22" t="str">
        <f>IF(AND($AE120,$AB120),IF(X120,IF(OR($V120:X120),",","")&amp;AV$13&amp;": "&amp;L120,""),"")</f>
        <v/>
      </c>
      <c r="AW120" s="22" t="str">
        <f>IF(AND($AE120,$AB120),IF(Y120,IF(OR($V120:Y120),",","")&amp;AW$13&amp;": "&amp;M120,""),"")</f>
        <v/>
      </c>
      <c r="AX120" s="22" t="str">
        <f>IF(AND($AE120,$AB120),IF(Z120,IF(OR($V120:Z120),",","")&amp;AX$13&amp;": """&amp;N120&amp;"""",""),"")</f>
        <v/>
      </c>
      <c r="AY120" s="22" t="str">
        <f>IF(AND($AE120,$AB120),IF(AA120,IF(OR($V120:AA120),",","")&amp;AY$13&amp;": "&amp;"["&amp;O120&amp;"]",""),"")</f>
        <v/>
      </c>
      <c r="AZ120" s="22" t="str">
        <f t="shared" si="63"/>
        <v/>
      </c>
      <c r="BA120" s="14" t="str">
        <f t="shared" si="64"/>
        <v/>
      </c>
      <c r="BB120" s="13" t="str">
        <f t="shared" si="56"/>
        <v/>
      </c>
      <c r="BC120" t="str">
        <f t="shared" si="57"/>
        <v/>
      </c>
      <c r="BD120" t="str">
        <f t="shared" si="65"/>
        <v/>
      </c>
      <c r="BE120" t="str">
        <f t="shared" si="58"/>
        <v/>
      </c>
      <c r="BG120" t="str">
        <f t="shared" si="59"/>
        <v>real</v>
      </c>
      <c r="BH120">
        <f t="shared" si="60"/>
        <v>0</v>
      </c>
      <c r="BI120" t="str">
        <f t="shared" si="61"/>
        <v/>
      </c>
    </row>
    <row r="121" spans="1:61" x14ac:dyDescent="0.25">
      <c r="A121" t="str">
        <f>'master schema'!C116</f>
        <v>alignment_right_70m_mm</v>
      </c>
      <c r="B121" t="str">
        <f>'master schema'!K116</f>
        <v>Right rail alignment, 70m baseline, mm</v>
      </c>
      <c r="C121" t="str">
        <f>'master schema'!D116</f>
        <v>Geom</v>
      </c>
      <c r="D121" t="str">
        <f>'master schema'!E116</f>
        <v>opt</v>
      </c>
      <c r="E121" t="str">
        <f>'master schema'!M116</f>
        <v>numeric</v>
      </c>
      <c r="F121">
        <f>'master schema'!N116</f>
        <v>0</v>
      </c>
      <c r="G121">
        <f>'master schema'!O116</f>
        <v>0</v>
      </c>
      <c r="H121" t="b">
        <f>'master schema'!Y116</f>
        <v>0</v>
      </c>
      <c r="I121" t="b">
        <f>'master schema'!Z116</f>
        <v>0</v>
      </c>
      <c r="J121">
        <f>'master schema'!S116</f>
        <v>0</v>
      </c>
      <c r="K121">
        <f>'master schema'!T116</f>
        <v>0</v>
      </c>
      <c r="L121">
        <f>'master schema'!U116</f>
        <v>0</v>
      </c>
      <c r="M121">
        <f>'master schema'!V116</f>
        <v>0</v>
      </c>
      <c r="N121">
        <f>'master schema'!W116</f>
        <v>0</v>
      </c>
      <c r="O121">
        <f>'master schema'!X116</f>
        <v>0</v>
      </c>
      <c r="P121" t="b">
        <f t="shared" si="37"/>
        <v>1</v>
      </c>
      <c r="Q121" t="b">
        <f t="shared" si="38"/>
        <v>1</v>
      </c>
      <c r="R121" t="b">
        <f t="shared" si="39"/>
        <v>0</v>
      </c>
      <c r="S121" t="b">
        <f t="shared" si="40"/>
        <v>0</v>
      </c>
      <c r="T121" t="b">
        <f t="shared" si="41"/>
        <v>0</v>
      </c>
      <c r="U121" t="b">
        <f t="shared" si="42"/>
        <v>0</v>
      </c>
      <c r="V121" t="b">
        <f>NOT(ISBLANK('master schema'!S116))</f>
        <v>0</v>
      </c>
      <c r="W121" t="b">
        <f>NOT(ISBLANK('master schema'!T116))</f>
        <v>0</v>
      </c>
      <c r="X121" t="b">
        <f>NOT(ISBLANK('master schema'!U116))</f>
        <v>0</v>
      </c>
      <c r="Y121" t="b">
        <f>NOT(ISBLANK('master schema'!V116))</f>
        <v>0</v>
      </c>
      <c r="Z121" t="b">
        <f>NOT(ISBLANK('master schema'!W116))</f>
        <v>0</v>
      </c>
      <c r="AA121" t="b">
        <f>NOT(ISBLANK('master schema'!X116))</f>
        <v>0</v>
      </c>
      <c r="AB121" t="b">
        <f t="shared" si="43"/>
        <v>0</v>
      </c>
      <c r="AC121" t="str">
        <f>INDEX(types_tableschema,MATCH('master schema'!M116,types_master,0))</f>
        <v>number</v>
      </c>
      <c r="AD121" t="b">
        <f>IF(flavour="full",TRUE,INDEX('master schema'!$AC116:$AF116,1,MATCH(flavour,'master schema'!$AC$9:$AF$9,0))="y")</f>
        <v>0</v>
      </c>
      <c r="AE121" t="b">
        <f t="shared" si="44"/>
        <v>0</v>
      </c>
      <c r="AF121" t="str">
        <f>IF(AD121,INDEX('master schema'!$AG116:$AK116,1,MATCH(flavour,'master schema'!$AG$9:$AK$9,0)),"")</f>
        <v/>
      </c>
      <c r="AG121" t="b">
        <f t="shared" si="45"/>
        <v>0</v>
      </c>
      <c r="AH121" t="str">
        <f t="shared" si="46"/>
        <v>alignmentRight70MMm</v>
      </c>
      <c r="AI121" s="14" t="str">
        <f t="shared" si="66"/>
        <v/>
      </c>
      <c r="AJ121" s="15" t="str">
        <f t="shared" si="47"/>
        <v/>
      </c>
      <c r="AK121" s="15" t="str">
        <f t="shared" si="48"/>
        <v/>
      </c>
      <c r="AL121" s="15" t="str">
        <f t="shared" si="49"/>
        <v/>
      </c>
      <c r="AM121" s="15" t="str">
        <f t="shared" si="50"/>
        <v/>
      </c>
      <c r="AN121" s="15" t="str">
        <f t="shared" si="51"/>
        <v/>
      </c>
      <c r="AO121" s="15" t="str">
        <f t="shared" si="52"/>
        <v/>
      </c>
      <c r="AP121" s="15" t="str">
        <f t="shared" si="53"/>
        <v/>
      </c>
      <c r="AQ121" s="22" t="str">
        <f t="shared" si="62"/>
        <v/>
      </c>
      <c r="AR121" s="22" t="str">
        <f t="shared" si="54"/>
        <v/>
      </c>
      <c r="AS121" s="22" t="str">
        <f t="shared" si="55"/>
        <v/>
      </c>
      <c r="AT121" s="22" t="str">
        <f>IF(AND($AE121,$AB121),IF(V121,IF(OR($V121:V121),",","")&amp;AT$13&amp;": "&amp;J121,""),"")</f>
        <v/>
      </c>
      <c r="AU121" s="22" t="str">
        <f>IF(AND($AE121,$AB121),IF(W121,IF(OR($V121:W121),",","")&amp;AU$13&amp;": "&amp;K121,""),"")</f>
        <v/>
      </c>
      <c r="AV121" s="22" t="str">
        <f>IF(AND($AE121,$AB121),IF(X121,IF(OR($V121:X121),",","")&amp;AV$13&amp;": "&amp;L121,""),"")</f>
        <v/>
      </c>
      <c r="AW121" s="22" t="str">
        <f>IF(AND($AE121,$AB121),IF(Y121,IF(OR($V121:Y121),",","")&amp;AW$13&amp;": "&amp;M121,""),"")</f>
        <v/>
      </c>
      <c r="AX121" s="22" t="str">
        <f>IF(AND($AE121,$AB121),IF(Z121,IF(OR($V121:Z121),",","")&amp;AX$13&amp;": """&amp;N121&amp;"""",""),"")</f>
        <v/>
      </c>
      <c r="AY121" s="22" t="str">
        <f>IF(AND($AE121,$AB121),IF(AA121,IF(OR($V121:AA121),",","")&amp;AY$13&amp;": "&amp;"["&amp;O121&amp;"]",""),"")</f>
        <v/>
      </c>
      <c r="AZ121" s="22" t="str">
        <f t="shared" si="63"/>
        <v/>
      </c>
      <c r="BA121" s="14" t="str">
        <f t="shared" si="64"/>
        <v/>
      </c>
      <c r="BB121" s="13" t="str">
        <f t="shared" si="56"/>
        <v/>
      </c>
      <c r="BC121" t="str">
        <f t="shared" si="57"/>
        <v/>
      </c>
      <c r="BD121" t="str">
        <f t="shared" si="65"/>
        <v/>
      </c>
      <c r="BE121" t="str">
        <f t="shared" si="58"/>
        <v/>
      </c>
      <c r="BG121" t="str">
        <f t="shared" si="59"/>
        <v>real</v>
      </c>
      <c r="BH121">
        <f t="shared" si="60"/>
        <v>0</v>
      </c>
      <c r="BI121" t="str">
        <f t="shared" si="61"/>
        <v/>
      </c>
    </row>
    <row r="122" spans="1:61" x14ac:dyDescent="0.25">
      <c r="A122" t="str">
        <f>'master schema'!C117</f>
        <v>mean_alignment_70m_mm</v>
      </c>
      <c r="B122" t="str">
        <f>'master schema'!K117</f>
        <v>Mean alignment, 70m baseline, mm</v>
      </c>
      <c r="C122" t="str">
        <f>'master schema'!D117</f>
        <v>Geom</v>
      </c>
      <c r="D122" t="str">
        <f>'master schema'!E117</f>
        <v>opt</v>
      </c>
      <c r="E122" t="str">
        <f>'master schema'!M117</f>
        <v>numeric</v>
      </c>
      <c r="F122">
        <f>'master schema'!N117</f>
        <v>0</v>
      </c>
      <c r="G122">
        <f>'master schema'!O117</f>
        <v>0</v>
      </c>
      <c r="H122" t="b">
        <f>'master schema'!Y117</f>
        <v>0</v>
      </c>
      <c r="I122" t="b">
        <f>'master schema'!Z117</f>
        <v>0</v>
      </c>
      <c r="J122">
        <f>'master schema'!S117</f>
        <v>0</v>
      </c>
      <c r="K122">
        <f>'master schema'!T117</f>
        <v>0</v>
      </c>
      <c r="L122">
        <f>'master schema'!U117</f>
        <v>0</v>
      </c>
      <c r="M122">
        <f>'master schema'!V117</f>
        <v>0</v>
      </c>
      <c r="N122">
        <f>'master schema'!W117</f>
        <v>0</v>
      </c>
      <c r="O122">
        <f>'master schema'!X117</f>
        <v>0</v>
      </c>
      <c r="P122" t="b">
        <f t="shared" si="37"/>
        <v>1</v>
      </c>
      <c r="Q122" t="b">
        <f t="shared" si="38"/>
        <v>1</v>
      </c>
      <c r="R122" t="b">
        <f t="shared" si="39"/>
        <v>0</v>
      </c>
      <c r="S122" t="b">
        <f t="shared" si="40"/>
        <v>0</v>
      </c>
      <c r="T122" t="b">
        <f t="shared" si="41"/>
        <v>0</v>
      </c>
      <c r="U122" t="b">
        <f t="shared" si="42"/>
        <v>0</v>
      </c>
      <c r="V122" t="b">
        <f>NOT(ISBLANK('master schema'!S117))</f>
        <v>0</v>
      </c>
      <c r="W122" t="b">
        <f>NOT(ISBLANK('master schema'!T117))</f>
        <v>0</v>
      </c>
      <c r="X122" t="b">
        <f>NOT(ISBLANK('master schema'!U117))</f>
        <v>0</v>
      </c>
      <c r="Y122" t="b">
        <f>NOT(ISBLANK('master schema'!V117))</f>
        <v>0</v>
      </c>
      <c r="Z122" t="b">
        <f>NOT(ISBLANK('master schema'!W117))</f>
        <v>0</v>
      </c>
      <c r="AA122" t="b">
        <f>NOT(ISBLANK('master schema'!X117))</f>
        <v>0</v>
      </c>
      <c r="AB122" t="b">
        <f t="shared" si="43"/>
        <v>0</v>
      </c>
      <c r="AC122" t="str">
        <f>INDEX(types_tableschema,MATCH('master schema'!M117,types_master,0))</f>
        <v>number</v>
      </c>
      <c r="AD122" t="b">
        <f>IF(flavour="full",TRUE,INDEX('master schema'!$AC117:$AF117,1,MATCH(flavour,'master schema'!$AC$9:$AF$9,0))="y")</f>
        <v>1</v>
      </c>
      <c r="AE122" t="b">
        <f t="shared" si="44"/>
        <v>1</v>
      </c>
      <c r="AF122">
        <f>IF(AD122,INDEX('master schema'!$AG117:$AK117,1,MATCH(flavour,'master schema'!$AG$9:$AK$9,0)),"")</f>
        <v>53</v>
      </c>
      <c r="AG122" t="b">
        <f t="shared" si="45"/>
        <v>1</v>
      </c>
      <c r="AH122" t="str">
        <f t="shared" si="46"/>
        <v>meanAlignment70MMm</v>
      </c>
      <c r="AI122" s="14" t="str">
        <f t="shared" si="66"/>
        <v>,{</v>
      </c>
      <c r="AJ122" s="15" t="str">
        <f t="shared" si="47"/>
        <v>"name": "mean_alignment_70m_mm"</v>
      </c>
      <c r="AK122" s="15" t="str">
        <f t="shared" si="48"/>
        <v>, "title": "Mean alignment, 70m baseline, mm"</v>
      </c>
      <c r="AL122" s="15" t="str">
        <f t="shared" si="49"/>
        <v>, "group": "Geom"</v>
      </c>
      <c r="AM122" s="15" t="str">
        <f t="shared" si="50"/>
        <v>, "rank": "opt"</v>
      </c>
      <c r="AN122" s="15" t="str">
        <f t="shared" si="51"/>
        <v>, "type": "number"</v>
      </c>
      <c r="AO122" s="15" t="str">
        <f t="shared" si="52"/>
        <v/>
      </c>
      <c r="AP122" s="15" t="str">
        <f t="shared" si="53"/>
        <v/>
      </c>
      <c r="AQ122" s="22" t="str">
        <f t="shared" si="62"/>
        <v/>
      </c>
      <c r="AR122" s="22" t="str">
        <f t="shared" si="54"/>
        <v/>
      </c>
      <c r="AS122" s="22" t="str">
        <f t="shared" si="55"/>
        <v/>
      </c>
      <c r="AT122" s="22" t="str">
        <f>IF(AND($AE122,$AB122),IF(V122,IF(OR($V122:V122),",","")&amp;AT$13&amp;": "&amp;J122,""),"")</f>
        <v/>
      </c>
      <c r="AU122" s="22" t="str">
        <f>IF(AND($AE122,$AB122),IF(W122,IF(OR($V122:W122),",","")&amp;AU$13&amp;": "&amp;K122,""),"")</f>
        <v/>
      </c>
      <c r="AV122" s="22" t="str">
        <f>IF(AND($AE122,$AB122),IF(X122,IF(OR($V122:X122),",","")&amp;AV$13&amp;": "&amp;L122,""),"")</f>
        <v/>
      </c>
      <c r="AW122" s="22" t="str">
        <f>IF(AND($AE122,$AB122),IF(Y122,IF(OR($V122:Y122),",","")&amp;AW$13&amp;": "&amp;M122,""),"")</f>
        <v/>
      </c>
      <c r="AX122" s="22" t="str">
        <f>IF(AND($AE122,$AB122),IF(Z122,IF(OR($V122:Z122),",","")&amp;AX$13&amp;": """&amp;N122&amp;"""",""),"")</f>
        <v/>
      </c>
      <c r="AY122" s="22" t="str">
        <f>IF(AND($AE122,$AB122),IF(AA122,IF(OR($V122:AA122),",","")&amp;AY$13&amp;": "&amp;"["&amp;O122&amp;"]",""),"")</f>
        <v/>
      </c>
      <c r="AZ122" s="22" t="str">
        <f t="shared" si="63"/>
        <v/>
      </c>
      <c r="BA122" s="14" t="str">
        <f t="shared" si="64"/>
        <v>}</v>
      </c>
      <c r="BB122" s="13" t="str">
        <f t="shared" si="56"/>
        <v>,{"name": "mean_alignment_70m_mm", "title": "Mean alignment, 70m baseline, mm", "group": "Geom", "rank": "opt", "type": "number"}</v>
      </c>
      <c r="BC122" t="str">
        <f t="shared" si="57"/>
        <v>,mean_alignment_70m_mm</v>
      </c>
      <c r="BD122" t="str">
        <f t="shared" si="65"/>
        <v>,'mean_alignment_70m_mm'</v>
      </c>
      <c r="BE122" t="str">
        <f t="shared" si="58"/>
        <v>,'mean_alignment_70m_mm'</v>
      </c>
      <c r="BG122" t="str">
        <f t="shared" si="59"/>
        <v>real</v>
      </c>
      <c r="BH122">
        <f t="shared" si="60"/>
        <v>0</v>
      </c>
      <c r="BI122" t="str">
        <f t="shared" si="61"/>
        <v>, mean_alignment_70m_mm real _x000D_</v>
      </c>
    </row>
    <row r="123" spans="1:61" x14ac:dyDescent="0.25">
      <c r="A123" t="str">
        <f>'master schema'!C118</f>
        <v>twist_5m_mm</v>
      </c>
      <c r="B123" t="str">
        <f>'master schema'!K118</f>
        <v>Twist on 5m baseline, mm</v>
      </c>
      <c r="C123" t="str">
        <f>'master schema'!D118</f>
        <v>Geom</v>
      </c>
      <c r="D123" t="str">
        <f>'master schema'!E118</f>
        <v>opt</v>
      </c>
      <c r="E123" t="str">
        <f>'master schema'!M118</f>
        <v>numeric</v>
      </c>
      <c r="F123">
        <f>'master schema'!N118</f>
        <v>0</v>
      </c>
      <c r="G123">
        <f>'master schema'!O118</f>
        <v>0</v>
      </c>
      <c r="H123" t="b">
        <f>'master schema'!Y118</f>
        <v>0</v>
      </c>
      <c r="I123" t="b">
        <f>'master schema'!Z118</f>
        <v>0</v>
      </c>
      <c r="J123">
        <f>'master schema'!S118</f>
        <v>0</v>
      </c>
      <c r="K123">
        <f>'master schema'!T118</f>
        <v>0</v>
      </c>
      <c r="L123">
        <f>'master schema'!U118</f>
        <v>0</v>
      </c>
      <c r="M123">
        <f>'master schema'!V118</f>
        <v>0</v>
      </c>
      <c r="N123">
        <f>'master schema'!W118</f>
        <v>0</v>
      </c>
      <c r="O123">
        <f>'master schema'!X118</f>
        <v>0</v>
      </c>
      <c r="P123" t="b">
        <f t="shared" si="37"/>
        <v>1</v>
      </c>
      <c r="Q123" t="b">
        <f t="shared" si="38"/>
        <v>1</v>
      </c>
      <c r="R123" t="b">
        <f t="shared" si="39"/>
        <v>0</v>
      </c>
      <c r="S123" t="b">
        <f t="shared" si="40"/>
        <v>0</v>
      </c>
      <c r="T123" t="b">
        <f t="shared" si="41"/>
        <v>0</v>
      </c>
      <c r="U123" t="b">
        <f t="shared" si="42"/>
        <v>0</v>
      </c>
      <c r="V123" t="b">
        <f>NOT(ISBLANK('master schema'!S118))</f>
        <v>0</v>
      </c>
      <c r="W123" t="b">
        <f>NOT(ISBLANK('master schema'!T118))</f>
        <v>0</v>
      </c>
      <c r="X123" t="b">
        <f>NOT(ISBLANK('master schema'!U118))</f>
        <v>0</v>
      </c>
      <c r="Y123" t="b">
        <f>NOT(ISBLANK('master schema'!V118))</f>
        <v>0</v>
      </c>
      <c r="Z123" t="b">
        <f>NOT(ISBLANK('master schema'!W118))</f>
        <v>0</v>
      </c>
      <c r="AA123" t="b">
        <f>NOT(ISBLANK('master schema'!X118))</f>
        <v>0</v>
      </c>
      <c r="AB123" t="b">
        <f t="shared" si="43"/>
        <v>0</v>
      </c>
      <c r="AC123" t="str">
        <f>INDEX(types_tableschema,MATCH('master schema'!M118,types_master,0))</f>
        <v>number</v>
      </c>
      <c r="AD123" t="b">
        <f>IF(flavour="full",TRUE,INDEX('master schema'!$AC118:$AF118,1,MATCH(flavour,'master schema'!$AC$9:$AF$9,0))="y")</f>
        <v>1</v>
      </c>
      <c r="AE123" t="b">
        <f t="shared" si="44"/>
        <v>1</v>
      </c>
      <c r="AF123">
        <f>IF(AD123,INDEX('master schema'!$AG118:$AK118,1,MATCH(flavour,'master schema'!$AG$9:$AK$9,0)),"")</f>
        <v>57</v>
      </c>
      <c r="AG123" t="b">
        <f t="shared" si="45"/>
        <v>1</v>
      </c>
      <c r="AH123" t="str">
        <f t="shared" si="46"/>
        <v>twist5MMm</v>
      </c>
      <c r="AI123" s="14" t="str">
        <f t="shared" si="66"/>
        <v>,{</v>
      </c>
      <c r="AJ123" s="15" t="str">
        <f t="shared" si="47"/>
        <v>"name": "twist_5m_mm"</v>
      </c>
      <c r="AK123" s="15" t="str">
        <f t="shared" si="48"/>
        <v>, "title": "Twist on 5m baseline, mm"</v>
      </c>
      <c r="AL123" s="15" t="str">
        <f t="shared" si="49"/>
        <v>, "group": "Geom"</v>
      </c>
      <c r="AM123" s="15" t="str">
        <f t="shared" si="50"/>
        <v>, "rank": "opt"</v>
      </c>
      <c r="AN123" s="15" t="str">
        <f t="shared" si="51"/>
        <v>, "type": "number"</v>
      </c>
      <c r="AO123" s="15" t="str">
        <f t="shared" si="52"/>
        <v/>
      </c>
      <c r="AP123" s="15" t="str">
        <f t="shared" si="53"/>
        <v/>
      </c>
      <c r="AQ123" s="22" t="str">
        <f t="shared" si="62"/>
        <v/>
      </c>
      <c r="AR123" s="22" t="str">
        <f t="shared" si="54"/>
        <v/>
      </c>
      <c r="AS123" s="22" t="str">
        <f t="shared" si="55"/>
        <v/>
      </c>
      <c r="AT123" s="22" t="str">
        <f>IF(AND($AE123,$AB123),IF(V123,IF(OR($V123:V123),",","")&amp;AT$13&amp;": "&amp;J123,""),"")</f>
        <v/>
      </c>
      <c r="AU123" s="22" t="str">
        <f>IF(AND($AE123,$AB123),IF(W123,IF(OR($V123:W123),",","")&amp;AU$13&amp;": "&amp;K123,""),"")</f>
        <v/>
      </c>
      <c r="AV123" s="22" t="str">
        <f>IF(AND($AE123,$AB123),IF(X123,IF(OR($V123:X123),",","")&amp;AV$13&amp;": "&amp;L123,""),"")</f>
        <v/>
      </c>
      <c r="AW123" s="22" t="str">
        <f>IF(AND($AE123,$AB123),IF(Y123,IF(OR($V123:Y123),",","")&amp;AW$13&amp;": "&amp;M123,""),"")</f>
        <v/>
      </c>
      <c r="AX123" s="22" t="str">
        <f>IF(AND($AE123,$AB123),IF(Z123,IF(OR($V123:Z123),",","")&amp;AX$13&amp;": """&amp;N123&amp;"""",""),"")</f>
        <v/>
      </c>
      <c r="AY123" s="22" t="str">
        <f>IF(AND($AE123,$AB123),IF(AA123,IF(OR($V123:AA123),",","")&amp;AY$13&amp;": "&amp;"["&amp;O123&amp;"]",""),"")</f>
        <v/>
      </c>
      <c r="AZ123" s="22" t="str">
        <f t="shared" si="63"/>
        <v/>
      </c>
      <c r="BA123" s="14" t="str">
        <f t="shared" si="64"/>
        <v>}</v>
      </c>
      <c r="BB123" s="13" t="str">
        <f t="shared" si="56"/>
        <v>,{"name": "twist_5m_mm", "title": "Twist on 5m baseline, mm", "group": "Geom", "rank": "opt", "type": "number"}</v>
      </c>
      <c r="BC123" t="str">
        <f t="shared" si="57"/>
        <v>,twist_5m_mm</v>
      </c>
      <c r="BD123" t="str">
        <f t="shared" si="65"/>
        <v>,'twist_5m_mm'</v>
      </c>
      <c r="BE123" t="str">
        <f t="shared" si="58"/>
        <v>,'twist_5m_mm'</v>
      </c>
      <c r="BG123" t="str">
        <f t="shared" si="59"/>
        <v>real</v>
      </c>
      <c r="BH123">
        <f t="shared" si="60"/>
        <v>0</v>
      </c>
      <c r="BI123" t="str">
        <f t="shared" si="61"/>
        <v>, twist_5m_mm real _x000D_</v>
      </c>
    </row>
    <row r="124" spans="1:61" x14ac:dyDescent="0.25">
      <c r="A124" t="str">
        <f>'master schema'!C119</f>
        <v>gradient_deg</v>
      </c>
      <c r="B124" t="str">
        <f>'master schema'!K119</f>
        <v>Gradient, degrees</v>
      </c>
      <c r="C124" t="str">
        <f>'master schema'!D119</f>
        <v>Geom</v>
      </c>
      <c r="D124" t="str">
        <f>'master schema'!E119</f>
        <v>opt</v>
      </c>
      <c r="E124" t="str">
        <f>'master schema'!M119</f>
        <v>numeric</v>
      </c>
      <c r="F124">
        <f>'master schema'!N119</f>
        <v>0</v>
      </c>
      <c r="G124" t="str">
        <f>'master schema'!O119</f>
        <v>?? Other ways to represent gradient?</v>
      </c>
      <c r="H124" t="b">
        <f>'master schema'!Y119</f>
        <v>0</v>
      </c>
      <c r="I124" t="b">
        <f>'master schema'!Z119</f>
        <v>0</v>
      </c>
      <c r="J124">
        <f>'master schema'!S119</f>
        <v>0</v>
      </c>
      <c r="K124">
        <f>'master schema'!T119</f>
        <v>0</v>
      </c>
      <c r="L124">
        <f>'master schema'!U119</f>
        <v>0</v>
      </c>
      <c r="M124">
        <f>'master schema'!V119</f>
        <v>0</v>
      </c>
      <c r="N124">
        <f>'master schema'!W119</f>
        <v>0</v>
      </c>
      <c r="O124">
        <f>'master schema'!X119</f>
        <v>0</v>
      </c>
      <c r="P124" t="b">
        <f t="shared" ref="P124:P187" si="67">(ISTEXT(B124))</f>
        <v>1</v>
      </c>
      <c r="Q124" t="b">
        <f t="shared" ref="Q124:Q187" si="68">(ISTEXT(E124))</f>
        <v>1</v>
      </c>
      <c r="R124" t="b">
        <f t="shared" ref="R124:R187" si="69">(ISTEXT(F124))</f>
        <v>0</v>
      </c>
      <c r="S124" t="b">
        <f t="shared" ref="S124:S187" si="70">(ISTEXT(G124))</f>
        <v>1</v>
      </c>
      <c r="T124" t="b">
        <f t="shared" ref="T124:T187" si="71">H124</f>
        <v>0</v>
      </c>
      <c r="U124" t="b">
        <f t="shared" ref="U124:U187" si="72">I124</f>
        <v>0</v>
      </c>
      <c r="V124" t="b">
        <f>NOT(ISBLANK('master schema'!S119))</f>
        <v>0</v>
      </c>
      <c r="W124" t="b">
        <f>NOT(ISBLANK('master schema'!T119))</f>
        <v>0</v>
      </c>
      <c r="X124" t="b">
        <f>NOT(ISBLANK('master schema'!U119))</f>
        <v>0</v>
      </c>
      <c r="Y124" t="b">
        <f>NOT(ISBLANK('master schema'!V119))</f>
        <v>0</v>
      </c>
      <c r="Z124" t="b">
        <f>NOT(ISBLANK('master schema'!W119))</f>
        <v>0</v>
      </c>
      <c r="AA124" t="b">
        <f>NOT(ISBLANK('master schema'!X119))</f>
        <v>0</v>
      </c>
      <c r="AB124" t="b">
        <f t="shared" ref="AB124:AB187" si="73">OR(T124:AA124)</f>
        <v>0</v>
      </c>
      <c r="AC124" t="str">
        <f>INDEX(types_tableschema,MATCH('master schema'!M119,types_master,0))</f>
        <v>number</v>
      </c>
      <c r="AD124" t="b">
        <f>IF(flavour="full",TRUE,INDEX('master schema'!$AC119:$AF119,1,MATCH(flavour,'master schema'!$AC$9:$AF$9,0))="y")</f>
        <v>1</v>
      </c>
      <c r="AE124" t="b">
        <f t="shared" ref="AE124:AE187" si="74">AND(Q124,C124&lt;&gt;"Broker",AD124)</f>
        <v>1</v>
      </c>
      <c r="AF124">
        <f>IF(AD124,INDEX('master schema'!$AG119:$AK119,1,MATCH(flavour,'master schema'!$AG$9:$AK$9,0)),"")</f>
        <v>59</v>
      </c>
      <c r="AG124" t="b">
        <f t="shared" ref="AG124:AG187" si="75">AND(AD124,AF124&gt;0)</f>
        <v>1</v>
      </c>
      <c r="AH124" t="str">
        <f t="shared" ref="AH124:AH187" si="76">LOWER(LEFT(A124,1))&amp;SUBSTITUTE(MID(PROPER(SUBSTITUTE(A124,"_"," ")),2,999)," ","")</f>
        <v>gradientDeg</v>
      </c>
      <c r="AI124" s="14" t="str">
        <f t="shared" si="66"/>
        <v>,{</v>
      </c>
      <c r="AJ124" s="15" t="str">
        <f t="shared" ref="AJ124:AJ187" si="77">IF($AE124,AJ$13&amp;": "&amp;""""&amp;A124&amp;"""","")</f>
        <v>"name": "gradient_deg"</v>
      </c>
      <c r="AK124" s="15" t="str">
        <f t="shared" ref="AK124:AK187" si="78">IF(AND($AE124,P124),", "&amp;AK$13&amp;": """&amp;B124&amp;"""","")</f>
        <v>, "title": "Gradient, degrees"</v>
      </c>
      <c r="AL124" s="15" t="str">
        <f t="shared" ref="AL124:AL187" si="79">IF($AE124,", "&amp;AL$13&amp;": """&amp;C124&amp;"""","")</f>
        <v>, "group": "Geom"</v>
      </c>
      <c r="AM124" s="15" t="str">
        <f t="shared" ref="AM124:AM187" si="80">IF($AE124,", "&amp;AM$13&amp;": """&amp;D124&amp;"""","")</f>
        <v>, "rank": "opt"</v>
      </c>
      <c r="AN124" s="15" t="str">
        <f t="shared" ref="AN124:AN187" si="81">IF(AND($AE124,Q124),", "&amp;AN$13&amp;": """&amp;AC124&amp;"""","")</f>
        <v>, "type": "number"</v>
      </c>
      <c r="AO124" s="15" t="str">
        <f t="shared" ref="AO124:AO187" si="82">IF(AND($AE124,R124),", "&amp;AO$13&amp;": """&amp;F124&amp;"""","")</f>
        <v/>
      </c>
      <c r="AP124" s="15" t="str">
        <f t="shared" ref="AP124:AP187" si="83">IF(AND($AE124,S124),", "&amp;AP$13&amp;": """&amp;G124&amp;"""","")</f>
        <v>, "description": "?? Other ways to represent gradient?"</v>
      </c>
      <c r="AQ124" s="22" t="str">
        <f t="shared" si="62"/>
        <v/>
      </c>
      <c r="AR124" s="22" t="str">
        <f t="shared" ref="AR124:AR187" si="84">IF(AND($AE124,$AB124),AR$13&amp;": "&amp;IF(T124,"true","false"),"")</f>
        <v/>
      </c>
      <c r="AS124" s="22" t="str">
        <f t="shared" ref="AS124:AS187" si="85">IF(AND($AE124,$AB124),IF(AR124&lt;&gt;"",",","")&amp;AS$13&amp;": "&amp;IF(U124,"true","false"),"")</f>
        <v/>
      </c>
      <c r="AT124" s="22" t="str">
        <f>IF(AND($AE124,$AB124),IF(V124,IF(OR($V124:V124),",","")&amp;AT$13&amp;": "&amp;J124,""),"")</f>
        <v/>
      </c>
      <c r="AU124" s="22" t="str">
        <f>IF(AND($AE124,$AB124),IF(W124,IF(OR($V124:W124),",","")&amp;AU$13&amp;": "&amp;K124,""),"")</f>
        <v/>
      </c>
      <c r="AV124" s="22" t="str">
        <f>IF(AND($AE124,$AB124),IF(X124,IF(OR($V124:X124),",","")&amp;AV$13&amp;": "&amp;L124,""),"")</f>
        <v/>
      </c>
      <c r="AW124" s="22" t="str">
        <f>IF(AND($AE124,$AB124),IF(Y124,IF(OR($V124:Y124),",","")&amp;AW$13&amp;": "&amp;M124,""),"")</f>
        <v/>
      </c>
      <c r="AX124" s="22" t="str">
        <f>IF(AND($AE124,$AB124),IF(Z124,IF(OR($V124:Z124),",","")&amp;AX$13&amp;": """&amp;N124&amp;"""",""),"")</f>
        <v/>
      </c>
      <c r="AY124" s="22" t="str">
        <f>IF(AND($AE124,$AB124),IF(AA124,IF(OR($V124:AA124),",","")&amp;AY$13&amp;": "&amp;"["&amp;O124&amp;"]",""),"")</f>
        <v/>
      </c>
      <c r="AZ124" s="22" t="str">
        <f t="shared" si="63"/>
        <v/>
      </c>
      <c r="BA124" s="14" t="str">
        <f t="shared" si="64"/>
        <v>}</v>
      </c>
      <c r="BB124" s="13" t="str">
        <f t="shared" ref="BB124:BB187" si="86">_xlfn.CONCAT((AI124:BA124))</f>
        <v>,{"name": "gradient_deg", "title": "Gradient, degrees", "group": "Geom", "rank": "opt", "type": "number", "description": "?? Other ways to represent gradient?"}</v>
      </c>
      <c r="BC124" t="str">
        <f t="shared" ref="BC124:BC187" si="87">IF(AE124,","&amp;A124,"")</f>
        <v>,gradient_deg</v>
      </c>
      <c r="BD124" t="str">
        <f t="shared" si="65"/>
        <v>,'gradient_deg'</v>
      </c>
      <c r="BE124" t="str">
        <f t="shared" ref="BE124:BE187" si="88">IF(AG124,",'"&amp;A124&amp;"'","")</f>
        <v>,'gradient_deg'</v>
      </c>
      <c r="BG124" t="str">
        <f t="shared" ref="BG124:BG187" si="89">INDEX(types_postgres,MATCH(E124,types_master,0))</f>
        <v>real</v>
      </c>
      <c r="BH124">
        <f t="shared" ref="BH124:BH187" si="90">K124</f>
        <v>0</v>
      </c>
      <c r="BI124" t="str">
        <f t="shared" ref="BI124:BI187" si="91">IF(AE124,", "&amp;SUBSTITUTE(A124,".","_pt_")&amp;" "&amp;BG124&amp;IF(BG124="varchar","("&amp;BH124&amp;")","")&amp;" "&amp;IF(H124," not null","")&amp;CHAR(13),"")</f>
        <v>, gradient_deg real _x000D_</v>
      </c>
    </row>
    <row r="125" spans="1:61" x14ac:dyDescent="0.25">
      <c r="A125" t="str">
        <f>'master schema'!C120</f>
        <v>cyclic_left_top_4.5m_mm</v>
      </c>
      <c r="B125" t="str">
        <f>'master schema'!K120</f>
        <v>Cyclic left top, 4.5m wavelength, mm</v>
      </c>
      <c r="C125" t="str">
        <f>'master schema'!D120</f>
        <v>Geom</v>
      </c>
      <c r="D125" t="str">
        <f>'master schema'!E120</f>
        <v>opt</v>
      </c>
      <c r="E125" t="str">
        <f>'master schema'!M120</f>
        <v>numeric</v>
      </c>
      <c r="F125">
        <f>'master schema'!N120</f>
        <v>0</v>
      </c>
      <c r="G125">
        <f>'master schema'!O120</f>
        <v>0</v>
      </c>
      <c r="H125" t="b">
        <f>'master schema'!Y120</f>
        <v>0</v>
      </c>
      <c r="I125" t="b">
        <f>'master schema'!Z120</f>
        <v>0</v>
      </c>
      <c r="J125">
        <f>'master schema'!S120</f>
        <v>0</v>
      </c>
      <c r="K125">
        <f>'master schema'!T120</f>
        <v>0</v>
      </c>
      <c r="L125">
        <f>'master schema'!U120</f>
        <v>0</v>
      </c>
      <c r="M125">
        <f>'master schema'!V120</f>
        <v>0</v>
      </c>
      <c r="N125">
        <f>'master schema'!W120</f>
        <v>0</v>
      </c>
      <c r="O125">
        <f>'master schema'!X120</f>
        <v>0</v>
      </c>
      <c r="P125" t="b">
        <f t="shared" si="67"/>
        <v>1</v>
      </c>
      <c r="Q125" t="b">
        <f t="shared" si="68"/>
        <v>1</v>
      </c>
      <c r="R125" t="b">
        <f t="shared" si="69"/>
        <v>0</v>
      </c>
      <c r="S125" t="b">
        <f t="shared" si="70"/>
        <v>0</v>
      </c>
      <c r="T125" t="b">
        <f t="shared" si="71"/>
        <v>0</v>
      </c>
      <c r="U125" t="b">
        <f t="shared" si="72"/>
        <v>0</v>
      </c>
      <c r="V125" t="b">
        <f>NOT(ISBLANK('master schema'!S120))</f>
        <v>0</v>
      </c>
      <c r="W125" t="b">
        <f>NOT(ISBLANK('master schema'!T120))</f>
        <v>0</v>
      </c>
      <c r="X125" t="b">
        <f>NOT(ISBLANK('master schema'!U120))</f>
        <v>0</v>
      </c>
      <c r="Y125" t="b">
        <f>NOT(ISBLANK('master schema'!V120))</f>
        <v>0</v>
      </c>
      <c r="Z125" t="b">
        <f>NOT(ISBLANK('master schema'!W120))</f>
        <v>0</v>
      </c>
      <c r="AA125" t="b">
        <f>NOT(ISBLANK('master schema'!X120))</f>
        <v>0</v>
      </c>
      <c r="AB125" t="b">
        <f t="shared" si="73"/>
        <v>0</v>
      </c>
      <c r="AC125" t="str">
        <f>INDEX(types_tableschema,MATCH('master schema'!M120,types_master,0))</f>
        <v>number</v>
      </c>
      <c r="AD125" t="b">
        <f>IF(flavour="full",TRUE,INDEX('master schema'!$AC120:$AF120,1,MATCH(flavour,'master schema'!$AC$9:$AF$9,0))="y")</f>
        <v>0</v>
      </c>
      <c r="AE125" t="b">
        <f t="shared" si="74"/>
        <v>0</v>
      </c>
      <c r="AF125" t="str">
        <f>IF(AD125,INDEX('master schema'!$AG120:$AK120,1,MATCH(flavour,'master schema'!$AG$9:$AK$9,0)),"")</f>
        <v/>
      </c>
      <c r="AG125" t="b">
        <f t="shared" si="75"/>
        <v>0</v>
      </c>
      <c r="AH125" t="str">
        <f t="shared" si="76"/>
        <v>cyclicLeftTop4.5MMm</v>
      </c>
      <c r="AI125" s="14" t="str">
        <f t="shared" si="66"/>
        <v/>
      </c>
      <c r="AJ125" s="15" t="str">
        <f t="shared" si="77"/>
        <v/>
      </c>
      <c r="AK125" s="15" t="str">
        <f t="shared" si="78"/>
        <v/>
      </c>
      <c r="AL125" s="15" t="str">
        <f t="shared" si="79"/>
        <v/>
      </c>
      <c r="AM125" s="15" t="str">
        <f t="shared" si="80"/>
        <v/>
      </c>
      <c r="AN125" s="15" t="str">
        <f t="shared" si="81"/>
        <v/>
      </c>
      <c r="AO125" s="15" t="str">
        <f t="shared" si="82"/>
        <v/>
      </c>
      <c r="AP125" s="15" t="str">
        <f t="shared" si="83"/>
        <v/>
      </c>
      <c r="AQ125" s="22" t="str">
        <f t="shared" si="62"/>
        <v/>
      </c>
      <c r="AR125" s="22" t="str">
        <f t="shared" si="84"/>
        <v/>
      </c>
      <c r="AS125" s="22" t="str">
        <f t="shared" si="85"/>
        <v/>
      </c>
      <c r="AT125" s="22" t="str">
        <f>IF(AND($AE125,$AB125),IF(V125,IF(OR($V125:V125),",","")&amp;AT$13&amp;": "&amp;J125,""),"")</f>
        <v/>
      </c>
      <c r="AU125" s="22" t="str">
        <f>IF(AND($AE125,$AB125),IF(W125,IF(OR($V125:W125),",","")&amp;AU$13&amp;": "&amp;K125,""),"")</f>
        <v/>
      </c>
      <c r="AV125" s="22" t="str">
        <f>IF(AND($AE125,$AB125),IF(X125,IF(OR($V125:X125),",","")&amp;AV$13&amp;": "&amp;L125,""),"")</f>
        <v/>
      </c>
      <c r="AW125" s="22" t="str">
        <f>IF(AND($AE125,$AB125),IF(Y125,IF(OR($V125:Y125),",","")&amp;AW$13&amp;": "&amp;M125,""),"")</f>
        <v/>
      </c>
      <c r="AX125" s="22" t="str">
        <f>IF(AND($AE125,$AB125),IF(Z125,IF(OR($V125:Z125),",","")&amp;AX$13&amp;": """&amp;N125&amp;"""",""),"")</f>
        <v/>
      </c>
      <c r="AY125" s="22" t="str">
        <f>IF(AND($AE125,$AB125),IF(AA125,IF(OR($V125:AA125),",","")&amp;AY$13&amp;": "&amp;"["&amp;O125&amp;"]",""),"")</f>
        <v/>
      </c>
      <c r="AZ125" s="22" t="str">
        <f t="shared" si="63"/>
        <v/>
      </c>
      <c r="BA125" s="14" t="str">
        <f t="shared" si="64"/>
        <v/>
      </c>
      <c r="BB125" s="13" t="str">
        <f t="shared" si="86"/>
        <v/>
      </c>
      <c r="BC125" t="str">
        <f t="shared" si="87"/>
        <v/>
      </c>
      <c r="BD125" t="str">
        <f t="shared" si="65"/>
        <v/>
      </c>
      <c r="BE125" t="str">
        <f t="shared" si="88"/>
        <v/>
      </c>
      <c r="BG125" t="str">
        <f t="shared" si="89"/>
        <v>real</v>
      </c>
      <c r="BH125">
        <f t="shared" si="90"/>
        <v>0</v>
      </c>
      <c r="BI125" t="str">
        <f t="shared" si="91"/>
        <v/>
      </c>
    </row>
    <row r="126" spans="1:61" x14ac:dyDescent="0.25">
      <c r="A126" t="str">
        <f>'master schema'!C121</f>
        <v>cyclic_left_top_4.5m_accu_mm</v>
      </c>
      <c r="B126" t="str">
        <f>'master schema'!K121</f>
        <v>Cyclic left top, 4.5m wavelength, accumulated mm</v>
      </c>
      <c r="C126" t="str">
        <f>'master schema'!D121</f>
        <v>Geom</v>
      </c>
      <c r="D126" t="str">
        <f>'master schema'!E121</f>
        <v>opt</v>
      </c>
      <c r="E126" t="str">
        <f>'master schema'!M121</f>
        <v>numeric</v>
      </c>
      <c r="F126">
        <f>'master schema'!N121</f>
        <v>0</v>
      </c>
      <c r="G126">
        <f>'master schema'!O121</f>
        <v>0</v>
      </c>
      <c r="H126" t="b">
        <f>'master schema'!Y121</f>
        <v>0</v>
      </c>
      <c r="I126" t="b">
        <f>'master schema'!Z121</f>
        <v>0</v>
      </c>
      <c r="J126">
        <f>'master schema'!S121</f>
        <v>0</v>
      </c>
      <c r="K126">
        <f>'master schema'!T121</f>
        <v>0</v>
      </c>
      <c r="L126">
        <f>'master schema'!U121</f>
        <v>0</v>
      </c>
      <c r="M126">
        <f>'master schema'!V121</f>
        <v>0</v>
      </c>
      <c r="N126">
        <f>'master schema'!W121</f>
        <v>0</v>
      </c>
      <c r="O126">
        <f>'master schema'!X121</f>
        <v>0</v>
      </c>
      <c r="P126" t="b">
        <f t="shared" si="67"/>
        <v>1</v>
      </c>
      <c r="Q126" t="b">
        <f t="shared" si="68"/>
        <v>1</v>
      </c>
      <c r="R126" t="b">
        <f t="shared" si="69"/>
        <v>0</v>
      </c>
      <c r="S126" t="b">
        <f t="shared" si="70"/>
        <v>0</v>
      </c>
      <c r="T126" t="b">
        <f t="shared" si="71"/>
        <v>0</v>
      </c>
      <c r="U126" t="b">
        <f t="shared" si="72"/>
        <v>0</v>
      </c>
      <c r="V126" t="b">
        <f>NOT(ISBLANK('master schema'!S121))</f>
        <v>0</v>
      </c>
      <c r="W126" t="b">
        <f>NOT(ISBLANK('master schema'!T121))</f>
        <v>0</v>
      </c>
      <c r="X126" t="b">
        <f>NOT(ISBLANK('master schema'!U121))</f>
        <v>0</v>
      </c>
      <c r="Y126" t="b">
        <f>NOT(ISBLANK('master schema'!V121))</f>
        <v>0</v>
      </c>
      <c r="Z126" t="b">
        <f>NOT(ISBLANK('master schema'!W121))</f>
        <v>0</v>
      </c>
      <c r="AA126" t="b">
        <f>NOT(ISBLANK('master schema'!X121))</f>
        <v>0</v>
      </c>
      <c r="AB126" t="b">
        <f t="shared" si="73"/>
        <v>0</v>
      </c>
      <c r="AC126" t="str">
        <f>INDEX(types_tableschema,MATCH('master schema'!M121,types_master,0))</f>
        <v>number</v>
      </c>
      <c r="AD126" t="b">
        <f>IF(flavour="full",TRUE,INDEX('master schema'!$AC121:$AF121,1,MATCH(flavour,'master schema'!$AC$9:$AF$9,0))="y")</f>
        <v>0</v>
      </c>
      <c r="AE126" t="b">
        <f t="shared" si="74"/>
        <v>0</v>
      </c>
      <c r="AF126" t="str">
        <f>IF(AD126,INDEX('master schema'!$AG121:$AK121,1,MATCH(flavour,'master schema'!$AG$9:$AK$9,0)),"")</f>
        <v/>
      </c>
      <c r="AG126" t="b">
        <f t="shared" si="75"/>
        <v>0</v>
      </c>
      <c r="AH126" t="str">
        <f t="shared" si="76"/>
        <v>cyclicLeftTop4.5MAccuMm</v>
      </c>
      <c r="AI126" s="14" t="str">
        <f t="shared" si="66"/>
        <v/>
      </c>
      <c r="AJ126" s="15" t="str">
        <f t="shared" si="77"/>
        <v/>
      </c>
      <c r="AK126" s="15" t="str">
        <f t="shared" si="78"/>
        <v/>
      </c>
      <c r="AL126" s="15" t="str">
        <f t="shared" si="79"/>
        <v/>
      </c>
      <c r="AM126" s="15" t="str">
        <f t="shared" si="80"/>
        <v/>
      </c>
      <c r="AN126" s="15" t="str">
        <f t="shared" si="81"/>
        <v/>
      </c>
      <c r="AO126" s="15" t="str">
        <f t="shared" si="82"/>
        <v/>
      </c>
      <c r="AP126" s="15" t="str">
        <f t="shared" si="83"/>
        <v/>
      </c>
      <c r="AQ126" s="22" t="str">
        <f t="shared" si="62"/>
        <v/>
      </c>
      <c r="AR126" s="22" t="str">
        <f t="shared" si="84"/>
        <v/>
      </c>
      <c r="AS126" s="22" t="str">
        <f t="shared" si="85"/>
        <v/>
      </c>
      <c r="AT126" s="22" t="str">
        <f>IF(AND($AE126,$AB126),IF(V126,IF(OR($V126:V126),",","")&amp;AT$13&amp;": "&amp;J126,""),"")</f>
        <v/>
      </c>
      <c r="AU126" s="22" t="str">
        <f>IF(AND($AE126,$AB126),IF(W126,IF(OR($V126:W126),",","")&amp;AU$13&amp;": "&amp;K126,""),"")</f>
        <v/>
      </c>
      <c r="AV126" s="22" t="str">
        <f>IF(AND($AE126,$AB126),IF(X126,IF(OR($V126:X126),",","")&amp;AV$13&amp;": "&amp;L126,""),"")</f>
        <v/>
      </c>
      <c r="AW126" s="22" t="str">
        <f>IF(AND($AE126,$AB126),IF(Y126,IF(OR($V126:Y126),",","")&amp;AW$13&amp;": "&amp;M126,""),"")</f>
        <v/>
      </c>
      <c r="AX126" s="22" t="str">
        <f>IF(AND($AE126,$AB126),IF(Z126,IF(OR($V126:Z126),",","")&amp;AX$13&amp;": """&amp;N126&amp;"""",""),"")</f>
        <v/>
      </c>
      <c r="AY126" s="22" t="str">
        <f>IF(AND($AE126,$AB126),IF(AA126,IF(OR($V126:AA126),",","")&amp;AY$13&amp;": "&amp;"["&amp;O126&amp;"]",""),"")</f>
        <v/>
      </c>
      <c r="AZ126" s="22" t="str">
        <f t="shared" si="63"/>
        <v/>
      </c>
      <c r="BA126" s="14" t="str">
        <f t="shared" si="64"/>
        <v/>
      </c>
      <c r="BB126" s="13" t="str">
        <f t="shared" si="86"/>
        <v/>
      </c>
      <c r="BC126" t="str">
        <f t="shared" si="87"/>
        <v/>
      </c>
      <c r="BD126" t="str">
        <f t="shared" si="65"/>
        <v/>
      </c>
      <c r="BE126" t="str">
        <f t="shared" si="88"/>
        <v/>
      </c>
      <c r="BG126" t="str">
        <f t="shared" si="89"/>
        <v>real</v>
      </c>
      <c r="BH126">
        <f t="shared" si="90"/>
        <v>0</v>
      </c>
      <c r="BI126" t="str">
        <f t="shared" si="91"/>
        <v/>
      </c>
    </row>
    <row r="127" spans="1:61" x14ac:dyDescent="0.25">
      <c r="A127" t="str">
        <f>'master schema'!C122</f>
        <v>cyclic_left_top_4.5m_peak_count</v>
      </c>
      <c r="B127" t="str">
        <f>'master schema'!K122</f>
        <v>Cyclic left top, 4.5m wavelength, peak count</v>
      </c>
      <c r="C127" t="str">
        <f>'master schema'!D122</f>
        <v>Geom</v>
      </c>
      <c r="D127" t="str">
        <f>'master schema'!E122</f>
        <v>opt</v>
      </c>
      <c r="E127" t="str">
        <f>'master schema'!M122</f>
        <v>integer</v>
      </c>
      <c r="F127">
        <f>'master schema'!N122</f>
        <v>0</v>
      </c>
      <c r="G127">
        <f>'master schema'!O122</f>
        <v>0</v>
      </c>
      <c r="H127" t="b">
        <f>'master schema'!Y122</f>
        <v>0</v>
      </c>
      <c r="I127" t="b">
        <f>'master schema'!Z122</f>
        <v>0</v>
      </c>
      <c r="J127">
        <f>'master schema'!S122</f>
        <v>0</v>
      </c>
      <c r="K127">
        <f>'master schema'!T122</f>
        <v>0</v>
      </c>
      <c r="L127">
        <f>'master schema'!U122</f>
        <v>0</v>
      </c>
      <c r="M127">
        <f>'master schema'!V122</f>
        <v>0</v>
      </c>
      <c r="N127">
        <f>'master schema'!W122</f>
        <v>0</v>
      </c>
      <c r="O127">
        <f>'master schema'!X122</f>
        <v>0</v>
      </c>
      <c r="P127" t="b">
        <f t="shared" si="67"/>
        <v>1</v>
      </c>
      <c r="Q127" t="b">
        <f t="shared" si="68"/>
        <v>1</v>
      </c>
      <c r="R127" t="b">
        <f t="shared" si="69"/>
        <v>0</v>
      </c>
      <c r="S127" t="b">
        <f t="shared" si="70"/>
        <v>0</v>
      </c>
      <c r="T127" t="b">
        <f t="shared" si="71"/>
        <v>0</v>
      </c>
      <c r="U127" t="b">
        <f t="shared" si="72"/>
        <v>0</v>
      </c>
      <c r="V127" t="b">
        <f>NOT(ISBLANK('master schema'!S122))</f>
        <v>0</v>
      </c>
      <c r="W127" t="b">
        <f>NOT(ISBLANK('master schema'!T122))</f>
        <v>0</v>
      </c>
      <c r="X127" t="b">
        <f>NOT(ISBLANK('master schema'!U122))</f>
        <v>0</v>
      </c>
      <c r="Y127" t="b">
        <f>NOT(ISBLANK('master schema'!V122))</f>
        <v>0</v>
      </c>
      <c r="Z127" t="b">
        <f>NOT(ISBLANK('master schema'!W122))</f>
        <v>0</v>
      </c>
      <c r="AA127" t="b">
        <f>NOT(ISBLANK('master schema'!X122))</f>
        <v>0</v>
      </c>
      <c r="AB127" t="b">
        <f t="shared" si="73"/>
        <v>0</v>
      </c>
      <c r="AC127" t="str">
        <f>INDEX(types_tableschema,MATCH('master schema'!M122,types_master,0))</f>
        <v>integer</v>
      </c>
      <c r="AD127" t="b">
        <f>IF(flavour="full",TRUE,INDEX('master schema'!$AC122:$AF122,1,MATCH(flavour,'master schema'!$AC$9:$AF$9,0))="y")</f>
        <v>0</v>
      </c>
      <c r="AE127" t="b">
        <f t="shared" si="74"/>
        <v>0</v>
      </c>
      <c r="AF127" t="str">
        <f>IF(AD127,INDEX('master schema'!$AG122:$AK122,1,MATCH(flavour,'master schema'!$AG$9:$AK$9,0)),"")</f>
        <v/>
      </c>
      <c r="AG127" t="b">
        <f t="shared" si="75"/>
        <v>0</v>
      </c>
      <c r="AH127" t="str">
        <f t="shared" si="76"/>
        <v>cyclicLeftTop4.5MPeakCount</v>
      </c>
      <c r="AI127" s="14" t="str">
        <f t="shared" si="66"/>
        <v/>
      </c>
      <c r="AJ127" s="15" t="str">
        <f t="shared" si="77"/>
        <v/>
      </c>
      <c r="AK127" s="15" t="str">
        <f t="shared" si="78"/>
        <v/>
      </c>
      <c r="AL127" s="15" t="str">
        <f t="shared" si="79"/>
        <v/>
      </c>
      <c r="AM127" s="15" t="str">
        <f t="shared" si="80"/>
        <v/>
      </c>
      <c r="AN127" s="15" t="str">
        <f t="shared" si="81"/>
        <v/>
      </c>
      <c r="AO127" s="15" t="str">
        <f t="shared" si="82"/>
        <v/>
      </c>
      <c r="AP127" s="15" t="str">
        <f t="shared" si="83"/>
        <v/>
      </c>
      <c r="AQ127" s="22" t="str">
        <f t="shared" si="62"/>
        <v/>
      </c>
      <c r="AR127" s="22" t="str">
        <f t="shared" si="84"/>
        <v/>
      </c>
      <c r="AS127" s="22" t="str">
        <f t="shared" si="85"/>
        <v/>
      </c>
      <c r="AT127" s="22" t="str">
        <f>IF(AND($AE127,$AB127),IF(V127,IF(OR($V127:V127),",","")&amp;AT$13&amp;": "&amp;J127,""),"")</f>
        <v/>
      </c>
      <c r="AU127" s="22" t="str">
        <f>IF(AND($AE127,$AB127),IF(W127,IF(OR($V127:W127),",","")&amp;AU$13&amp;": "&amp;K127,""),"")</f>
        <v/>
      </c>
      <c r="AV127" s="22" t="str">
        <f>IF(AND($AE127,$AB127),IF(X127,IF(OR($V127:X127),",","")&amp;AV$13&amp;": "&amp;L127,""),"")</f>
        <v/>
      </c>
      <c r="AW127" s="22" t="str">
        <f>IF(AND($AE127,$AB127),IF(Y127,IF(OR($V127:Y127),",","")&amp;AW$13&amp;": "&amp;M127,""),"")</f>
        <v/>
      </c>
      <c r="AX127" s="22" t="str">
        <f>IF(AND($AE127,$AB127),IF(Z127,IF(OR($V127:Z127),",","")&amp;AX$13&amp;": """&amp;N127&amp;"""",""),"")</f>
        <v/>
      </c>
      <c r="AY127" s="22" t="str">
        <f>IF(AND($AE127,$AB127),IF(AA127,IF(OR($V127:AA127),",","")&amp;AY$13&amp;": "&amp;"["&amp;O127&amp;"]",""),"")</f>
        <v/>
      </c>
      <c r="AZ127" s="22" t="str">
        <f t="shared" si="63"/>
        <v/>
      </c>
      <c r="BA127" s="14" t="str">
        <f t="shared" si="64"/>
        <v/>
      </c>
      <c r="BB127" s="13" t="str">
        <f t="shared" si="86"/>
        <v/>
      </c>
      <c r="BC127" t="str">
        <f t="shared" si="87"/>
        <v/>
      </c>
      <c r="BD127" t="str">
        <f t="shared" si="65"/>
        <v/>
      </c>
      <c r="BE127" t="str">
        <f t="shared" si="88"/>
        <v/>
      </c>
      <c r="BG127" t="str">
        <f t="shared" si="89"/>
        <v>integer</v>
      </c>
      <c r="BH127">
        <f t="shared" si="90"/>
        <v>0</v>
      </c>
      <c r="BI127" t="str">
        <f t="shared" si="91"/>
        <v/>
      </c>
    </row>
    <row r="128" spans="1:61" x14ac:dyDescent="0.25">
      <c r="A128" t="str">
        <f>'master schema'!C123</f>
        <v>cyclic_right_top_4.5m_mm</v>
      </c>
      <c r="B128" t="str">
        <f>'master schema'!K123</f>
        <v>Cyclic right top, 4.5m wavelength, mm</v>
      </c>
      <c r="C128" t="str">
        <f>'master schema'!D123</f>
        <v>Geom</v>
      </c>
      <c r="D128" t="str">
        <f>'master schema'!E123</f>
        <v>opt</v>
      </c>
      <c r="E128" t="str">
        <f>'master schema'!M123</f>
        <v>numeric</v>
      </c>
      <c r="F128">
        <f>'master schema'!N123</f>
        <v>0</v>
      </c>
      <c r="G128">
        <f>'master schema'!O123</f>
        <v>0</v>
      </c>
      <c r="H128" t="b">
        <f>'master schema'!Y123</f>
        <v>0</v>
      </c>
      <c r="I128" t="b">
        <f>'master schema'!Z123</f>
        <v>0</v>
      </c>
      <c r="J128">
        <f>'master schema'!S123</f>
        <v>0</v>
      </c>
      <c r="K128">
        <f>'master schema'!T123</f>
        <v>0</v>
      </c>
      <c r="L128">
        <f>'master schema'!U123</f>
        <v>0</v>
      </c>
      <c r="M128">
        <f>'master schema'!V123</f>
        <v>0</v>
      </c>
      <c r="N128">
        <f>'master schema'!W123</f>
        <v>0</v>
      </c>
      <c r="O128">
        <f>'master schema'!X123</f>
        <v>0</v>
      </c>
      <c r="P128" t="b">
        <f t="shared" si="67"/>
        <v>1</v>
      </c>
      <c r="Q128" t="b">
        <f t="shared" si="68"/>
        <v>1</v>
      </c>
      <c r="R128" t="b">
        <f t="shared" si="69"/>
        <v>0</v>
      </c>
      <c r="S128" t="b">
        <f t="shared" si="70"/>
        <v>0</v>
      </c>
      <c r="T128" t="b">
        <f t="shared" si="71"/>
        <v>0</v>
      </c>
      <c r="U128" t="b">
        <f t="shared" si="72"/>
        <v>0</v>
      </c>
      <c r="V128" t="b">
        <f>NOT(ISBLANK('master schema'!S123))</f>
        <v>0</v>
      </c>
      <c r="W128" t="b">
        <f>NOT(ISBLANK('master schema'!T123))</f>
        <v>0</v>
      </c>
      <c r="X128" t="b">
        <f>NOT(ISBLANK('master schema'!U123))</f>
        <v>0</v>
      </c>
      <c r="Y128" t="b">
        <f>NOT(ISBLANK('master schema'!V123))</f>
        <v>0</v>
      </c>
      <c r="Z128" t="b">
        <f>NOT(ISBLANK('master schema'!W123))</f>
        <v>0</v>
      </c>
      <c r="AA128" t="b">
        <f>NOT(ISBLANK('master schema'!X123))</f>
        <v>0</v>
      </c>
      <c r="AB128" t="b">
        <f t="shared" si="73"/>
        <v>0</v>
      </c>
      <c r="AC128" t="str">
        <f>INDEX(types_tableschema,MATCH('master schema'!M123,types_master,0))</f>
        <v>number</v>
      </c>
      <c r="AD128" t="b">
        <f>IF(flavour="full",TRUE,INDEX('master schema'!$AC123:$AF123,1,MATCH(flavour,'master schema'!$AC$9:$AF$9,0))="y")</f>
        <v>0</v>
      </c>
      <c r="AE128" t="b">
        <f t="shared" si="74"/>
        <v>0</v>
      </c>
      <c r="AF128" t="str">
        <f>IF(AD128,INDEX('master schema'!$AG123:$AK123,1,MATCH(flavour,'master schema'!$AG$9:$AK$9,0)),"")</f>
        <v/>
      </c>
      <c r="AG128" t="b">
        <f t="shared" si="75"/>
        <v>0</v>
      </c>
      <c r="AH128" t="str">
        <f t="shared" si="76"/>
        <v>cyclicRightTop4.5MMm</v>
      </c>
      <c r="AI128" s="14" t="str">
        <f t="shared" si="66"/>
        <v/>
      </c>
      <c r="AJ128" s="15" t="str">
        <f t="shared" si="77"/>
        <v/>
      </c>
      <c r="AK128" s="15" t="str">
        <f t="shared" si="78"/>
        <v/>
      </c>
      <c r="AL128" s="15" t="str">
        <f t="shared" si="79"/>
        <v/>
      </c>
      <c r="AM128" s="15" t="str">
        <f t="shared" si="80"/>
        <v/>
      </c>
      <c r="AN128" s="15" t="str">
        <f t="shared" si="81"/>
        <v/>
      </c>
      <c r="AO128" s="15" t="str">
        <f t="shared" si="82"/>
        <v/>
      </c>
      <c r="AP128" s="15" t="str">
        <f t="shared" si="83"/>
        <v/>
      </c>
      <c r="AQ128" s="22" t="str">
        <f t="shared" si="62"/>
        <v/>
      </c>
      <c r="AR128" s="22" t="str">
        <f t="shared" si="84"/>
        <v/>
      </c>
      <c r="AS128" s="22" t="str">
        <f t="shared" si="85"/>
        <v/>
      </c>
      <c r="AT128" s="22" t="str">
        <f>IF(AND($AE128,$AB128),IF(V128,IF(OR($V128:V128),",","")&amp;AT$13&amp;": "&amp;J128,""),"")</f>
        <v/>
      </c>
      <c r="AU128" s="22" t="str">
        <f>IF(AND($AE128,$AB128),IF(W128,IF(OR($V128:W128),",","")&amp;AU$13&amp;": "&amp;K128,""),"")</f>
        <v/>
      </c>
      <c r="AV128" s="22" t="str">
        <f>IF(AND($AE128,$AB128),IF(X128,IF(OR($V128:X128),",","")&amp;AV$13&amp;": "&amp;L128,""),"")</f>
        <v/>
      </c>
      <c r="AW128" s="22" t="str">
        <f>IF(AND($AE128,$AB128),IF(Y128,IF(OR($V128:Y128),",","")&amp;AW$13&amp;": "&amp;M128,""),"")</f>
        <v/>
      </c>
      <c r="AX128" s="22" t="str">
        <f>IF(AND($AE128,$AB128),IF(Z128,IF(OR($V128:Z128),",","")&amp;AX$13&amp;": """&amp;N128&amp;"""",""),"")</f>
        <v/>
      </c>
      <c r="AY128" s="22" t="str">
        <f>IF(AND($AE128,$AB128),IF(AA128,IF(OR($V128:AA128),",","")&amp;AY$13&amp;": "&amp;"["&amp;O128&amp;"]",""),"")</f>
        <v/>
      </c>
      <c r="AZ128" s="22" t="str">
        <f t="shared" si="63"/>
        <v/>
      </c>
      <c r="BA128" s="14" t="str">
        <f t="shared" si="64"/>
        <v/>
      </c>
      <c r="BB128" s="13" t="str">
        <f t="shared" si="86"/>
        <v/>
      </c>
      <c r="BC128" t="str">
        <f t="shared" si="87"/>
        <v/>
      </c>
      <c r="BD128" t="str">
        <f t="shared" si="65"/>
        <v/>
      </c>
      <c r="BE128" t="str">
        <f t="shared" si="88"/>
        <v/>
      </c>
      <c r="BG128" t="str">
        <f t="shared" si="89"/>
        <v>real</v>
      </c>
      <c r="BH128">
        <f t="shared" si="90"/>
        <v>0</v>
      </c>
      <c r="BI128" t="str">
        <f t="shared" si="91"/>
        <v/>
      </c>
    </row>
    <row r="129" spans="1:61" x14ac:dyDescent="0.25">
      <c r="A129" t="str">
        <f>'master schema'!C124</f>
        <v>cyclic_right_top_4.5m_accu_mm</v>
      </c>
      <c r="B129" t="str">
        <f>'master schema'!K124</f>
        <v>Cyclic right top, 4.5m wavelength, accumulated mm</v>
      </c>
      <c r="C129" t="str">
        <f>'master schema'!D124</f>
        <v>Geom</v>
      </c>
      <c r="D129" t="str">
        <f>'master schema'!E124</f>
        <v>opt</v>
      </c>
      <c r="E129" t="str">
        <f>'master schema'!M124</f>
        <v>numeric</v>
      </c>
      <c r="F129">
        <f>'master schema'!N124</f>
        <v>0</v>
      </c>
      <c r="G129">
        <f>'master schema'!O124</f>
        <v>0</v>
      </c>
      <c r="H129" t="b">
        <f>'master schema'!Y124</f>
        <v>0</v>
      </c>
      <c r="I129" t="b">
        <f>'master schema'!Z124</f>
        <v>0</v>
      </c>
      <c r="J129">
        <f>'master schema'!S124</f>
        <v>0</v>
      </c>
      <c r="K129">
        <f>'master schema'!T124</f>
        <v>0</v>
      </c>
      <c r="L129">
        <f>'master schema'!U124</f>
        <v>0</v>
      </c>
      <c r="M129">
        <f>'master schema'!V124</f>
        <v>0</v>
      </c>
      <c r="N129">
        <f>'master schema'!W124</f>
        <v>0</v>
      </c>
      <c r="O129">
        <f>'master schema'!X124</f>
        <v>0</v>
      </c>
      <c r="P129" t="b">
        <f t="shared" si="67"/>
        <v>1</v>
      </c>
      <c r="Q129" t="b">
        <f t="shared" si="68"/>
        <v>1</v>
      </c>
      <c r="R129" t="b">
        <f t="shared" si="69"/>
        <v>0</v>
      </c>
      <c r="S129" t="b">
        <f t="shared" si="70"/>
        <v>0</v>
      </c>
      <c r="T129" t="b">
        <f t="shared" si="71"/>
        <v>0</v>
      </c>
      <c r="U129" t="b">
        <f t="shared" si="72"/>
        <v>0</v>
      </c>
      <c r="V129" t="b">
        <f>NOT(ISBLANK('master schema'!S124))</f>
        <v>0</v>
      </c>
      <c r="W129" t="b">
        <f>NOT(ISBLANK('master schema'!T124))</f>
        <v>0</v>
      </c>
      <c r="X129" t="b">
        <f>NOT(ISBLANK('master schema'!U124))</f>
        <v>0</v>
      </c>
      <c r="Y129" t="b">
        <f>NOT(ISBLANK('master schema'!V124))</f>
        <v>0</v>
      </c>
      <c r="Z129" t="b">
        <f>NOT(ISBLANK('master schema'!W124))</f>
        <v>0</v>
      </c>
      <c r="AA129" t="b">
        <f>NOT(ISBLANK('master schema'!X124))</f>
        <v>0</v>
      </c>
      <c r="AB129" t="b">
        <f t="shared" si="73"/>
        <v>0</v>
      </c>
      <c r="AC129" t="str">
        <f>INDEX(types_tableschema,MATCH('master schema'!M124,types_master,0))</f>
        <v>number</v>
      </c>
      <c r="AD129" t="b">
        <f>IF(flavour="full",TRUE,INDEX('master schema'!$AC124:$AF124,1,MATCH(flavour,'master schema'!$AC$9:$AF$9,0))="y")</f>
        <v>0</v>
      </c>
      <c r="AE129" t="b">
        <f t="shared" si="74"/>
        <v>0</v>
      </c>
      <c r="AF129" t="str">
        <f>IF(AD129,INDEX('master schema'!$AG124:$AK124,1,MATCH(flavour,'master schema'!$AG$9:$AK$9,0)),"")</f>
        <v/>
      </c>
      <c r="AG129" t="b">
        <f t="shared" si="75"/>
        <v>0</v>
      </c>
      <c r="AH129" t="str">
        <f t="shared" si="76"/>
        <v>cyclicRightTop4.5MAccuMm</v>
      </c>
      <c r="AI129" s="14" t="str">
        <f t="shared" si="66"/>
        <v/>
      </c>
      <c r="AJ129" s="15" t="str">
        <f t="shared" si="77"/>
        <v/>
      </c>
      <c r="AK129" s="15" t="str">
        <f t="shared" si="78"/>
        <v/>
      </c>
      <c r="AL129" s="15" t="str">
        <f t="shared" si="79"/>
        <v/>
      </c>
      <c r="AM129" s="15" t="str">
        <f t="shared" si="80"/>
        <v/>
      </c>
      <c r="AN129" s="15" t="str">
        <f t="shared" si="81"/>
        <v/>
      </c>
      <c r="AO129" s="15" t="str">
        <f t="shared" si="82"/>
        <v/>
      </c>
      <c r="AP129" s="15" t="str">
        <f t="shared" si="83"/>
        <v/>
      </c>
      <c r="AQ129" s="22" t="str">
        <f t="shared" si="62"/>
        <v/>
      </c>
      <c r="AR129" s="22" t="str">
        <f t="shared" si="84"/>
        <v/>
      </c>
      <c r="AS129" s="22" t="str">
        <f t="shared" si="85"/>
        <v/>
      </c>
      <c r="AT129" s="22" t="str">
        <f>IF(AND($AE129,$AB129),IF(V129,IF(OR($V129:V129),",","")&amp;AT$13&amp;": "&amp;J129,""),"")</f>
        <v/>
      </c>
      <c r="AU129" s="22" t="str">
        <f>IF(AND($AE129,$AB129),IF(W129,IF(OR($V129:W129),",","")&amp;AU$13&amp;": "&amp;K129,""),"")</f>
        <v/>
      </c>
      <c r="AV129" s="22" t="str">
        <f>IF(AND($AE129,$AB129),IF(X129,IF(OR($V129:X129),",","")&amp;AV$13&amp;": "&amp;L129,""),"")</f>
        <v/>
      </c>
      <c r="AW129" s="22" t="str">
        <f>IF(AND($AE129,$AB129),IF(Y129,IF(OR($V129:Y129),",","")&amp;AW$13&amp;": "&amp;M129,""),"")</f>
        <v/>
      </c>
      <c r="AX129" s="22" t="str">
        <f>IF(AND($AE129,$AB129),IF(Z129,IF(OR($V129:Z129),",","")&amp;AX$13&amp;": """&amp;N129&amp;"""",""),"")</f>
        <v/>
      </c>
      <c r="AY129" s="22" t="str">
        <f>IF(AND($AE129,$AB129),IF(AA129,IF(OR($V129:AA129),",","")&amp;AY$13&amp;": "&amp;"["&amp;O129&amp;"]",""),"")</f>
        <v/>
      </c>
      <c r="AZ129" s="22" t="str">
        <f t="shared" si="63"/>
        <v/>
      </c>
      <c r="BA129" s="14" t="str">
        <f t="shared" si="64"/>
        <v/>
      </c>
      <c r="BB129" s="13" t="str">
        <f t="shared" si="86"/>
        <v/>
      </c>
      <c r="BC129" t="str">
        <f t="shared" si="87"/>
        <v/>
      </c>
      <c r="BD129" t="str">
        <f t="shared" si="65"/>
        <v/>
      </c>
      <c r="BE129" t="str">
        <f t="shared" si="88"/>
        <v/>
      </c>
      <c r="BG129" t="str">
        <f t="shared" si="89"/>
        <v>real</v>
      </c>
      <c r="BH129">
        <f t="shared" si="90"/>
        <v>0</v>
      </c>
      <c r="BI129" t="str">
        <f t="shared" si="91"/>
        <v/>
      </c>
    </row>
    <row r="130" spans="1:61" x14ac:dyDescent="0.25">
      <c r="A130" t="str">
        <f>'master schema'!C125</f>
        <v>cyclic_right_top_4.5m_peak_count</v>
      </c>
      <c r="B130" t="str">
        <f>'master schema'!K125</f>
        <v>Cyclic right top, 4.5m wavelength, peak count</v>
      </c>
      <c r="C130" t="str">
        <f>'master schema'!D125</f>
        <v>Geom</v>
      </c>
      <c r="D130" t="str">
        <f>'master schema'!E125</f>
        <v>opt</v>
      </c>
      <c r="E130" t="str">
        <f>'master schema'!M125</f>
        <v>integer</v>
      </c>
      <c r="F130">
        <f>'master schema'!N125</f>
        <v>0</v>
      </c>
      <c r="G130">
        <f>'master schema'!O125</f>
        <v>0</v>
      </c>
      <c r="H130" t="b">
        <f>'master schema'!Y125</f>
        <v>0</v>
      </c>
      <c r="I130" t="b">
        <f>'master schema'!Z125</f>
        <v>0</v>
      </c>
      <c r="J130">
        <f>'master schema'!S125</f>
        <v>0</v>
      </c>
      <c r="K130">
        <f>'master schema'!T125</f>
        <v>0</v>
      </c>
      <c r="L130">
        <f>'master schema'!U125</f>
        <v>0</v>
      </c>
      <c r="M130">
        <f>'master schema'!V125</f>
        <v>0</v>
      </c>
      <c r="N130">
        <f>'master schema'!W125</f>
        <v>0</v>
      </c>
      <c r="O130">
        <f>'master schema'!X125</f>
        <v>0</v>
      </c>
      <c r="P130" t="b">
        <f t="shared" si="67"/>
        <v>1</v>
      </c>
      <c r="Q130" t="b">
        <f t="shared" si="68"/>
        <v>1</v>
      </c>
      <c r="R130" t="b">
        <f t="shared" si="69"/>
        <v>0</v>
      </c>
      <c r="S130" t="b">
        <f t="shared" si="70"/>
        <v>0</v>
      </c>
      <c r="T130" t="b">
        <f t="shared" si="71"/>
        <v>0</v>
      </c>
      <c r="U130" t="b">
        <f t="shared" si="72"/>
        <v>0</v>
      </c>
      <c r="V130" t="b">
        <f>NOT(ISBLANK('master schema'!S125))</f>
        <v>0</v>
      </c>
      <c r="W130" t="b">
        <f>NOT(ISBLANK('master schema'!T125))</f>
        <v>0</v>
      </c>
      <c r="X130" t="b">
        <f>NOT(ISBLANK('master schema'!U125))</f>
        <v>0</v>
      </c>
      <c r="Y130" t="b">
        <f>NOT(ISBLANK('master schema'!V125))</f>
        <v>0</v>
      </c>
      <c r="Z130" t="b">
        <f>NOT(ISBLANK('master schema'!W125))</f>
        <v>0</v>
      </c>
      <c r="AA130" t="b">
        <f>NOT(ISBLANK('master schema'!X125))</f>
        <v>0</v>
      </c>
      <c r="AB130" t="b">
        <f t="shared" si="73"/>
        <v>0</v>
      </c>
      <c r="AC130" t="str">
        <f>INDEX(types_tableschema,MATCH('master schema'!M125,types_master,0))</f>
        <v>integer</v>
      </c>
      <c r="AD130" t="b">
        <f>IF(flavour="full",TRUE,INDEX('master schema'!$AC125:$AF125,1,MATCH(flavour,'master schema'!$AC$9:$AF$9,0))="y")</f>
        <v>0</v>
      </c>
      <c r="AE130" t="b">
        <f t="shared" si="74"/>
        <v>0</v>
      </c>
      <c r="AF130" t="str">
        <f>IF(AD130,INDEX('master schema'!$AG125:$AK125,1,MATCH(flavour,'master schema'!$AG$9:$AK$9,0)),"")</f>
        <v/>
      </c>
      <c r="AG130" t="b">
        <f t="shared" si="75"/>
        <v>0</v>
      </c>
      <c r="AH130" t="str">
        <f t="shared" si="76"/>
        <v>cyclicRightTop4.5MPeakCount</v>
      </c>
      <c r="AI130" s="14" t="str">
        <f t="shared" si="66"/>
        <v/>
      </c>
      <c r="AJ130" s="15" t="str">
        <f t="shared" si="77"/>
        <v/>
      </c>
      <c r="AK130" s="15" t="str">
        <f t="shared" si="78"/>
        <v/>
      </c>
      <c r="AL130" s="15" t="str">
        <f t="shared" si="79"/>
        <v/>
      </c>
      <c r="AM130" s="15" t="str">
        <f t="shared" si="80"/>
        <v/>
      </c>
      <c r="AN130" s="15" t="str">
        <f t="shared" si="81"/>
        <v/>
      </c>
      <c r="AO130" s="15" t="str">
        <f t="shared" si="82"/>
        <v/>
      </c>
      <c r="AP130" s="15" t="str">
        <f t="shared" si="83"/>
        <v/>
      </c>
      <c r="AQ130" s="22" t="str">
        <f t="shared" si="62"/>
        <v/>
      </c>
      <c r="AR130" s="22" t="str">
        <f t="shared" si="84"/>
        <v/>
      </c>
      <c r="AS130" s="22" t="str">
        <f t="shared" si="85"/>
        <v/>
      </c>
      <c r="AT130" s="22" t="str">
        <f>IF(AND($AE130,$AB130),IF(V130,IF(OR($V130:V130),",","")&amp;AT$13&amp;": "&amp;J130,""),"")</f>
        <v/>
      </c>
      <c r="AU130" s="22" t="str">
        <f>IF(AND($AE130,$AB130),IF(W130,IF(OR($V130:W130),",","")&amp;AU$13&amp;": "&amp;K130,""),"")</f>
        <v/>
      </c>
      <c r="AV130" s="22" t="str">
        <f>IF(AND($AE130,$AB130),IF(X130,IF(OR($V130:X130),",","")&amp;AV$13&amp;": "&amp;L130,""),"")</f>
        <v/>
      </c>
      <c r="AW130" s="22" t="str">
        <f>IF(AND($AE130,$AB130),IF(Y130,IF(OR($V130:Y130),",","")&amp;AW$13&amp;": "&amp;M130,""),"")</f>
        <v/>
      </c>
      <c r="AX130" s="22" t="str">
        <f>IF(AND($AE130,$AB130),IF(Z130,IF(OR($V130:Z130),",","")&amp;AX$13&amp;": """&amp;N130&amp;"""",""),"")</f>
        <v/>
      </c>
      <c r="AY130" s="22" t="str">
        <f>IF(AND($AE130,$AB130),IF(AA130,IF(OR($V130:AA130),",","")&amp;AY$13&amp;": "&amp;"["&amp;O130&amp;"]",""),"")</f>
        <v/>
      </c>
      <c r="AZ130" s="22" t="str">
        <f t="shared" si="63"/>
        <v/>
      </c>
      <c r="BA130" s="14" t="str">
        <f t="shared" si="64"/>
        <v/>
      </c>
      <c r="BB130" s="13" t="str">
        <f t="shared" si="86"/>
        <v/>
      </c>
      <c r="BC130" t="str">
        <f t="shared" si="87"/>
        <v/>
      </c>
      <c r="BD130" t="str">
        <f t="shared" si="65"/>
        <v/>
      </c>
      <c r="BE130" t="str">
        <f t="shared" si="88"/>
        <v/>
      </c>
      <c r="BG130" t="str">
        <f t="shared" si="89"/>
        <v>integer</v>
      </c>
      <c r="BH130">
        <f t="shared" si="90"/>
        <v>0</v>
      </c>
      <c r="BI130" t="str">
        <f t="shared" si="91"/>
        <v/>
      </c>
    </row>
    <row r="131" spans="1:61" x14ac:dyDescent="0.25">
      <c r="A131" t="str">
        <f>'master schema'!C126</f>
        <v>cyclic_left_top_6m_mm</v>
      </c>
      <c r="B131" t="str">
        <f>'master schema'!K126</f>
        <v>Cyclic left top, 6m wavelength, mm</v>
      </c>
      <c r="C131" t="str">
        <f>'master schema'!D126</f>
        <v>Geom</v>
      </c>
      <c r="D131" t="str">
        <f>'master schema'!E126</f>
        <v>opt</v>
      </c>
      <c r="E131" t="str">
        <f>'master schema'!M126</f>
        <v>numeric</v>
      </c>
      <c r="F131">
        <f>'master schema'!N126</f>
        <v>0</v>
      </c>
      <c r="G131">
        <f>'master schema'!O126</f>
        <v>0</v>
      </c>
      <c r="H131" t="b">
        <f>'master schema'!Y126</f>
        <v>0</v>
      </c>
      <c r="I131" t="b">
        <f>'master schema'!Z126</f>
        <v>0</v>
      </c>
      <c r="J131">
        <f>'master schema'!S126</f>
        <v>0</v>
      </c>
      <c r="K131">
        <f>'master schema'!T126</f>
        <v>0</v>
      </c>
      <c r="L131">
        <f>'master schema'!U126</f>
        <v>0</v>
      </c>
      <c r="M131">
        <f>'master schema'!V126</f>
        <v>0</v>
      </c>
      <c r="N131">
        <f>'master schema'!W126</f>
        <v>0</v>
      </c>
      <c r="O131">
        <f>'master schema'!X126</f>
        <v>0</v>
      </c>
      <c r="P131" t="b">
        <f t="shared" si="67"/>
        <v>1</v>
      </c>
      <c r="Q131" t="b">
        <f t="shared" si="68"/>
        <v>1</v>
      </c>
      <c r="R131" t="b">
        <f t="shared" si="69"/>
        <v>0</v>
      </c>
      <c r="S131" t="b">
        <f t="shared" si="70"/>
        <v>0</v>
      </c>
      <c r="T131" t="b">
        <f t="shared" si="71"/>
        <v>0</v>
      </c>
      <c r="U131" t="b">
        <f t="shared" si="72"/>
        <v>0</v>
      </c>
      <c r="V131" t="b">
        <f>NOT(ISBLANK('master schema'!S126))</f>
        <v>0</v>
      </c>
      <c r="W131" t="b">
        <f>NOT(ISBLANK('master schema'!T126))</f>
        <v>0</v>
      </c>
      <c r="X131" t="b">
        <f>NOT(ISBLANK('master schema'!U126))</f>
        <v>0</v>
      </c>
      <c r="Y131" t="b">
        <f>NOT(ISBLANK('master schema'!V126))</f>
        <v>0</v>
      </c>
      <c r="Z131" t="b">
        <f>NOT(ISBLANK('master schema'!W126))</f>
        <v>0</v>
      </c>
      <c r="AA131" t="b">
        <f>NOT(ISBLANK('master schema'!X126))</f>
        <v>0</v>
      </c>
      <c r="AB131" t="b">
        <f t="shared" si="73"/>
        <v>0</v>
      </c>
      <c r="AC131" t="str">
        <f>INDEX(types_tableschema,MATCH('master schema'!M126,types_master,0))</f>
        <v>number</v>
      </c>
      <c r="AD131" t="b">
        <f>IF(flavour="full",TRUE,INDEX('master schema'!$AC126:$AF126,1,MATCH(flavour,'master schema'!$AC$9:$AF$9,0))="y")</f>
        <v>0</v>
      </c>
      <c r="AE131" t="b">
        <f t="shared" si="74"/>
        <v>0</v>
      </c>
      <c r="AF131" t="str">
        <f>IF(AD131,INDEX('master schema'!$AG126:$AK126,1,MATCH(flavour,'master schema'!$AG$9:$AK$9,0)),"")</f>
        <v/>
      </c>
      <c r="AG131" t="b">
        <f t="shared" si="75"/>
        <v>0</v>
      </c>
      <c r="AH131" t="str">
        <f t="shared" si="76"/>
        <v>cyclicLeftTop6MMm</v>
      </c>
      <c r="AI131" s="14" t="str">
        <f t="shared" si="66"/>
        <v/>
      </c>
      <c r="AJ131" s="15" t="str">
        <f t="shared" si="77"/>
        <v/>
      </c>
      <c r="AK131" s="15" t="str">
        <f t="shared" si="78"/>
        <v/>
      </c>
      <c r="AL131" s="15" t="str">
        <f t="shared" si="79"/>
        <v/>
      </c>
      <c r="AM131" s="15" t="str">
        <f t="shared" si="80"/>
        <v/>
      </c>
      <c r="AN131" s="15" t="str">
        <f t="shared" si="81"/>
        <v/>
      </c>
      <c r="AO131" s="15" t="str">
        <f t="shared" si="82"/>
        <v/>
      </c>
      <c r="AP131" s="15" t="str">
        <f t="shared" si="83"/>
        <v/>
      </c>
      <c r="AQ131" s="22" t="str">
        <f t="shared" si="62"/>
        <v/>
      </c>
      <c r="AR131" s="22" t="str">
        <f t="shared" si="84"/>
        <v/>
      </c>
      <c r="AS131" s="22" t="str">
        <f t="shared" si="85"/>
        <v/>
      </c>
      <c r="AT131" s="22" t="str">
        <f>IF(AND($AE131,$AB131),IF(V131,IF(OR($V131:V131),",","")&amp;AT$13&amp;": "&amp;J131,""),"")</f>
        <v/>
      </c>
      <c r="AU131" s="22" t="str">
        <f>IF(AND($AE131,$AB131),IF(W131,IF(OR($V131:W131),",","")&amp;AU$13&amp;": "&amp;K131,""),"")</f>
        <v/>
      </c>
      <c r="AV131" s="22" t="str">
        <f>IF(AND($AE131,$AB131),IF(X131,IF(OR($V131:X131),",","")&amp;AV$13&amp;": "&amp;L131,""),"")</f>
        <v/>
      </c>
      <c r="AW131" s="22" t="str">
        <f>IF(AND($AE131,$AB131),IF(Y131,IF(OR($V131:Y131),",","")&amp;AW$13&amp;": "&amp;M131,""),"")</f>
        <v/>
      </c>
      <c r="AX131" s="22" t="str">
        <f>IF(AND($AE131,$AB131),IF(Z131,IF(OR($V131:Z131),",","")&amp;AX$13&amp;": """&amp;N131&amp;"""",""),"")</f>
        <v/>
      </c>
      <c r="AY131" s="22" t="str">
        <f>IF(AND($AE131,$AB131),IF(AA131,IF(OR($V131:AA131),",","")&amp;AY$13&amp;": "&amp;"["&amp;O131&amp;"]",""),"")</f>
        <v/>
      </c>
      <c r="AZ131" s="22" t="str">
        <f t="shared" si="63"/>
        <v/>
      </c>
      <c r="BA131" s="14" t="str">
        <f t="shared" si="64"/>
        <v/>
      </c>
      <c r="BB131" s="13" t="str">
        <f t="shared" si="86"/>
        <v/>
      </c>
      <c r="BC131" t="str">
        <f t="shared" si="87"/>
        <v/>
      </c>
      <c r="BD131" t="str">
        <f t="shared" si="65"/>
        <v/>
      </c>
      <c r="BE131" t="str">
        <f t="shared" si="88"/>
        <v/>
      </c>
      <c r="BG131" t="str">
        <f t="shared" si="89"/>
        <v>real</v>
      </c>
      <c r="BH131">
        <f t="shared" si="90"/>
        <v>0</v>
      </c>
      <c r="BI131" t="str">
        <f t="shared" si="91"/>
        <v/>
      </c>
    </row>
    <row r="132" spans="1:61" x14ac:dyDescent="0.25">
      <c r="A132" t="str">
        <f>'master schema'!C127</f>
        <v>cyclic_left_top_6m_accu_mm</v>
      </c>
      <c r="B132" t="str">
        <f>'master schema'!K127</f>
        <v>Cyclic left top, 6m wavelength, accumulated mm</v>
      </c>
      <c r="C132" t="str">
        <f>'master schema'!D127</f>
        <v>Geom</v>
      </c>
      <c r="D132" t="str">
        <f>'master schema'!E127</f>
        <v>opt</v>
      </c>
      <c r="E132" t="str">
        <f>'master schema'!M127</f>
        <v>numeric</v>
      </c>
      <c r="F132">
        <f>'master schema'!N127</f>
        <v>0</v>
      </c>
      <c r="G132">
        <f>'master schema'!O127</f>
        <v>0</v>
      </c>
      <c r="H132" t="b">
        <f>'master schema'!Y127</f>
        <v>0</v>
      </c>
      <c r="I132" t="b">
        <f>'master schema'!Z127</f>
        <v>0</v>
      </c>
      <c r="J132">
        <f>'master schema'!S127</f>
        <v>0</v>
      </c>
      <c r="K132">
        <f>'master schema'!T127</f>
        <v>0</v>
      </c>
      <c r="L132">
        <f>'master schema'!U127</f>
        <v>0</v>
      </c>
      <c r="M132">
        <f>'master schema'!V127</f>
        <v>0</v>
      </c>
      <c r="N132">
        <f>'master schema'!W127</f>
        <v>0</v>
      </c>
      <c r="O132">
        <f>'master schema'!X127</f>
        <v>0</v>
      </c>
      <c r="P132" t="b">
        <f t="shared" si="67"/>
        <v>1</v>
      </c>
      <c r="Q132" t="b">
        <f t="shared" si="68"/>
        <v>1</v>
      </c>
      <c r="R132" t="b">
        <f t="shared" si="69"/>
        <v>0</v>
      </c>
      <c r="S132" t="b">
        <f t="shared" si="70"/>
        <v>0</v>
      </c>
      <c r="T132" t="b">
        <f t="shared" si="71"/>
        <v>0</v>
      </c>
      <c r="U132" t="b">
        <f t="shared" si="72"/>
        <v>0</v>
      </c>
      <c r="V132" t="b">
        <f>NOT(ISBLANK('master schema'!S127))</f>
        <v>0</v>
      </c>
      <c r="W132" t="b">
        <f>NOT(ISBLANK('master schema'!T127))</f>
        <v>0</v>
      </c>
      <c r="X132" t="b">
        <f>NOT(ISBLANK('master schema'!U127))</f>
        <v>0</v>
      </c>
      <c r="Y132" t="b">
        <f>NOT(ISBLANK('master schema'!V127))</f>
        <v>0</v>
      </c>
      <c r="Z132" t="b">
        <f>NOT(ISBLANK('master schema'!W127))</f>
        <v>0</v>
      </c>
      <c r="AA132" t="b">
        <f>NOT(ISBLANK('master schema'!X127))</f>
        <v>0</v>
      </c>
      <c r="AB132" t="b">
        <f t="shared" si="73"/>
        <v>0</v>
      </c>
      <c r="AC132" t="str">
        <f>INDEX(types_tableschema,MATCH('master schema'!M127,types_master,0))</f>
        <v>number</v>
      </c>
      <c r="AD132" t="b">
        <f>IF(flavour="full",TRUE,INDEX('master schema'!$AC127:$AF127,1,MATCH(flavour,'master schema'!$AC$9:$AF$9,0))="y")</f>
        <v>0</v>
      </c>
      <c r="AE132" t="b">
        <f t="shared" si="74"/>
        <v>0</v>
      </c>
      <c r="AF132" t="str">
        <f>IF(AD132,INDEX('master schema'!$AG127:$AK127,1,MATCH(flavour,'master schema'!$AG$9:$AK$9,0)),"")</f>
        <v/>
      </c>
      <c r="AG132" t="b">
        <f t="shared" si="75"/>
        <v>0</v>
      </c>
      <c r="AH132" t="str">
        <f t="shared" si="76"/>
        <v>cyclicLeftTop6MAccuMm</v>
      </c>
      <c r="AI132" s="14" t="str">
        <f t="shared" si="66"/>
        <v/>
      </c>
      <c r="AJ132" s="15" t="str">
        <f t="shared" si="77"/>
        <v/>
      </c>
      <c r="AK132" s="15" t="str">
        <f t="shared" si="78"/>
        <v/>
      </c>
      <c r="AL132" s="15" t="str">
        <f t="shared" si="79"/>
        <v/>
      </c>
      <c r="AM132" s="15" t="str">
        <f t="shared" si="80"/>
        <v/>
      </c>
      <c r="AN132" s="15" t="str">
        <f t="shared" si="81"/>
        <v/>
      </c>
      <c r="AO132" s="15" t="str">
        <f t="shared" si="82"/>
        <v/>
      </c>
      <c r="AP132" s="15" t="str">
        <f t="shared" si="83"/>
        <v/>
      </c>
      <c r="AQ132" s="22" t="str">
        <f t="shared" si="62"/>
        <v/>
      </c>
      <c r="AR132" s="22" t="str">
        <f t="shared" si="84"/>
        <v/>
      </c>
      <c r="AS132" s="22" t="str">
        <f t="shared" si="85"/>
        <v/>
      </c>
      <c r="AT132" s="22" t="str">
        <f>IF(AND($AE132,$AB132),IF(V132,IF(OR($V132:V132),",","")&amp;AT$13&amp;": "&amp;J132,""),"")</f>
        <v/>
      </c>
      <c r="AU132" s="22" t="str">
        <f>IF(AND($AE132,$AB132),IF(W132,IF(OR($V132:W132),",","")&amp;AU$13&amp;": "&amp;K132,""),"")</f>
        <v/>
      </c>
      <c r="AV132" s="22" t="str">
        <f>IF(AND($AE132,$AB132),IF(X132,IF(OR($V132:X132),",","")&amp;AV$13&amp;": "&amp;L132,""),"")</f>
        <v/>
      </c>
      <c r="AW132" s="22" t="str">
        <f>IF(AND($AE132,$AB132),IF(Y132,IF(OR($V132:Y132),",","")&amp;AW$13&amp;": "&amp;M132,""),"")</f>
        <v/>
      </c>
      <c r="AX132" s="22" t="str">
        <f>IF(AND($AE132,$AB132),IF(Z132,IF(OR($V132:Z132),",","")&amp;AX$13&amp;": """&amp;N132&amp;"""",""),"")</f>
        <v/>
      </c>
      <c r="AY132" s="22" t="str">
        <f>IF(AND($AE132,$AB132),IF(AA132,IF(OR($V132:AA132),",","")&amp;AY$13&amp;": "&amp;"["&amp;O132&amp;"]",""),"")</f>
        <v/>
      </c>
      <c r="AZ132" s="22" t="str">
        <f t="shared" si="63"/>
        <v/>
      </c>
      <c r="BA132" s="14" t="str">
        <f t="shared" si="64"/>
        <v/>
      </c>
      <c r="BB132" s="13" t="str">
        <f t="shared" si="86"/>
        <v/>
      </c>
      <c r="BC132" t="str">
        <f t="shared" si="87"/>
        <v/>
      </c>
      <c r="BD132" t="str">
        <f t="shared" si="65"/>
        <v/>
      </c>
      <c r="BE132" t="str">
        <f t="shared" si="88"/>
        <v/>
      </c>
      <c r="BG132" t="str">
        <f t="shared" si="89"/>
        <v>real</v>
      </c>
      <c r="BH132">
        <f t="shared" si="90"/>
        <v>0</v>
      </c>
      <c r="BI132" t="str">
        <f t="shared" si="91"/>
        <v/>
      </c>
    </row>
    <row r="133" spans="1:61" x14ac:dyDescent="0.25">
      <c r="A133" t="str">
        <f>'master schema'!C128</f>
        <v>cyclic_left_top_6m_peak_count</v>
      </c>
      <c r="B133" t="str">
        <f>'master schema'!K128</f>
        <v>Cyclic left top, 6m wavelength, peak count</v>
      </c>
      <c r="C133" t="str">
        <f>'master schema'!D128</f>
        <v>Geom</v>
      </c>
      <c r="D133" t="str">
        <f>'master schema'!E128</f>
        <v>opt</v>
      </c>
      <c r="E133" t="str">
        <f>'master schema'!M128</f>
        <v>integer</v>
      </c>
      <c r="F133">
        <f>'master schema'!N128</f>
        <v>0</v>
      </c>
      <c r="G133">
        <f>'master schema'!O128</f>
        <v>0</v>
      </c>
      <c r="H133" t="b">
        <f>'master schema'!Y128</f>
        <v>0</v>
      </c>
      <c r="I133" t="b">
        <f>'master schema'!Z128</f>
        <v>0</v>
      </c>
      <c r="J133">
        <f>'master schema'!S128</f>
        <v>0</v>
      </c>
      <c r="K133">
        <f>'master schema'!T128</f>
        <v>0</v>
      </c>
      <c r="L133">
        <f>'master schema'!U128</f>
        <v>0</v>
      </c>
      <c r="M133">
        <f>'master schema'!V128</f>
        <v>0</v>
      </c>
      <c r="N133">
        <f>'master schema'!W128</f>
        <v>0</v>
      </c>
      <c r="O133">
        <f>'master schema'!X128</f>
        <v>0</v>
      </c>
      <c r="P133" t="b">
        <f t="shared" si="67"/>
        <v>1</v>
      </c>
      <c r="Q133" t="b">
        <f t="shared" si="68"/>
        <v>1</v>
      </c>
      <c r="R133" t="b">
        <f t="shared" si="69"/>
        <v>0</v>
      </c>
      <c r="S133" t="b">
        <f t="shared" si="70"/>
        <v>0</v>
      </c>
      <c r="T133" t="b">
        <f t="shared" si="71"/>
        <v>0</v>
      </c>
      <c r="U133" t="b">
        <f t="shared" si="72"/>
        <v>0</v>
      </c>
      <c r="V133" t="b">
        <f>NOT(ISBLANK('master schema'!S128))</f>
        <v>0</v>
      </c>
      <c r="W133" t="b">
        <f>NOT(ISBLANK('master schema'!T128))</f>
        <v>0</v>
      </c>
      <c r="X133" t="b">
        <f>NOT(ISBLANK('master schema'!U128))</f>
        <v>0</v>
      </c>
      <c r="Y133" t="b">
        <f>NOT(ISBLANK('master schema'!V128))</f>
        <v>0</v>
      </c>
      <c r="Z133" t="b">
        <f>NOT(ISBLANK('master schema'!W128))</f>
        <v>0</v>
      </c>
      <c r="AA133" t="b">
        <f>NOT(ISBLANK('master schema'!X128))</f>
        <v>0</v>
      </c>
      <c r="AB133" t="b">
        <f t="shared" si="73"/>
        <v>0</v>
      </c>
      <c r="AC133" t="str">
        <f>INDEX(types_tableschema,MATCH('master schema'!M128,types_master,0))</f>
        <v>integer</v>
      </c>
      <c r="AD133" t="b">
        <f>IF(flavour="full",TRUE,INDEX('master schema'!$AC128:$AF128,1,MATCH(flavour,'master schema'!$AC$9:$AF$9,0))="y")</f>
        <v>0</v>
      </c>
      <c r="AE133" t="b">
        <f t="shared" si="74"/>
        <v>0</v>
      </c>
      <c r="AF133" t="str">
        <f>IF(AD133,INDEX('master schema'!$AG128:$AK128,1,MATCH(flavour,'master schema'!$AG$9:$AK$9,0)),"")</f>
        <v/>
      </c>
      <c r="AG133" t="b">
        <f t="shared" si="75"/>
        <v>0</v>
      </c>
      <c r="AH133" t="str">
        <f t="shared" si="76"/>
        <v>cyclicLeftTop6MPeakCount</v>
      </c>
      <c r="AI133" s="14" t="str">
        <f t="shared" si="66"/>
        <v/>
      </c>
      <c r="AJ133" s="15" t="str">
        <f t="shared" si="77"/>
        <v/>
      </c>
      <c r="AK133" s="15" t="str">
        <f t="shared" si="78"/>
        <v/>
      </c>
      <c r="AL133" s="15" t="str">
        <f t="shared" si="79"/>
        <v/>
      </c>
      <c r="AM133" s="15" t="str">
        <f t="shared" si="80"/>
        <v/>
      </c>
      <c r="AN133" s="15" t="str">
        <f t="shared" si="81"/>
        <v/>
      </c>
      <c r="AO133" s="15" t="str">
        <f t="shared" si="82"/>
        <v/>
      </c>
      <c r="AP133" s="15" t="str">
        <f t="shared" si="83"/>
        <v/>
      </c>
      <c r="AQ133" s="22" t="str">
        <f t="shared" si="62"/>
        <v/>
      </c>
      <c r="AR133" s="22" t="str">
        <f t="shared" si="84"/>
        <v/>
      </c>
      <c r="AS133" s="22" t="str">
        <f t="shared" si="85"/>
        <v/>
      </c>
      <c r="AT133" s="22" t="str">
        <f>IF(AND($AE133,$AB133),IF(V133,IF(OR($V133:V133),",","")&amp;AT$13&amp;": "&amp;J133,""),"")</f>
        <v/>
      </c>
      <c r="AU133" s="22" t="str">
        <f>IF(AND($AE133,$AB133),IF(W133,IF(OR($V133:W133),",","")&amp;AU$13&amp;": "&amp;K133,""),"")</f>
        <v/>
      </c>
      <c r="AV133" s="22" t="str">
        <f>IF(AND($AE133,$AB133),IF(X133,IF(OR($V133:X133),",","")&amp;AV$13&amp;": "&amp;L133,""),"")</f>
        <v/>
      </c>
      <c r="AW133" s="22" t="str">
        <f>IF(AND($AE133,$AB133),IF(Y133,IF(OR($V133:Y133),",","")&amp;AW$13&amp;": "&amp;M133,""),"")</f>
        <v/>
      </c>
      <c r="AX133" s="22" t="str">
        <f>IF(AND($AE133,$AB133),IF(Z133,IF(OR($V133:Z133),",","")&amp;AX$13&amp;": """&amp;N133&amp;"""",""),"")</f>
        <v/>
      </c>
      <c r="AY133" s="22" t="str">
        <f>IF(AND($AE133,$AB133),IF(AA133,IF(OR($V133:AA133),",","")&amp;AY$13&amp;": "&amp;"["&amp;O133&amp;"]",""),"")</f>
        <v/>
      </c>
      <c r="AZ133" s="22" t="str">
        <f t="shared" si="63"/>
        <v/>
      </c>
      <c r="BA133" s="14" t="str">
        <f t="shared" si="64"/>
        <v/>
      </c>
      <c r="BB133" s="13" t="str">
        <f t="shared" si="86"/>
        <v/>
      </c>
      <c r="BC133" t="str">
        <f t="shared" si="87"/>
        <v/>
      </c>
      <c r="BD133" t="str">
        <f t="shared" si="65"/>
        <v/>
      </c>
      <c r="BE133" t="str">
        <f t="shared" si="88"/>
        <v/>
      </c>
      <c r="BG133" t="str">
        <f t="shared" si="89"/>
        <v>integer</v>
      </c>
      <c r="BH133">
        <f t="shared" si="90"/>
        <v>0</v>
      </c>
      <c r="BI133" t="str">
        <f t="shared" si="91"/>
        <v/>
      </c>
    </row>
    <row r="134" spans="1:61" x14ac:dyDescent="0.25">
      <c r="A134" t="str">
        <f>'master schema'!C129</f>
        <v>cyclic_right_top_6m_mm</v>
      </c>
      <c r="B134" t="str">
        <f>'master schema'!K129</f>
        <v>Cyclic right top, 6m wavelength, mm</v>
      </c>
      <c r="C134" t="str">
        <f>'master schema'!D129</f>
        <v>Geom</v>
      </c>
      <c r="D134" t="str">
        <f>'master schema'!E129</f>
        <v>opt</v>
      </c>
      <c r="E134" t="str">
        <f>'master schema'!M129</f>
        <v>numeric</v>
      </c>
      <c r="F134">
        <f>'master schema'!N129</f>
        <v>0</v>
      </c>
      <c r="G134">
        <f>'master schema'!O129</f>
        <v>0</v>
      </c>
      <c r="H134" t="b">
        <f>'master schema'!Y129</f>
        <v>0</v>
      </c>
      <c r="I134" t="b">
        <f>'master schema'!Z129</f>
        <v>0</v>
      </c>
      <c r="J134">
        <f>'master schema'!S129</f>
        <v>0</v>
      </c>
      <c r="K134">
        <f>'master schema'!T129</f>
        <v>0</v>
      </c>
      <c r="L134">
        <f>'master schema'!U129</f>
        <v>0</v>
      </c>
      <c r="M134">
        <f>'master schema'!V129</f>
        <v>0</v>
      </c>
      <c r="N134">
        <f>'master schema'!W129</f>
        <v>0</v>
      </c>
      <c r="O134">
        <f>'master schema'!X129</f>
        <v>0</v>
      </c>
      <c r="P134" t="b">
        <f t="shared" si="67"/>
        <v>1</v>
      </c>
      <c r="Q134" t="b">
        <f t="shared" si="68"/>
        <v>1</v>
      </c>
      <c r="R134" t="b">
        <f t="shared" si="69"/>
        <v>0</v>
      </c>
      <c r="S134" t="b">
        <f t="shared" si="70"/>
        <v>0</v>
      </c>
      <c r="T134" t="b">
        <f t="shared" si="71"/>
        <v>0</v>
      </c>
      <c r="U134" t="b">
        <f t="shared" si="72"/>
        <v>0</v>
      </c>
      <c r="V134" t="b">
        <f>NOT(ISBLANK('master schema'!S129))</f>
        <v>0</v>
      </c>
      <c r="W134" t="b">
        <f>NOT(ISBLANK('master schema'!T129))</f>
        <v>0</v>
      </c>
      <c r="X134" t="b">
        <f>NOT(ISBLANK('master schema'!U129))</f>
        <v>0</v>
      </c>
      <c r="Y134" t="b">
        <f>NOT(ISBLANK('master schema'!V129))</f>
        <v>0</v>
      </c>
      <c r="Z134" t="b">
        <f>NOT(ISBLANK('master schema'!W129))</f>
        <v>0</v>
      </c>
      <c r="AA134" t="b">
        <f>NOT(ISBLANK('master schema'!X129))</f>
        <v>0</v>
      </c>
      <c r="AB134" t="b">
        <f t="shared" si="73"/>
        <v>0</v>
      </c>
      <c r="AC134" t="str">
        <f>INDEX(types_tableschema,MATCH('master schema'!M129,types_master,0))</f>
        <v>number</v>
      </c>
      <c r="AD134" t="b">
        <f>IF(flavour="full",TRUE,INDEX('master schema'!$AC129:$AF129,1,MATCH(flavour,'master schema'!$AC$9:$AF$9,0))="y")</f>
        <v>0</v>
      </c>
      <c r="AE134" t="b">
        <f t="shared" si="74"/>
        <v>0</v>
      </c>
      <c r="AF134" t="str">
        <f>IF(AD134,INDEX('master schema'!$AG129:$AK129,1,MATCH(flavour,'master schema'!$AG$9:$AK$9,0)),"")</f>
        <v/>
      </c>
      <c r="AG134" t="b">
        <f t="shared" si="75"/>
        <v>0</v>
      </c>
      <c r="AH134" t="str">
        <f t="shared" si="76"/>
        <v>cyclicRightTop6MMm</v>
      </c>
      <c r="AI134" s="14" t="str">
        <f t="shared" si="66"/>
        <v/>
      </c>
      <c r="AJ134" s="15" t="str">
        <f t="shared" si="77"/>
        <v/>
      </c>
      <c r="AK134" s="15" t="str">
        <f t="shared" si="78"/>
        <v/>
      </c>
      <c r="AL134" s="15" t="str">
        <f t="shared" si="79"/>
        <v/>
      </c>
      <c r="AM134" s="15" t="str">
        <f t="shared" si="80"/>
        <v/>
      </c>
      <c r="AN134" s="15" t="str">
        <f t="shared" si="81"/>
        <v/>
      </c>
      <c r="AO134" s="15" t="str">
        <f t="shared" si="82"/>
        <v/>
      </c>
      <c r="AP134" s="15" t="str">
        <f t="shared" si="83"/>
        <v/>
      </c>
      <c r="AQ134" s="22" t="str">
        <f t="shared" si="62"/>
        <v/>
      </c>
      <c r="AR134" s="22" t="str">
        <f t="shared" si="84"/>
        <v/>
      </c>
      <c r="AS134" s="22" t="str">
        <f t="shared" si="85"/>
        <v/>
      </c>
      <c r="AT134" s="22" t="str">
        <f>IF(AND($AE134,$AB134),IF(V134,IF(OR($V134:V134),",","")&amp;AT$13&amp;": "&amp;J134,""),"")</f>
        <v/>
      </c>
      <c r="AU134" s="22" t="str">
        <f>IF(AND($AE134,$AB134),IF(W134,IF(OR($V134:W134),",","")&amp;AU$13&amp;": "&amp;K134,""),"")</f>
        <v/>
      </c>
      <c r="AV134" s="22" t="str">
        <f>IF(AND($AE134,$AB134),IF(X134,IF(OR($V134:X134),",","")&amp;AV$13&amp;": "&amp;L134,""),"")</f>
        <v/>
      </c>
      <c r="AW134" s="22" t="str">
        <f>IF(AND($AE134,$AB134),IF(Y134,IF(OR($V134:Y134),",","")&amp;AW$13&amp;": "&amp;M134,""),"")</f>
        <v/>
      </c>
      <c r="AX134" s="22" t="str">
        <f>IF(AND($AE134,$AB134),IF(Z134,IF(OR($V134:Z134),",","")&amp;AX$13&amp;": """&amp;N134&amp;"""",""),"")</f>
        <v/>
      </c>
      <c r="AY134" s="22" t="str">
        <f>IF(AND($AE134,$AB134),IF(AA134,IF(OR($V134:AA134),",","")&amp;AY$13&amp;": "&amp;"["&amp;O134&amp;"]",""),"")</f>
        <v/>
      </c>
      <c r="AZ134" s="22" t="str">
        <f t="shared" si="63"/>
        <v/>
      </c>
      <c r="BA134" s="14" t="str">
        <f t="shared" si="64"/>
        <v/>
      </c>
      <c r="BB134" s="13" t="str">
        <f t="shared" si="86"/>
        <v/>
      </c>
      <c r="BC134" t="str">
        <f t="shared" si="87"/>
        <v/>
      </c>
      <c r="BD134" t="str">
        <f t="shared" si="65"/>
        <v/>
      </c>
      <c r="BE134" t="str">
        <f t="shared" si="88"/>
        <v/>
      </c>
      <c r="BG134" t="str">
        <f t="shared" si="89"/>
        <v>real</v>
      </c>
      <c r="BH134">
        <f t="shared" si="90"/>
        <v>0</v>
      </c>
      <c r="BI134" t="str">
        <f t="shared" si="91"/>
        <v/>
      </c>
    </row>
    <row r="135" spans="1:61" x14ac:dyDescent="0.25">
      <c r="A135" t="str">
        <f>'master schema'!C130</f>
        <v>cyclic_right_top_6m_accu_mm</v>
      </c>
      <c r="B135" t="str">
        <f>'master schema'!K130</f>
        <v>Cyclic right top, 6m wavelength, accumulated mm</v>
      </c>
      <c r="C135" t="str">
        <f>'master schema'!D130</f>
        <v>Geom</v>
      </c>
      <c r="D135" t="str">
        <f>'master schema'!E130</f>
        <v>opt</v>
      </c>
      <c r="E135" t="str">
        <f>'master schema'!M130</f>
        <v>numeric</v>
      </c>
      <c r="F135">
        <f>'master schema'!N130</f>
        <v>0</v>
      </c>
      <c r="G135">
        <f>'master schema'!O130</f>
        <v>0</v>
      </c>
      <c r="H135" t="b">
        <f>'master schema'!Y130</f>
        <v>0</v>
      </c>
      <c r="I135" t="b">
        <f>'master schema'!Z130</f>
        <v>0</v>
      </c>
      <c r="J135">
        <f>'master schema'!S130</f>
        <v>0</v>
      </c>
      <c r="K135">
        <f>'master schema'!T130</f>
        <v>0</v>
      </c>
      <c r="L135">
        <f>'master schema'!U130</f>
        <v>0</v>
      </c>
      <c r="M135">
        <f>'master schema'!V130</f>
        <v>0</v>
      </c>
      <c r="N135">
        <f>'master schema'!W130</f>
        <v>0</v>
      </c>
      <c r="O135">
        <f>'master schema'!X130</f>
        <v>0</v>
      </c>
      <c r="P135" t="b">
        <f t="shared" si="67"/>
        <v>1</v>
      </c>
      <c r="Q135" t="b">
        <f t="shared" si="68"/>
        <v>1</v>
      </c>
      <c r="R135" t="b">
        <f t="shared" si="69"/>
        <v>0</v>
      </c>
      <c r="S135" t="b">
        <f t="shared" si="70"/>
        <v>0</v>
      </c>
      <c r="T135" t="b">
        <f t="shared" si="71"/>
        <v>0</v>
      </c>
      <c r="U135" t="b">
        <f t="shared" si="72"/>
        <v>0</v>
      </c>
      <c r="V135" t="b">
        <f>NOT(ISBLANK('master schema'!S130))</f>
        <v>0</v>
      </c>
      <c r="W135" t="b">
        <f>NOT(ISBLANK('master schema'!T130))</f>
        <v>0</v>
      </c>
      <c r="X135" t="b">
        <f>NOT(ISBLANK('master schema'!U130))</f>
        <v>0</v>
      </c>
      <c r="Y135" t="b">
        <f>NOT(ISBLANK('master schema'!V130))</f>
        <v>0</v>
      </c>
      <c r="Z135" t="b">
        <f>NOT(ISBLANK('master schema'!W130))</f>
        <v>0</v>
      </c>
      <c r="AA135" t="b">
        <f>NOT(ISBLANK('master schema'!X130))</f>
        <v>0</v>
      </c>
      <c r="AB135" t="b">
        <f t="shared" si="73"/>
        <v>0</v>
      </c>
      <c r="AC135" t="str">
        <f>INDEX(types_tableschema,MATCH('master schema'!M130,types_master,0))</f>
        <v>number</v>
      </c>
      <c r="AD135" t="b">
        <f>IF(flavour="full",TRUE,INDEX('master schema'!$AC130:$AF130,1,MATCH(flavour,'master schema'!$AC$9:$AF$9,0))="y")</f>
        <v>0</v>
      </c>
      <c r="AE135" t="b">
        <f t="shared" si="74"/>
        <v>0</v>
      </c>
      <c r="AF135" t="str">
        <f>IF(AD135,INDEX('master schema'!$AG130:$AK130,1,MATCH(flavour,'master schema'!$AG$9:$AK$9,0)),"")</f>
        <v/>
      </c>
      <c r="AG135" t="b">
        <f t="shared" si="75"/>
        <v>0</v>
      </c>
      <c r="AH135" t="str">
        <f t="shared" si="76"/>
        <v>cyclicRightTop6MAccuMm</v>
      </c>
      <c r="AI135" s="14" t="str">
        <f t="shared" si="66"/>
        <v/>
      </c>
      <c r="AJ135" s="15" t="str">
        <f t="shared" si="77"/>
        <v/>
      </c>
      <c r="AK135" s="15" t="str">
        <f t="shared" si="78"/>
        <v/>
      </c>
      <c r="AL135" s="15" t="str">
        <f t="shared" si="79"/>
        <v/>
      </c>
      <c r="AM135" s="15" t="str">
        <f t="shared" si="80"/>
        <v/>
      </c>
      <c r="AN135" s="15" t="str">
        <f t="shared" si="81"/>
        <v/>
      </c>
      <c r="AO135" s="15" t="str">
        <f t="shared" si="82"/>
        <v/>
      </c>
      <c r="AP135" s="15" t="str">
        <f t="shared" si="83"/>
        <v/>
      </c>
      <c r="AQ135" s="22" t="str">
        <f t="shared" si="62"/>
        <v/>
      </c>
      <c r="AR135" s="22" t="str">
        <f t="shared" si="84"/>
        <v/>
      </c>
      <c r="AS135" s="22" t="str">
        <f t="shared" si="85"/>
        <v/>
      </c>
      <c r="AT135" s="22" t="str">
        <f>IF(AND($AE135,$AB135),IF(V135,IF(OR($V135:V135),",","")&amp;AT$13&amp;": "&amp;J135,""),"")</f>
        <v/>
      </c>
      <c r="AU135" s="22" t="str">
        <f>IF(AND($AE135,$AB135),IF(W135,IF(OR($V135:W135),",","")&amp;AU$13&amp;": "&amp;K135,""),"")</f>
        <v/>
      </c>
      <c r="AV135" s="22" t="str">
        <f>IF(AND($AE135,$AB135),IF(X135,IF(OR($V135:X135),",","")&amp;AV$13&amp;": "&amp;L135,""),"")</f>
        <v/>
      </c>
      <c r="AW135" s="22" t="str">
        <f>IF(AND($AE135,$AB135),IF(Y135,IF(OR($V135:Y135),",","")&amp;AW$13&amp;": "&amp;M135,""),"")</f>
        <v/>
      </c>
      <c r="AX135" s="22" t="str">
        <f>IF(AND($AE135,$AB135),IF(Z135,IF(OR($V135:Z135),",","")&amp;AX$13&amp;": """&amp;N135&amp;"""",""),"")</f>
        <v/>
      </c>
      <c r="AY135" s="22" t="str">
        <f>IF(AND($AE135,$AB135),IF(AA135,IF(OR($V135:AA135),",","")&amp;AY$13&amp;": "&amp;"["&amp;O135&amp;"]",""),"")</f>
        <v/>
      </c>
      <c r="AZ135" s="22" t="str">
        <f t="shared" si="63"/>
        <v/>
      </c>
      <c r="BA135" s="14" t="str">
        <f t="shared" si="64"/>
        <v/>
      </c>
      <c r="BB135" s="13" t="str">
        <f t="shared" si="86"/>
        <v/>
      </c>
      <c r="BC135" t="str">
        <f t="shared" si="87"/>
        <v/>
      </c>
      <c r="BD135" t="str">
        <f t="shared" si="65"/>
        <v/>
      </c>
      <c r="BE135" t="str">
        <f t="shared" si="88"/>
        <v/>
      </c>
      <c r="BG135" t="str">
        <f t="shared" si="89"/>
        <v>real</v>
      </c>
      <c r="BH135">
        <f t="shared" si="90"/>
        <v>0</v>
      </c>
      <c r="BI135" t="str">
        <f t="shared" si="91"/>
        <v/>
      </c>
    </row>
    <row r="136" spans="1:61" x14ac:dyDescent="0.25">
      <c r="A136" t="str">
        <f>'master schema'!C131</f>
        <v>cyclic_right_top_6m_peak_count</v>
      </c>
      <c r="B136" t="str">
        <f>'master schema'!K131</f>
        <v>Cyclic right top, 6m wavelength, peak count</v>
      </c>
      <c r="C136" t="str">
        <f>'master schema'!D131</f>
        <v>Geom</v>
      </c>
      <c r="D136" t="str">
        <f>'master schema'!E131</f>
        <v>opt</v>
      </c>
      <c r="E136" t="str">
        <f>'master schema'!M131</f>
        <v>integer</v>
      </c>
      <c r="F136">
        <f>'master schema'!N131</f>
        <v>0</v>
      </c>
      <c r="G136">
        <f>'master schema'!O131</f>
        <v>0</v>
      </c>
      <c r="H136" t="b">
        <f>'master schema'!Y131</f>
        <v>0</v>
      </c>
      <c r="I136" t="b">
        <f>'master schema'!Z131</f>
        <v>0</v>
      </c>
      <c r="J136">
        <f>'master schema'!S131</f>
        <v>0</v>
      </c>
      <c r="K136">
        <f>'master schema'!T131</f>
        <v>0</v>
      </c>
      <c r="L136">
        <f>'master schema'!U131</f>
        <v>0</v>
      </c>
      <c r="M136">
        <f>'master schema'!V131</f>
        <v>0</v>
      </c>
      <c r="N136">
        <f>'master schema'!W131</f>
        <v>0</v>
      </c>
      <c r="O136">
        <f>'master schema'!X131</f>
        <v>0</v>
      </c>
      <c r="P136" t="b">
        <f t="shared" si="67"/>
        <v>1</v>
      </c>
      <c r="Q136" t="b">
        <f t="shared" si="68"/>
        <v>1</v>
      </c>
      <c r="R136" t="b">
        <f t="shared" si="69"/>
        <v>0</v>
      </c>
      <c r="S136" t="b">
        <f t="shared" si="70"/>
        <v>0</v>
      </c>
      <c r="T136" t="b">
        <f t="shared" si="71"/>
        <v>0</v>
      </c>
      <c r="U136" t="b">
        <f t="shared" si="72"/>
        <v>0</v>
      </c>
      <c r="V136" t="b">
        <f>NOT(ISBLANK('master schema'!S131))</f>
        <v>0</v>
      </c>
      <c r="W136" t="b">
        <f>NOT(ISBLANK('master schema'!T131))</f>
        <v>0</v>
      </c>
      <c r="X136" t="b">
        <f>NOT(ISBLANK('master schema'!U131))</f>
        <v>0</v>
      </c>
      <c r="Y136" t="b">
        <f>NOT(ISBLANK('master schema'!V131))</f>
        <v>0</v>
      </c>
      <c r="Z136" t="b">
        <f>NOT(ISBLANK('master schema'!W131))</f>
        <v>0</v>
      </c>
      <c r="AA136" t="b">
        <f>NOT(ISBLANK('master schema'!X131))</f>
        <v>0</v>
      </c>
      <c r="AB136" t="b">
        <f t="shared" si="73"/>
        <v>0</v>
      </c>
      <c r="AC136" t="str">
        <f>INDEX(types_tableschema,MATCH('master schema'!M131,types_master,0))</f>
        <v>integer</v>
      </c>
      <c r="AD136" t="b">
        <f>IF(flavour="full",TRUE,INDEX('master schema'!$AC131:$AF131,1,MATCH(flavour,'master schema'!$AC$9:$AF$9,0))="y")</f>
        <v>0</v>
      </c>
      <c r="AE136" t="b">
        <f t="shared" si="74"/>
        <v>0</v>
      </c>
      <c r="AF136" t="str">
        <f>IF(AD136,INDEX('master schema'!$AG131:$AK131,1,MATCH(flavour,'master schema'!$AG$9:$AK$9,0)),"")</f>
        <v/>
      </c>
      <c r="AG136" t="b">
        <f t="shared" si="75"/>
        <v>0</v>
      </c>
      <c r="AH136" t="str">
        <f t="shared" si="76"/>
        <v>cyclicRightTop6MPeakCount</v>
      </c>
      <c r="AI136" s="14" t="str">
        <f t="shared" si="66"/>
        <v/>
      </c>
      <c r="AJ136" s="15" t="str">
        <f t="shared" si="77"/>
        <v/>
      </c>
      <c r="AK136" s="15" t="str">
        <f t="shared" si="78"/>
        <v/>
      </c>
      <c r="AL136" s="15" t="str">
        <f t="shared" si="79"/>
        <v/>
      </c>
      <c r="AM136" s="15" t="str">
        <f t="shared" si="80"/>
        <v/>
      </c>
      <c r="AN136" s="15" t="str">
        <f t="shared" si="81"/>
        <v/>
      </c>
      <c r="AO136" s="15" t="str">
        <f t="shared" si="82"/>
        <v/>
      </c>
      <c r="AP136" s="15" t="str">
        <f t="shared" si="83"/>
        <v/>
      </c>
      <c r="AQ136" s="22" t="str">
        <f t="shared" si="62"/>
        <v/>
      </c>
      <c r="AR136" s="22" t="str">
        <f t="shared" si="84"/>
        <v/>
      </c>
      <c r="AS136" s="22" t="str">
        <f t="shared" si="85"/>
        <v/>
      </c>
      <c r="AT136" s="22" t="str">
        <f>IF(AND($AE136,$AB136),IF(V136,IF(OR($V136:V136),",","")&amp;AT$13&amp;": "&amp;J136,""),"")</f>
        <v/>
      </c>
      <c r="AU136" s="22" t="str">
        <f>IF(AND($AE136,$AB136),IF(W136,IF(OR($V136:W136),",","")&amp;AU$13&amp;": "&amp;K136,""),"")</f>
        <v/>
      </c>
      <c r="AV136" s="22" t="str">
        <f>IF(AND($AE136,$AB136),IF(X136,IF(OR($V136:X136),",","")&amp;AV$13&amp;": "&amp;L136,""),"")</f>
        <v/>
      </c>
      <c r="AW136" s="22" t="str">
        <f>IF(AND($AE136,$AB136),IF(Y136,IF(OR($V136:Y136),",","")&amp;AW$13&amp;": "&amp;M136,""),"")</f>
        <v/>
      </c>
      <c r="AX136" s="22" t="str">
        <f>IF(AND($AE136,$AB136),IF(Z136,IF(OR($V136:Z136),",","")&amp;AX$13&amp;": """&amp;N136&amp;"""",""),"")</f>
        <v/>
      </c>
      <c r="AY136" s="22" t="str">
        <f>IF(AND($AE136,$AB136),IF(AA136,IF(OR($V136:AA136),",","")&amp;AY$13&amp;": "&amp;"["&amp;O136&amp;"]",""),"")</f>
        <v/>
      </c>
      <c r="AZ136" s="22" t="str">
        <f t="shared" si="63"/>
        <v/>
      </c>
      <c r="BA136" s="14" t="str">
        <f t="shared" si="64"/>
        <v/>
      </c>
      <c r="BB136" s="13" t="str">
        <f t="shared" si="86"/>
        <v/>
      </c>
      <c r="BC136" t="str">
        <f t="shared" si="87"/>
        <v/>
      </c>
      <c r="BD136" t="str">
        <f t="shared" si="65"/>
        <v/>
      </c>
      <c r="BE136" t="str">
        <f t="shared" si="88"/>
        <v/>
      </c>
      <c r="BG136" t="str">
        <f t="shared" si="89"/>
        <v>integer</v>
      </c>
      <c r="BH136">
        <f t="shared" si="90"/>
        <v>0</v>
      </c>
      <c r="BI136" t="str">
        <f t="shared" si="91"/>
        <v/>
      </c>
    </row>
    <row r="137" spans="1:61" x14ac:dyDescent="0.25">
      <c r="A137" t="str">
        <f>'master schema'!C132</f>
        <v>cyclic_left_top_9m_mm</v>
      </c>
      <c r="B137" t="str">
        <f>'master schema'!K132</f>
        <v>Cyclic left top, 9m wavelength, mm</v>
      </c>
      <c r="C137" t="str">
        <f>'master schema'!D132</f>
        <v>Geom</v>
      </c>
      <c r="D137" t="str">
        <f>'master schema'!E132</f>
        <v>opt</v>
      </c>
      <c r="E137" t="str">
        <f>'master schema'!M132</f>
        <v>numeric</v>
      </c>
      <c r="F137">
        <f>'master schema'!N132</f>
        <v>0</v>
      </c>
      <c r="G137">
        <f>'master schema'!O132</f>
        <v>0</v>
      </c>
      <c r="H137" t="b">
        <f>'master schema'!Y132</f>
        <v>0</v>
      </c>
      <c r="I137" t="b">
        <f>'master schema'!Z132</f>
        <v>0</v>
      </c>
      <c r="J137">
        <f>'master schema'!S132</f>
        <v>0</v>
      </c>
      <c r="K137">
        <f>'master schema'!T132</f>
        <v>0</v>
      </c>
      <c r="L137">
        <f>'master schema'!U132</f>
        <v>0</v>
      </c>
      <c r="M137">
        <f>'master schema'!V132</f>
        <v>0</v>
      </c>
      <c r="N137">
        <f>'master schema'!W132</f>
        <v>0</v>
      </c>
      <c r="O137">
        <f>'master schema'!X132</f>
        <v>0</v>
      </c>
      <c r="P137" t="b">
        <f t="shared" si="67"/>
        <v>1</v>
      </c>
      <c r="Q137" t="b">
        <f t="shared" si="68"/>
        <v>1</v>
      </c>
      <c r="R137" t="b">
        <f t="shared" si="69"/>
        <v>0</v>
      </c>
      <c r="S137" t="b">
        <f t="shared" si="70"/>
        <v>0</v>
      </c>
      <c r="T137" t="b">
        <f t="shared" si="71"/>
        <v>0</v>
      </c>
      <c r="U137" t="b">
        <f t="shared" si="72"/>
        <v>0</v>
      </c>
      <c r="V137" t="b">
        <f>NOT(ISBLANK('master schema'!S132))</f>
        <v>0</v>
      </c>
      <c r="W137" t="b">
        <f>NOT(ISBLANK('master schema'!T132))</f>
        <v>0</v>
      </c>
      <c r="X137" t="b">
        <f>NOT(ISBLANK('master schema'!U132))</f>
        <v>0</v>
      </c>
      <c r="Y137" t="b">
        <f>NOT(ISBLANK('master schema'!V132))</f>
        <v>0</v>
      </c>
      <c r="Z137" t="b">
        <f>NOT(ISBLANK('master schema'!W132))</f>
        <v>0</v>
      </c>
      <c r="AA137" t="b">
        <f>NOT(ISBLANK('master schema'!X132))</f>
        <v>0</v>
      </c>
      <c r="AB137" t="b">
        <f t="shared" si="73"/>
        <v>0</v>
      </c>
      <c r="AC137" t="str">
        <f>INDEX(types_tableschema,MATCH('master schema'!M132,types_master,0))</f>
        <v>number</v>
      </c>
      <c r="AD137" t="b">
        <f>IF(flavour="full",TRUE,INDEX('master schema'!$AC132:$AF132,1,MATCH(flavour,'master schema'!$AC$9:$AF$9,0))="y")</f>
        <v>0</v>
      </c>
      <c r="AE137" t="b">
        <f t="shared" si="74"/>
        <v>0</v>
      </c>
      <c r="AF137" t="str">
        <f>IF(AD137,INDEX('master schema'!$AG132:$AK132,1,MATCH(flavour,'master schema'!$AG$9:$AK$9,0)),"")</f>
        <v/>
      </c>
      <c r="AG137" t="b">
        <f t="shared" si="75"/>
        <v>0</v>
      </c>
      <c r="AH137" t="str">
        <f t="shared" si="76"/>
        <v>cyclicLeftTop9MMm</v>
      </c>
      <c r="AI137" s="14" t="str">
        <f t="shared" si="66"/>
        <v/>
      </c>
      <c r="AJ137" s="15" t="str">
        <f t="shared" si="77"/>
        <v/>
      </c>
      <c r="AK137" s="15" t="str">
        <f t="shared" si="78"/>
        <v/>
      </c>
      <c r="AL137" s="15" t="str">
        <f t="shared" si="79"/>
        <v/>
      </c>
      <c r="AM137" s="15" t="str">
        <f t="shared" si="80"/>
        <v/>
      </c>
      <c r="AN137" s="15" t="str">
        <f t="shared" si="81"/>
        <v/>
      </c>
      <c r="AO137" s="15" t="str">
        <f t="shared" si="82"/>
        <v/>
      </c>
      <c r="AP137" s="15" t="str">
        <f t="shared" si="83"/>
        <v/>
      </c>
      <c r="AQ137" s="22" t="str">
        <f t="shared" si="62"/>
        <v/>
      </c>
      <c r="AR137" s="22" t="str">
        <f t="shared" si="84"/>
        <v/>
      </c>
      <c r="AS137" s="22" t="str">
        <f t="shared" si="85"/>
        <v/>
      </c>
      <c r="AT137" s="22" t="str">
        <f>IF(AND($AE137,$AB137),IF(V137,IF(OR($V137:V137),",","")&amp;AT$13&amp;": "&amp;J137,""),"")</f>
        <v/>
      </c>
      <c r="AU137" s="22" t="str">
        <f>IF(AND($AE137,$AB137),IF(W137,IF(OR($V137:W137),",","")&amp;AU$13&amp;": "&amp;K137,""),"")</f>
        <v/>
      </c>
      <c r="AV137" s="22" t="str">
        <f>IF(AND($AE137,$AB137),IF(X137,IF(OR($V137:X137),",","")&amp;AV$13&amp;": "&amp;L137,""),"")</f>
        <v/>
      </c>
      <c r="AW137" s="22" t="str">
        <f>IF(AND($AE137,$AB137),IF(Y137,IF(OR($V137:Y137),",","")&amp;AW$13&amp;": "&amp;M137,""),"")</f>
        <v/>
      </c>
      <c r="AX137" s="22" t="str">
        <f>IF(AND($AE137,$AB137),IF(Z137,IF(OR($V137:Z137),",","")&amp;AX$13&amp;": """&amp;N137&amp;"""",""),"")</f>
        <v/>
      </c>
      <c r="AY137" s="22" t="str">
        <f>IF(AND($AE137,$AB137),IF(AA137,IF(OR($V137:AA137),",","")&amp;AY$13&amp;": "&amp;"["&amp;O137&amp;"]",""),"")</f>
        <v/>
      </c>
      <c r="AZ137" s="22" t="str">
        <f t="shared" si="63"/>
        <v/>
      </c>
      <c r="BA137" s="14" t="str">
        <f t="shared" si="64"/>
        <v/>
      </c>
      <c r="BB137" s="13" t="str">
        <f t="shared" si="86"/>
        <v/>
      </c>
      <c r="BC137" t="str">
        <f t="shared" si="87"/>
        <v/>
      </c>
      <c r="BD137" t="str">
        <f t="shared" si="65"/>
        <v/>
      </c>
      <c r="BE137" t="str">
        <f t="shared" si="88"/>
        <v/>
      </c>
      <c r="BG137" t="str">
        <f t="shared" si="89"/>
        <v>real</v>
      </c>
      <c r="BH137">
        <f t="shared" si="90"/>
        <v>0</v>
      </c>
      <c r="BI137" t="str">
        <f t="shared" si="91"/>
        <v/>
      </c>
    </row>
    <row r="138" spans="1:61" x14ac:dyDescent="0.25">
      <c r="A138" t="str">
        <f>'master schema'!C133</f>
        <v>cyclic_left_top_9m_accu_mm</v>
      </c>
      <c r="B138" t="str">
        <f>'master schema'!K133</f>
        <v>Cyclic left top, 9m wavelength, accumulated mm</v>
      </c>
      <c r="C138" t="str">
        <f>'master schema'!D133</f>
        <v>Geom</v>
      </c>
      <c r="D138" t="str">
        <f>'master schema'!E133</f>
        <v>opt</v>
      </c>
      <c r="E138" t="str">
        <f>'master schema'!M133</f>
        <v>numeric</v>
      </c>
      <c r="F138">
        <f>'master schema'!N133</f>
        <v>0</v>
      </c>
      <c r="G138">
        <f>'master schema'!O133</f>
        <v>0</v>
      </c>
      <c r="H138" t="b">
        <f>'master schema'!Y133</f>
        <v>0</v>
      </c>
      <c r="I138" t="b">
        <f>'master schema'!Z133</f>
        <v>0</v>
      </c>
      <c r="J138">
        <f>'master schema'!S133</f>
        <v>0</v>
      </c>
      <c r="K138">
        <f>'master schema'!T133</f>
        <v>0</v>
      </c>
      <c r="L138">
        <f>'master schema'!U133</f>
        <v>0</v>
      </c>
      <c r="M138">
        <f>'master schema'!V133</f>
        <v>0</v>
      </c>
      <c r="N138">
        <f>'master schema'!W133</f>
        <v>0</v>
      </c>
      <c r="O138">
        <f>'master schema'!X133</f>
        <v>0</v>
      </c>
      <c r="P138" t="b">
        <f t="shared" si="67"/>
        <v>1</v>
      </c>
      <c r="Q138" t="b">
        <f t="shared" si="68"/>
        <v>1</v>
      </c>
      <c r="R138" t="b">
        <f t="shared" si="69"/>
        <v>0</v>
      </c>
      <c r="S138" t="b">
        <f t="shared" si="70"/>
        <v>0</v>
      </c>
      <c r="T138" t="b">
        <f t="shared" si="71"/>
        <v>0</v>
      </c>
      <c r="U138" t="b">
        <f t="shared" si="72"/>
        <v>0</v>
      </c>
      <c r="V138" t="b">
        <f>NOT(ISBLANK('master schema'!S133))</f>
        <v>0</v>
      </c>
      <c r="W138" t="b">
        <f>NOT(ISBLANK('master schema'!T133))</f>
        <v>0</v>
      </c>
      <c r="X138" t="b">
        <f>NOT(ISBLANK('master schema'!U133))</f>
        <v>0</v>
      </c>
      <c r="Y138" t="b">
        <f>NOT(ISBLANK('master schema'!V133))</f>
        <v>0</v>
      </c>
      <c r="Z138" t="b">
        <f>NOT(ISBLANK('master schema'!W133))</f>
        <v>0</v>
      </c>
      <c r="AA138" t="b">
        <f>NOT(ISBLANK('master schema'!X133))</f>
        <v>0</v>
      </c>
      <c r="AB138" t="b">
        <f t="shared" si="73"/>
        <v>0</v>
      </c>
      <c r="AC138" t="str">
        <f>INDEX(types_tableschema,MATCH('master schema'!M133,types_master,0))</f>
        <v>number</v>
      </c>
      <c r="AD138" t="b">
        <f>IF(flavour="full",TRUE,INDEX('master schema'!$AC133:$AF133,1,MATCH(flavour,'master schema'!$AC$9:$AF$9,0))="y")</f>
        <v>0</v>
      </c>
      <c r="AE138" t="b">
        <f t="shared" si="74"/>
        <v>0</v>
      </c>
      <c r="AF138" t="str">
        <f>IF(AD138,INDEX('master schema'!$AG133:$AK133,1,MATCH(flavour,'master schema'!$AG$9:$AK$9,0)),"")</f>
        <v/>
      </c>
      <c r="AG138" t="b">
        <f t="shared" si="75"/>
        <v>0</v>
      </c>
      <c r="AH138" t="str">
        <f t="shared" si="76"/>
        <v>cyclicLeftTop9MAccuMm</v>
      </c>
      <c r="AI138" s="14" t="str">
        <f t="shared" si="66"/>
        <v/>
      </c>
      <c r="AJ138" s="15" t="str">
        <f t="shared" si="77"/>
        <v/>
      </c>
      <c r="AK138" s="15" t="str">
        <f t="shared" si="78"/>
        <v/>
      </c>
      <c r="AL138" s="15" t="str">
        <f t="shared" si="79"/>
        <v/>
      </c>
      <c r="AM138" s="15" t="str">
        <f t="shared" si="80"/>
        <v/>
      </c>
      <c r="AN138" s="15" t="str">
        <f t="shared" si="81"/>
        <v/>
      </c>
      <c r="AO138" s="15" t="str">
        <f t="shared" si="82"/>
        <v/>
      </c>
      <c r="AP138" s="15" t="str">
        <f t="shared" si="83"/>
        <v/>
      </c>
      <c r="AQ138" s="22" t="str">
        <f t="shared" si="62"/>
        <v/>
      </c>
      <c r="AR138" s="22" t="str">
        <f t="shared" si="84"/>
        <v/>
      </c>
      <c r="AS138" s="22" t="str">
        <f t="shared" si="85"/>
        <v/>
      </c>
      <c r="AT138" s="22" t="str">
        <f>IF(AND($AE138,$AB138),IF(V138,IF(OR($V138:V138),",","")&amp;AT$13&amp;": "&amp;J138,""),"")</f>
        <v/>
      </c>
      <c r="AU138" s="22" t="str">
        <f>IF(AND($AE138,$AB138),IF(W138,IF(OR($V138:W138),",","")&amp;AU$13&amp;": "&amp;K138,""),"")</f>
        <v/>
      </c>
      <c r="AV138" s="22" t="str">
        <f>IF(AND($AE138,$AB138),IF(X138,IF(OR($V138:X138),",","")&amp;AV$13&amp;": "&amp;L138,""),"")</f>
        <v/>
      </c>
      <c r="AW138" s="22" t="str">
        <f>IF(AND($AE138,$AB138),IF(Y138,IF(OR($V138:Y138),",","")&amp;AW$13&amp;": "&amp;M138,""),"")</f>
        <v/>
      </c>
      <c r="AX138" s="22" t="str">
        <f>IF(AND($AE138,$AB138),IF(Z138,IF(OR($V138:Z138),",","")&amp;AX$13&amp;": """&amp;N138&amp;"""",""),"")</f>
        <v/>
      </c>
      <c r="AY138" s="22" t="str">
        <f>IF(AND($AE138,$AB138),IF(AA138,IF(OR($V138:AA138),",","")&amp;AY$13&amp;": "&amp;"["&amp;O138&amp;"]",""),"")</f>
        <v/>
      </c>
      <c r="AZ138" s="22" t="str">
        <f t="shared" si="63"/>
        <v/>
      </c>
      <c r="BA138" s="14" t="str">
        <f t="shared" si="64"/>
        <v/>
      </c>
      <c r="BB138" s="13" t="str">
        <f t="shared" si="86"/>
        <v/>
      </c>
      <c r="BC138" t="str">
        <f t="shared" si="87"/>
        <v/>
      </c>
      <c r="BD138" t="str">
        <f t="shared" si="65"/>
        <v/>
      </c>
      <c r="BE138" t="str">
        <f t="shared" si="88"/>
        <v/>
      </c>
      <c r="BG138" t="str">
        <f t="shared" si="89"/>
        <v>real</v>
      </c>
      <c r="BH138">
        <f t="shared" si="90"/>
        <v>0</v>
      </c>
      <c r="BI138" t="str">
        <f t="shared" si="91"/>
        <v/>
      </c>
    </row>
    <row r="139" spans="1:61" x14ac:dyDescent="0.25">
      <c r="A139" t="str">
        <f>'master schema'!C134</f>
        <v>cyclic_left_top_9m_peak_count</v>
      </c>
      <c r="B139" t="str">
        <f>'master schema'!K134</f>
        <v>Cyclic left top, 9m wavelength, peak count</v>
      </c>
      <c r="C139" t="str">
        <f>'master schema'!D134</f>
        <v>Geom</v>
      </c>
      <c r="D139" t="str">
        <f>'master schema'!E134</f>
        <v>opt</v>
      </c>
      <c r="E139" t="str">
        <f>'master schema'!M134</f>
        <v>integer</v>
      </c>
      <c r="F139">
        <f>'master schema'!N134</f>
        <v>0</v>
      </c>
      <c r="G139">
        <f>'master schema'!O134</f>
        <v>0</v>
      </c>
      <c r="H139" t="b">
        <f>'master schema'!Y134</f>
        <v>0</v>
      </c>
      <c r="I139" t="b">
        <f>'master schema'!Z134</f>
        <v>0</v>
      </c>
      <c r="J139">
        <f>'master schema'!S134</f>
        <v>0</v>
      </c>
      <c r="K139">
        <f>'master schema'!T134</f>
        <v>0</v>
      </c>
      <c r="L139">
        <f>'master schema'!U134</f>
        <v>0</v>
      </c>
      <c r="M139">
        <f>'master schema'!V134</f>
        <v>0</v>
      </c>
      <c r="N139">
        <f>'master schema'!W134</f>
        <v>0</v>
      </c>
      <c r="O139">
        <f>'master schema'!X134</f>
        <v>0</v>
      </c>
      <c r="P139" t="b">
        <f t="shared" si="67"/>
        <v>1</v>
      </c>
      <c r="Q139" t="b">
        <f t="shared" si="68"/>
        <v>1</v>
      </c>
      <c r="R139" t="b">
        <f t="shared" si="69"/>
        <v>0</v>
      </c>
      <c r="S139" t="b">
        <f t="shared" si="70"/>
        <v>0</v>
      </c>
      <c r="T139" t="b">
        <f t="shared" si="71"/>
        <v>0</v>
      </c>
      <c r="U139" t="b">
        <f t="shared" si="72"/>
        <v>0</v>
      </c>
      <c r="V139" t="b">
        <f>NOT(ISBLANK('master schema'!S134))</f>
        <v>0</v>
      </c>
      <c r="W139" t="b">
        <f>NOT(ISBLANK('master schema'!T134))</f>
        <v>0</v>
      </c>
      <c r="X139" t="b">
        <f>NOT(ISBLANK('master schema'!U134))</f>
        <v>0</v>
      </c>
      <c r="Y139" t="b">
        <f>NOT(ISBLANK('master schema'!V134))</f>
        <v>0</v>
      </c>
      <c r="Z139" t="b">
        <f>NOT(ISBLANK('master schema'!W134))</f>
        <v>0</v>
      </c>
      <c r="AA139" t="b">
        <f>NOT(ISBLANK('master schema'!X134))</f>
        <v>0</v>
      </c>
      <c r="AB139" t="b">
        <f t="shared" si="73"/>
        <v>0</v>
      </c>
      <c r="AC139" t="str">
        <f>INDEX(types_tableschema,MATCH('master schema'!M134,types_master,0))</f>
        <v>integer</v>
      </c>
      <c r="AD139" t="b">
        <f>IF(flavour="full",TRUE,INDEX('master schema'!$AC134:$AF134,1,MATCH(flavour,'master schema'!$AC$9:$AF$9,0))="y")</f>
        <v>0</v>
      </c>
      <c r="AE139" t="b">
        <f t="shared" si="74"/>
        <v>0</v>
      </c>
      <c r="AF139" t="str">
        <f>IF(AD139,INDEX('master schema'!$AG134:$AK134,1,MATCH(flavour,'master schema'!$AG$9:$AK$9,0)),"")</f>
        <v/>
      </c>
      <c r="AG139" t="b">
        <f t="shared" si="75"/>
        <v>0</v>
      </c>
      <c r="AH139" t="str">
        <f t="shared" si="76"/>
        <v>cyclicLeftTop9MPeakCount</v>
      </c>
      <c r="AI139" s="14" t="str">
        <f t="shared" si="66"/>
        <v/>
      </c>
      <c r="AJ139" s="15" t="str">
        <f t="shared" si="77"/>
        <v/>
      </c>
      <c r="AK139" s="15" t="str">
        <f t="shared" si="78"/>
        <v/>
      </c>
      <c r="AL139" s="15" t="str">
        <f t="shared" si="79"/>
        <v/>
      </c>
      <c r="AM139" s="15" t="str">
        <f t="shared" si="80"/>
        <v/>
      </c>
      <c r="AN139" s="15" t="str">
        <f t="shared" si="81"/>
        <v/>
      </c>
      <c r="AO139" s="15" t="str">
        <f t="shared" si="82"/>
        <v/>
      </c>
      <c r="AP139" s="15" t="str">
        <f t="shared" si="83"/>
        <v/>
      </c>
      <c r="AQ139" s="22" t="str">
        <f t="shared" si="62"/>
        <v/>
      </c>
      <c r="AR139" s="22" t="str">
        <f t="shared" si="84"/>
        <v/>
      </c>
      <c r="AS139" s="22" t="str">
        <f t="shared" si="85"/>
        <v/>
      </c>
      <c r="AT139" s="22" t="str">
        <f>IF(AND($AE139,$AB139),IF(V139,IF(OR($V139:V139),",","")&amp;AT$13&amp;": "&amp;J139,""),"")</f>
        <v/>
      </c>
      <c r="AU139" s="22" t="str">
        <f>IF(AND($AE139,$AB139),IF(W139,IF(OR($V139:W139),",","")&amp;AU$13&amp;": "&amp;K139,""),"")</f>
        <v/>
      </c>
      <c r="AV139" s="22" t="str">
        <f>IF(AND($AE139,$AB139),IF(X139,IF(OR($V139:X139),",","")&amp;AV$13&amp;": "&amp;L139,""),"")</f>
        <v/>
      </c>
      <c r="AW139" s="22" t="str">
        <f>IF(AND($AE139,$AB139),IF(Y139,IF(OR($V139:Y139),",","")&amp;AW$13&amp;": "&amp;M139,""),"")</f>
        <v/>
      </c>
      <c r="AX139" s="22" t="str">
        <f>IF(AND($AE139,$AB139),IF(Z139,IF(OR($V139:Z139),",","")&amp;AX$13&amp;": """&amp;N139&amp;"""",""),"")</f>
        <v/>
      </c>
      <c r="AY139" s="22" t="str">
        <f>IF(AND($AE139,$AB139),IF(AA139,IF(OR($V139:AA139),",","")&amp;AY$13&amp;": "&amp;"["&amp;O139&amp;"]",""),"")</f>
        <v/>
      </c>
      <c r="AZ139" s="22" t="str">
        <f t="shared" si="63"/>
        <v/>
      </c>
      <c r="BA139" s="14" t="str">
        <f t="shared" si="64"/>
        <v/>
      </c>
      <c r="BB139" s="13" t="str">
        <f t="shared" si="86"/>
        <v/>
      </c>
      <c r="BC139" t="str">
        <f t="shared" si="87"/>
        <v/>
      </c>
      <c r="BD139" t="str">
        <f t="shared" si="65"/>
        <v/>
      </c>
      <c r="BE139" t="str">
        <f t="shared" si="88"/>
        <v/>
      </c>
      <c r="BG139" t="str">
        <f t="shared" si="89"/>
        <v>integer</v>
      </c>
      <c r="BH139">
        <f t="shared" si="90"/>
        <v>0</v>
      </c>
      <c r="BI139" t="str">
        <f t="shared" si="91"/>
        <v/>
      </c>
    </row>
    <row r="140" spans="1:61" x14ac:dyDescent="0.25">
      <c r="A140" t="str">
        <f>'master schema'!C135</f>
        <v>cyclic_right_top_9m_mm</v>
      </c>
      <c r="B140" t="str">
        <f>'master schema'!K135</f>
        <v>Cyclic right top, 9m wavelength, mm</v>
      </c>
      <c r="C140" t="str">
        <f>'master schema'!D135</f>
        <v>Geom</v>
      </c>
      <c r="D140" t="str">
        <f>'master schema'!E135</f>
        <v>opt</v>
      </c>
      <c r="E140" t="str">
        <f>'master schema'!M135</f>
        <v>numeric</v>
      </c>
      <c r="F140">
        <f>'master schema'!N135</f>
        <v>0</v>
      </c>
      <c r="G140">
        <f>'master schema'!O135</f>
        <v>0</v>
      </c>
      <c r="H140" t="b">
        <f>'master schema'!Y135</f>
        <v>0</v>
      </c>
      <c r="I140" t="b">
        <f>'master schema'!Z135</f>
        <v>0</v>
      </c>
      <c r="J140">
        <f>'master schema'!S135</f>
        <v>0</v>
      </c>
      <c r="K140">
        <f>'master schema'!T135</f>
        <v>0</v>
      </c>
      <c r="L140">
        <f>'master schema'!U135</f>
        <v>0</v>
      </c>
      <c r="M140">
        <f>'master schema'!V135</f>
        <v>0</v>
      </c>
      <c r="N140">
        <f>'master schema'!W135</f>
        <v>0</v>
      </c>
      <c r="O140">
        <f>'master schema'!X135</f>
        <v>0</v>
      </c>
      <c r="P140" t="b">
        <f t="shared" si="67"/>
        <v>1</v>
      </c>
      <c r="Q140" t="b">
        <f t="shared" si="68"/>
        <v>1</v>
      </c>
      <c r="R140" t="b">
        <f t="shared" si="69"/>
        <v>0</v>
      </c>
      <c r="S140" t="b">
        <f t="shared" si="70"/>
        <v>0</v>
      </c>
      <c r="T140" t="b">
        <f t="shared" si="71"/>
        <v>0</v>
      </c>
      <c r="U140" t="b">
        <f t="shared" si="72"/>
        <v>0</v>
      </c>
      <c r="V140" t="b">
        <f>NOT(ISBLANK('master schema'!S135))</f>
        <v>0</v>
      </c>
      <c r="W140" t="b">
        <f>NOT(ISBLANK('master schema'!T135))</f>
        <v>0</v>
      </c>
      <c r="X140" t="b">
        <f>NOT(ISBLANK('master schema'!U135))</f>
        <v>0</v>
      </c>
      <c r="Y140" t="b">
        <f>NOT(ISBLANK('master schema'!V135))</f>
        <v>0</v>
      </c>
      <c r="Z140" t="b">
        <f>NOT(ISBLANK('master schema'!W135))</f>
        <v>0</v>
      </c>
      <c r="AA140" t="b">
        <f>NOT(ISBLANK('master schema'!X135))</f>
        <v>0</v>
      </c>
      <c r="AB140" t="b">
        <f t="shared" si="73"/>
        <v>0</v>
      </c>
      <c r="AC140" t="str">
        <f>INDEX(types_tableschema,MATCH('master schema'!M135,types_master,0))</f>
        <v>number</v>
      </c>
      <c r="AD140" t="b">
        <f>IF(flavour="full",TRUE,INDEX('master schema'!$AC135:$AF135,1,MATCH(flavour,'master schema'!$AC$9:$AF$9,0))="y")</f>
        <v>0</v>
      </c>
      <c r="AE140" t="b">
        <f t="shared" si="74"/>
        <v>0</v>
      </c>
      <c r="AF140" t="str">
        <f>IF(AD140,INDEX('master schema'!$AG135:$AK135,1,MATCH(flavour,'master schema'!$AG$9:$AK$9,0)),"")</f>
        <v/>
      </c>
      <c r="AG140" t="b">
        <f t="shared" si="75"/>
        <v>0</v>
      </c>
      <c r="AH140" t="str">
        <f t="shared" si="76"/>
        <v>cyclicRightTop9MMm</v>
      </c>
      <c r="AI140" s="14" t="str">
        <f t="shared" si="66"/>
        <v/>
      </c>
      <c r="AJ140" s="15" t="str">
        <f t="shared" si="77"/>
        <v/>
      </c>
      <c r="AK140" s="15" t="str">
        <f t="shared" si="78"/>
        <v/>
      </c>
      <c r="AL140" s="15" t="str">
        <f t="shared" si="79"/>
        <v/>
      </c>
      <c r="AM140" s="15" t="str">
        <f t="shared" si="80"/>
        <v/>
      </c>
      <c r="AN140" s="15" t="str">
        <f t="shared" si="81"/>
        <v/>
      </c>
      <c r="AO140" s="15" t="str">
        <f t="shared" si="82"/>
        <v/>
      </c>
      <c r="AP140" s="15" t="str">
        <f t="shared" si="83"/>
        <v/>
      </c>
      <c r="AQ140" s="22" t="str">
        <f t="shared" si="62"/>
        <v/>
      </c>
      <c r="AR140" s="22" t="str">
        <f t="shared" si="84"/>
        <v/>
      </c>
      <c r="AS140" s="22" t="str">
        <f t="shared" si="85"/>
        <v/>
      </c>
      <c r="AT140" s="22" t="str">
        <f>IF(AND($AE140,$AB140),IF(V140,IF(OR($V140:V140),",","")&amp;AT$13&amp;": "&amp;J140,""),"")</f>
        <v/>
      </c>
      <c r="AU140" s="22" t="str">
        <f>IF(AND($AE140,$AB140),IF(W140,IF(OR($V140:W140),",","")&amp;AU$13&amp;": "&amp;K140,""),"")</f>
        <v/>
      </c>
      <c r="AV140" s="22" t="str">
        <f>IF(AND($AE140,$AB140),IF(X140,IF(OR($V140:X140),",","")&amp;AV$13&amp;": "&amp;L140,""),"")</f>
        <v/>
      </c>
      <c r="AW140" s="22" t="str">
        <f>IF(AND($AE140,$AB140),IF(Y140,IF(OR($V140:Y140),",","")&amp;AW$13&amp;": "&amp;M140,""),"")</f>
        <v/>
      </c>
      <c r="AX140" s="22" t="str">
        <f>IF(AND($AE140,$AB140),IF(Z140,IF(OR($V140:Z140),",","")&amp;AX$13&amp;": """&amp;N140&amp;"""",""),"")</f>
        <v/>
      </c>
      <c r="AY140" s="22" t="str">
        <f>IF(AND($AE140,$AB140),IF(AA140,IF(OR($V140:AA140),",","")&amp;AY$13&amp;": "&amp;"["&amp;O140&amp;"]",""),"")</f>
        <v/>
      </c>
      <c r="AZ140" s="22" t="str">
        <f t="shared" si="63"/>
        <v/>
      </c>
      <c r="BA140" s="14" t="str">
        <f t="shared" si="64"/>
        <v/>
      </c>
      <c r="BB140" s="13" t="str">
        <f t="shared" si="86"/>
        <v/>
      </c>
      <c r="BC140" t="str">
        <f t="shared" si="87"/>
        <v/>
      </c>
      <c r="BD140" t="str">
        <f t="shared" si="65"/>
        <v/>
      </c>
      <c r="BE140" t="str">
        <f t="shared" si="88"/>
        <v/>
      </c>
      <c r="BG140" t="str">
        <f t="shared" si="89"/>
        <v>real</v>
      </c>
      <c r="BH140">
        <f t="shared" si="90"/>
        <v>0</v>
      </c>
      <c r="BI140" t="str">
        <f t="shared" si="91"/>
        <v/>
      </c>
    </row>
    <row r="141" spans="1:61" x14ac:dyDescent="0.25">
      <c r="A141" t="str">
        <f>'master schema'!C136</f>
        <v>cyclic_right_top_9m_accu_mm</v>
      </c>
      <c r="B141" t="str">
        <f>'master schema'!K136</f>
        <v>Cyclic right top, 9m wavelength, accumulated mm</v>
      </c>
      <c r="C141" t="str">
        <f>'master schema'!D136</f>
        <v>Geom</v>
      </c>
      <c r="D141" t="str">
        <f>'master schema'!E136</f>
        <v>opt</v>
      </c>
      <c r="E141" t="str">
        <f>'master schema'!M136</f>
        <v>numeric</v>
      </c>
      <c r="F141">
        <f>'master schema'!N136</f>
        <v>0</v>
      </c>
      <c r="G141">
        <f>'master schema'!O136</f>
        <v>0</v>
      </c>
      <c r="H141" t="b">
        <f>'master schema'!Y136</f>
        <v>0</v>
      </c>
      <c r="I141" t="b">
        <f>'master schema'!Z136</f>
        <v>0</v>
      </c>
      <c r="J141">
        <f>'master schema'!S136</f>
        <v>0</v>
      </c>
      <c r="K141">
        <f>'master schema'!T136</f>
        <v>0</v>
      </c>
      <c r="L141">
        <f>'master schema'!U136</f>
        <v>0</v>
      </c>
      <c r="M141">
        <f>'master schema'!V136</f>
        <v>0</v>
      </c>
      <c r="N141">
        <f>'master schema'!W136</f>
        <v>0</v>
      </c>
      <c r="O141">
        <f>'master schema'!X136</f>
        <v>0</v>
      </c>
      <c r="P141" t="b">
        <f t="shared" si="67"/>
        <v>1</v>
      </c>
      <c r="Q141" t="b">
        <f t="shared" si="68"/>
        <v>1</v>
      </c>
      <c r="R141" t="b">
        <f t="shared" si="69"/>
        <v>0</v>
      </c>
      <c r="S141" t="b">
        <f t="shared" si="70"/>
        <v>0</v>
      </c>
      <c r="T141" t="b">
        <f t="shared" si="71"/>
        <v>0</v>
      </c>
      <c r="U141" t="b">
        <f t="shared" si="72"/>
        <v>0</v>
      </c>
      <c r="V141" t="b">
        <f>NOT(ISBLANK('master schema'!S136))</f>
        <v>0</v>
      </c>
      <c r="W141" t="b">
        <f>NOT(ISBLANK('master schema'!T136))</f>
        <v>0</v>
      </c>
      <c r="X141" t="b">
        <f>NOT(ISBLANK('master schema'!U136))</f>
        <v>0</v>
      </c>
      <c r="Y141" t="b">
        <f>NOT(ISBLANK('master schema'!V136))</f>
        <v>0</v>
      </c>
      <c r="Z141" t="b">
        <f>NOT(ISBLANK('master schema'!W136))</f>
        <v>0</v>
      </c>
      <c r="AA141" t="b">
        <f>NOT(ISBLANK('master schema'!X136))</f>
        <v>0</v>
      </c>
      <c r="AB141" t="b">
        <f t="shared" si="73"/>
        <v>0</v>
      </c>
      <c r="AC141" t="str">
        <f>INDEX(types_tableschema,MATCH('master schema'!M136,types_master,0))</f>
        <v>number</v>
      </c>
      <c r="AD141" t="b">
        <f>IF(flavour="full",TRUE,INDEX('master schema'!$AC136:$AF136,1,MATCH(flavour,'master schema'!$AC$9:$AF$9,0))="y")</f>
        <v>0</v>
      </c>
      <c r="AE141" t="b">
        <f t="shared" si="74"/>
        <v>0</v>
      </c>
      <c r="AF141" t="str">
        <f>IF(AD141,INDEX('master schema'!$AG136:$AK136,1,MATCH(flavour,'master schema'!$AG$9:$AK$9,0)),"")</f>
        <v/>
      </c>
      <c r="AG141" t="b">
        <f t="shared" si="75"/>
        <v>0</v>
      </c>
      <c r="AH141" t="str">
        <f t="shared" si="76"/>
        <v>cyclicRightTop9MAccuMm</v>
      </c>
      <c r="AI141" s="14" t="str">
        <f t="shared" si="66"/>
        <v/>
      </c>
      <c r="AJ141" s="15" t="str">
        <f t="shared" si="77"/>
        <v/>
      </c>
      <c r="AK141" s="15" t="str">
        <f t="shared" si="78"/>
        <v/>
      </c>
      <c r="AL141" s="15" t="str">
        <f t="shared" si="79"/>
        <v/>
      </c>
      <c r="AM141" s="15" t="str">
        <f t="shared" si="80"/>
        <v/>
      </c>
      <c r="AN141" s="15" t="str">
        <f t="shared" si="81"/>
        <v/>
      </c>
      <c r="AO141" s="15" t="str">
        <f t="shared" si="82"/>
        <v/>
      </c>
      <c r="AP141" s="15" t="str">
        <f t="shared" si="83"/>
        <v/>
      </c>
      <c r="AQ141" s="22" t="str">
        <f t="shared" si="62"/>
        <v/>
      </c>
      <c r="AR141" s="22" t="str">
        <f t="shared" si="84"/>
        <v/>
      </c>
      <c r="AS141" s="22" t="str">
        <f t="shared" si="85"/>
        <v/>
      </c>
      <c r="AT141" s="22" t="str">
        <f>IF(AND($AE141,$AB141),IF(V141,IF(OR($V141:V141),",","")&amp;AT$13&amp;": "&amp;J141,""),"")</f>
        <v/>
      </c>
      <c r="AU141" s="22" t="str">
        <f>IF(AND($AE141,$AB141),IF(W141,IF(OR($V141:W141),",","")&amp;AU$13&amp;": "&amp;K141,""),"")</f>
        <v/>
      </c>
      <c r="AV141" s="22" t="str">
        <f>IF(AND($AE141,$AB141),IF(X141,IF(OR($V141:X141),",","")&amp;AV$13&amp;": "&amp;L141,""),"")</f>
        <v/>
      </c>
      <c r="AW141" s="22" t="str">
        <f>IF(AND($AE141,$AB141),IF(Y141,IF(OR($V141:Y141),",","")&amp;AW$13&amp;": "&amp;M141,""),"")</f>
        <v/>
      </c>
      <c r="AX141" s="22" t="str">
        <f>IF(AND($AE141,$AB141),IF(Z141,IF(OR($V141:Z141),",","")&amp;AX$13&amp;": """&amp;N141&amp;"""",""),"")</f>
        <v/>
      </c>
      <c r="AY141" s="22" t="str">
        <f>IF(AND($AE141,$AB141),IF(AA141,IF(OR($V141:AA141),",","")&amp;AY$13&amp;": "&amp;"["&amp;O141&amp;"]",""),"")</f>
        <v/>
      </c>
      <c r="AZ141" s="22" t="str">
        <f t="shared" si="63"/>
        <v/>
      </c>
      <c r="BA141" s="14" t="str">
        <f t="shared" si="64"/>
        <v/>
      </c>
      <c r="BB141" s="13" t="str">
        <f t="shared" si="86"/>
        <v/>
      </c>
      <c r="BC141" t="str">
        <f t="shared" si="87"/>
        <v/>
      </c>
      <c r="BD141" t="str">
        <f t="shared" si="65"/>
        <v/>
      </c>
      <c r="BE141" t="str">
        <f t="shared" si="88"/>
        <v/>
      </c>
      <c r="BG141" t="str">
        <f t="shared" si="89"/>
        <v>real</v>
      </c>
      <c r="BH141">
        <f t="shared" si="90"/>
        <v>0</v>
      </c>
      <c r="BI141" t="str">
        <f t="shared" si="91"/>
        <v/>
      </c>
    </row>
    <row r="142" spans="1:61" x14ac:dyDescent="0.25">
      <c r="A142" t="str">
        <f>'master schema'!C137</f>
        <v>cyclic_right_top_9m_peak_count</v>
      </c>
      <c r="B142" t="str">
        <f>'master schema'!K137</f>
        <v>Cyclic right top, 9m wavelength, peak count</v>
      </c>
      <c r="C142" t="str">
        <f>'master schema'!D137</f>
        <v>Geom</v>
      </c>
      <c r="D142" t="str">
        <f>'master schema'!E137</f>
        <v>opt</v>
      </c>
      <c r="E142" t="str">
        <f>'master schema'!M137</f>
        <v>integer</v>
      </c>
      <c r="F142">
        <f>'master schema'!N137</f>
        <v>0</v>
      </c>
      <c r="G142">
        <f>'master schema'!O137</f>
        <v>0</v>
      </c>
      <c r="H142" t="b">
        <f>'master schema'!Y137</f>
        <v>0</v>
      </c>
      <c r="I142" t="b">
        <f>'master schema'!Z137</f>
        <v>0</v>
      </c>
      <c r="J142">
        <f>'master schema'!S137</f>
        <v>0</v>
      </c>
      <c r="K142">
        <f>'master schema'!T137</f>
        <v>0</v>
      </c>
      <c r="L142">
        <f>'master schema'!U137</f>
        <v>0</v>
      </c>
      <c r="M142">
        <f>'master schema'!V137</f>
        <v>0</v>
      </c>
      <c r="N142">
        <f>'master schema'!W137</f>
        <v>0</v>
      </c>
      <c r="O142">
        <f>'master schema'!X137</f>
        <v>0</v>
      </c>
      <c r="P142" t="b">
        <f t="shared" si="67"/>
        <v>1</v>
      </c>
      <c r="Q142" t="b">
        <f t="shared" si="68"/>
        <v>1</v>
      </c>
      <c r="R142" t="b">
        <f t="shared" si="69"/>
        <v>0</v>
      </c>
      <c r="S142" t="b">
        <f t="shared" si="70"/>
        <v>0</v>
      </c>
      <c r="T142" t="b">
        <f t="shared" si="71"/>
        <v>0</v>
      </c>
      <c r="U142" t="b">
        <f t="shared" si="72"/>
        <v>0</v>
      </c>
      <c r="V142" t="b">
        <f>NOT(ISBLANK('master schema'!S137))</f>
        <v>0</v>
      </c>
      <c r="W142" t="b">
        <f>NOT(ISBLANK('master schema'!T137))</f>
        <v>0</v>
      </c>
      <c r="X142" t="b">
        <f>NOT(ISBLANK('master schema'!U137))</f>
        <v>0</v>
      </c>
      <c r="Y142" t="b">
        <f>NOT(ISBLANK('master schema'!V137))</f>
        <v>0</v>
      </c>
      <c r="Z142" t="b">
        <f>NOT(ISBLANK('master schema'!W137))</f>
        <v>0</v>
      </c>
      <c r="AA142" t="b">
        <f>NOT(ISBLANK('master schema'!X137))</f>
        <v>0</v>
      </c>
      <c r="AB142" t="b">
        <f t="shared" si="73"/>
        <v>0</v>
      </c>
      <c r="AC142" t="str">
        <f>INDEX(types_tableschema,MATCH('master schema'!M137,types_master,0))</f>
        <v>integer</v>
      </c>
      <c r="AD142" t="b">
        <f>IF(flavour="full",TRUE,INDEX('master schema'!$AC137:$AF137,1,MATCH(flavour,'master schema'!$AC$9:$AF$9,0))="y")</f>
        <v>0</v>
      </c>
      <c r="AE142" t="b">
        <f t="shared" si="74"/>
        <v>0</v>
      </c>
      <c r="AF142" t="str">
        <f>IF(AD142,INDEX('master schema'!$AG137:$AK137,1,MATCH(flavour,'master schema'!$AG$9:$AK$9,0)),"")</f>
        <v/>
      </c>
      <c r="AG142" t="b">
        <f t="shared" si="75"/>
        <v>0</v>
      </c>
      <c r="AH142" t="str">
        <f t="shared" si="76"/>
        <v>cyclicRightTop9MPeakCount</v>
      </c>
      <c r="AI142" s="14" t="str">
        <f t="shared" si="66"/>
        <v/>
      </c>
      <c r="AJ142" s="15" t="str">
        <f t="shared" si="77"/>
        <v/>
      </c>
      <c r="AK142" s="15" t="str">
        <f t="shared" si="78"/>
        <v/>
      </c>
      <c r="AL142" s="15" t="str">
        <f t="shared" si="79"/>
        <v/>
      </c>
      <c r="AM142" s="15" t="str">
        <f t="shared" si="80"/>
        <v/>
      </c>
      <c r="AN142" s="15" t="str">
        <f t="shared" si="81"/>
        <v/>
      </c>
      <c r="AO142" s="15" t="str">
        <f t="shared" si="82"/>
        <v/>
      </c>
      <c r="AP142" s="15" t="str">
        <f t="shared" si="83"/>
        <v/>
      </c>
      <c r="AQ142" s="22" t="str">
        <f t="shared" si="62"/>
        <v/>
      </c>
      <c r="AR142" s="22" t="str">
        <f t="shared" si="84"/>
        <v/>
      </c>
      <c r="AS142" s="22" t="str">
        <f t="shared" si="85"/>
        <v/>
      </c>
      <c r="AT142" s="22" t="str">
        <f>IF(AND($AE142,$AB142),IF(V142,IF(OR($V142:V142),",","")&amp;AT$13&amp;": "&amp;J142,""),"")</f>
        <v/>
      </c>
      <c r="AU142" s="22" t="str">
        <f>IF(AND($AE142,$AB142),IF(W142,IF(OR($V142:W142),",","")&amp;AU$13&amp;": "&amp;K142,""),"")</f>
        <v/>
      </c>
      <c r="AV142" s="22" t="str">
        <f>IF(AND($AE142,$AB142),IF(X142,IF(OR($V142:X142),",","")&amp;AV$13&amp;": "&amp;L142,""),"")</f>
        <v/>
      </c>
      <c r="AW142" s="22" t="str">
        <f>IF(AND($AE142,$AB142),IF(Y142,IF(OR($V142:Y142),",","")&amp;AW$13&amp;": "&amp;M142,""),"")</f>
        <v/>
      </c>
      <c r="AX142" s="22" t="str">
        <f>IF(AND($AE142,$AB142),IF(Z142,IF(OR($V142:Z142),",","")&amp;AX$13&amp;": """&amp;N142&amp;"""",""),"")</f>
        <v/>
      </c>
      <c r="AY142" s="22" t="str">
        <f>IF(AND($AE142,$AB142),IF(AA142,IF(OR($V142:AA142),",","")&amp;AY$13&amp;": "&amp;"["&amp;O142&amp;"]",""),"")</f>
        <v/>
      </c>
      <c r="AZ142" s="22" t="str">
        <f t="shared" si="63"/>
        <v/>
      </c>
      <c r="BA142" s="14" t="str">
        <f t="shared" si="64"/>
        <v/>
      </c>
      <c r="BB142" s="13" t="str">
        <f t="shared" si="86"/>
        <v/>
      </c>
      <c r="BC142" t="str">
        <f t="shared" si="87"/>
        <v/>
      </c>
      <c r="BD142" t="str">
        <f t="shared" si="65"/>
        <v/>
      </c>
      <c r="BE142" t="str">
        <f t="shared" si="88"/>
        <v/>
      </c>
      <c r="BG142" t="str">
        <f t="shared" si="89"/>
        <v>integer</v>
      </c>
      <c r="BH142">
        <f t="shared" si="90"/>
        <v>0</v>
      </c>
      <c r="BI142" t="str">
        <f t="shared" si="91"/>
        <v/>
      </c>
    </row>
    <row r="143" spans="1:61" x14ac:dyDescent="0.25">
      <c r="A143" t="str">
        <f>'master schema'!C138</f>
        <v>cyclic_left_top_13m_mm</v>
      </c>
      <c r="B143" t="str">
        <f>'master schema'!K138</f>
        <v>Cyclic left top, 13m wavelength, mm</v>
      </c>
      <c r="C143" t="str">
        <f>'master schema'!D138</f>
        <v>Geom</v>
      </c>
      <c r="D143" t="str">
        <f>'master schema'!E138</f>
        <v>opt</v>
      </c>
      <c r="E143" t="str">
        <f>'master schema'!M138</f>
        <v>numeric</v>
      </c>
      <c r="F143">
        <f>'master schema'!N138</f>
        <v>0</v>
      </c>
      <c r="G143">
        <f>'master schema'!O138</f>
        <v>0</v>
      </c>
      <c r="H143" t="b">
        <f>'master schema'!Y138</f>
        <v>0</v>
      </c>
      <c r="I143" t="b">
        <f>'master schema'!Z138</f>
        <v>0</v>
      </c>
      <c r="J143">
        <f>'master schema'!S138</f>
        <v>0</v>
      </c>
      <c r="K143">
        <f>'master schema'!T138</f>
        <v>0</v>
      </c>
      <c r="L143">
        <f>'master schema'!U138</f>
        <v>0</v>
      </c>
      <c r="M143">
        <f>'master schema'!V138</f>
        <v>0</v>
      </c>
      <c r="N143">
        <f>'master schema'!W138</f>
        <v>0</v>
      </c>
      <c r="O143">
        <f>'master schema'!X138</f>
        <v>0</v>
      </c>
      <c r="P143" t="b">
        <f t="shared" si="67"/>
        <v>1</v>
      </c>
      <c r="Q143" t="b">
        <f t="shared" si="68"/>
        <v>1</v>
      </c>
      <c r="R143" t="b">
        <f t="shared" si="69"/>
        <v>0</v>
      </c>
      <c r="S143" t="b">
        <f t="shared" si="70"/>
        <v>0</v>
      </c>
      <c r="T143" t="b">
        <f t="shared" si="71"/>
        <v>0</v>
      </c>
      <c r="U143" t="b">
        <f t="shared" si="72"/>
        <v>0</v>
      </c>
      <c r="V143" t="b">
        <f>NOT(ISBLANK('master schema'!S138))</f>
        <v>0</v>
      </c>
      <c r="W143" t="b">
        <f>NOT(ISBLANK('master schema'!T138))</f>
        <v>0</v>
      </c>
      <c r="X143" t="b">
        <f>NOT(ISBLANK('master schema'!U138))</f>
        <v>0</v>
      </c>
      <c r="Y143" t="b">
        <f>NOT(ISBLANK('master schema'!V138))</f>
        <v>0</v>
      </c>
      <c r="Z143" t="b">
        <f>NOT(ISBLANK('master schema'!W138))</f>
        <v>0</v>
      </c>
      <c r="AA143" t="b">
        <f>NOT(ISBLANK('master schema'!X138))</f>
        <v>0</v>
      </c>
      <c r="AB143" t="b">
        <f t="shared" si="73"/>
        <v>0</v>
      </c>
      <c r="AC143" t="str">
        <f>INDEX(types_tableschema,MATCH('master schema'!M138,types_master,0))</f>
        <v>number</v>
      </c>
      <c r="AD143" t="b">
        <f>IF(flavour="full",TRUE,INDEX('master schema'!$AC138:$AF138,1,MATCH(flavour,'master schema'!$AC$9:$AF$9,0))="y")</f>
        <v>0</v>
      </c>
      <c r="AE143" t="b">
        <f t="shared" si="74"/>
        <v>0</v>
      </c>
      <c r="AF143" t="str">
        <f>IF(AD143,INDEX('master schema'!$AG138:$AK138,1,MATCH(flavour,'master schema'!$AG$9:$AK$9,0)),"")</f>
        <v/>
      </c>
      <c r="AG143" t="b">
        <f t="shared" si="75"/>
        <v>0</v>
      </c>
      <c r="AH143" t="str">
        <f t="shared" si="76"/>
        <v>cyclicLeftTop13MMm</v>
      </c>
      <c r="AI143" s="14" t="str">
        <f t="shared" si="66"/>
        <v/>
      </c>
      <c r="AJ143" s="15" t="str">
        <f t="shared" si="77"/>
        <v/>
      </c>
      <c r="AK143" s="15" t="str">
        <f t="shared" si="78"/>
        <v/>
      </c>
      <c r="AL143" s="15" t="str">
        <f t="shared" si="79"/>
        <v/>
      </c>
      <c r="AM143" s="15" t="str">
        <f t="shared" si="80"/>
        <v/>
      </c>
      <c r="AN143" s="15" t="str">
        <f t="shared" si="81"/>
        <v/>
      </c>
      <c r="AO143" s="15" t="str">
        <f t="shared" si="82"/>
        <v/>
      </c>
      <c r="AP143" s="15" t="str">
        <f t="shared" si="83"/>
        <v/>
      </c>
      <c r="AQ143" s="22" t="str">
        <f t="shared" si="62"/>
        <v/>
      </c>
      <c r="AR143" s="22" t="str">
        <f t="shared" si="84"/>
        <v/>
      </c>
      <c r="AS143" s="22" t="str">
        <f t="shared" si="85"/>
        <v/>
      </c>
      <c r="AT143" s="22" t="str">
        <f>IF(AND($AE143,$AB143),IF(V143,IF(OR($V143:V143),",","")&amp;AT$13&amp;": "&amp;J143,""),"")</f>
        <v/>
      </c>
      <c r="AU143" s="22" t="str">
        <f>IF(AND($AE143,$AB143),IF(W143,IF(OR($V143:W143),",","")&amp;AU$13&amp;": "&amp;K143,""),"")</f>
        <v/>
      </c>
      <c r="AV143" s="22" t="str">
        <f>IF(AND($AE143,$AB143),IF(X143,IF(OR($V143:X143),",","")&amp;AV$13&amp;": "&amp;L143,""),"")</f>
        <v/>
      </c>
      <c r="AW143" s="22" t="str">
        <f>IF(AND($AE143,$AB143),IF(Y143,IF(OR($V143:Y143),",","")&amp;AW$13&amp;": "&amp;M143,""),"")</f>
        <v/>
      </c>
      <c r="AX143" s="22" t="str">
        <f>IF(AND($AE143,$AB143),IF(Z143,IF(OR($V143:Z143),",","")&amp;AX$13&amp;": """&amp;N143&amp;"""",""),"")</f>
        <v/>
      </c>
      <c r="AY143" s="22" t="str">
        <f>IF(AND($AE143,$AB143),IF(AA143,IF(OR($V143:AA143),",","")&amp;AY$13&amp;": "&amp;"["&amp;O143&amp;"]",""),"")</f>
        <v/>
      </c>
      <c r="AZ143" s="22" t="str">
        <f t="shared" si="63"/>
        <v/>
      </c>
      <c r="BA143" s="14" t="str">
        <f t="shared" si="64"/>
        <v/>
      </c>
      <c r="BB143" s="13" t="str">
        <f t="shared" si="86"/>
        <v/>
      </c>
      <c r="BC143" t="str">
        <f t="shared" si="87"/>
        <v/>
      </c>
      <c r="BD143" t="str">
        <f t="shared" si="65"/>
        <v/>
      </c>
      <c r="BE143" t="str">
        <f t="shared" si="88"/>
        <v/>
      </c>
      <c r="BG143" t="str">
        <f t="shared" si="89"/>
        <v>real</v>
      </c>
      <c r="BH143">
        <f t="shared" si="90"/>
        <v>0</v>
      </c>
      <c r="BI143" t="str">
        <f t="shared" si="91"/>
        <v/>
      </c>
    </row>
    <row r="144" spans="1:61" x14ac:dyDescent="0.25">
      <c r="A144" t="str">
        <f>'master schema'!C139</f>
        <v>cyclic_left_top_13m_accu_mm</v>
      </c>
      <c r="B144" t="str">
        <f>'master schema'!K139</f>
        <v>Cyclic left top, 13m wavelength, accumulated mm</v>
      </c>
      <c r="C144" t="str">
        <f>'master schema'!D139</f>
        <v>Geom</v>
      </c>
      <c r="D144" t="str">
        <f>'master schema'!E139</f>
        <v>opt</v>
      </c>
      <c r="E144" t="str">
        <f>'master schema'!M139</f>
        <v>numeric</v>
      </c>
      <c r="F144">
        <f>'master schema'!N139</f>
        <v>0</v>
      </c>
      <c r="G144">
        <f>'master schema'!O139</f>
        <v>0</v>
      </c>
      <c r="H144" t="b">
        <f>'master schema'!Y139</f>
        <v>0</v>
      </c>
      <c r="I144" t="b">
        <f>'master schema'!Z139</f>
        <v>0</v>
      </c>
      <c r="J144">
        <f>'master schema'!S139</f>
        <v>0</v>
      </c>
      <c r="K144">
        <f>'master schema'!T139</f>
        <v>0</v>
      </c>
      <c r="L144">
        <f>'master schema'!U139</f>
        <v>0</v>
      </c>
      <c r="M144">
        <f>'master schema'!V139</f>
        <v>0</v>
      </c>
      <c r="N144">
        <f>'master schema'!W139</f>
        <v>0</v>
      </c>
      <c r="O144">
        <f>'master schema'!X139</f>
        <v>0</v>
      </c>
      <c r="P144" t="b">
        <f t="shared" si="67"/>
        <v>1</v>
      </c>
      <c r="Q144" t="b">
        <f t="shared" si="68"/>
        <v>1</v>
      </c>
      <c r="R144" t="b">
        <f t="shared" si="69"/>
        <v>0</v>
      </c>
      <c r="S144" t="b">
        <f t="shared" si="70"/>
        <v>0</v>
      </c>
      <c r="T144" t="b">
        <f t="shared" si="71"/>
        <v>0</v>
      </c>
      <c r="U144" t="b">
        <f t="shared" si="72"/>
        <v>0</v>
      </c>
      <c r="V144" t="b">
        <f>NOT(ISBLANK('master schema'!S139))</f>
        <v>0</v>
      </c>
      <c r="W144" t="b">
        <f>NOT(ISBLANK('master schema'!T139))</f>
        <v>0</v>
      </c>
      <c r="X144" t="b">
        <f>NOT(ISBLANK('master schema'!U139))</f>
        <v>0</v>
      </c>
      <c r="Y144" t="b">
        <f>NOT(ISBLANK('master schema'!V139))</f>
        <v>0</v>
      </c>
      <c r="Z144" t="b">
        <f>NOT(ISBLANK('master schema'!W139))</f>
        <v>0</v>
      </c>
      <c r="AA144" t="b">
        <f>NOT(ISBLANK('master schema'!X139))</f>
        <v>0</v>
      </c>
      <c r="AB144" t="b">
        <f t="shared" si="73"/>
        <v>0</v>
      </c>
      <c r="AC144" t="str">
        <f>INDEX(types_tableschema,MATCH('master schema'!M139,types_master,0))</f>
        <v>number</v>
      </c>
      <c r="AD144" t="b">
        <f>IF(flavour="full",TRUE,INDEX('master schema'!$AC139:$AF139,1,MATCH(flavour,'master schema'!$AC$9:$AF$9,0))="y")</f>
        <v>0</v>
      </c>
      <c r="AE144" t="b">
        <f t="shared" si="74"/>
        <v>0</v>
      </c>
      <c r="AF144" t="str">
        <f>IF(AD144,INDEX('master schema'!$AG139:$AK139,1,MATCH(flavour,'master schema'!$AG$9:$AK$9,0)),"")</f>
        <v/>
      </c>
      <c r="AG144" t="b">
        <f t="shared" si="75"/>
        <v>0</v>
      </c>
      <c r="AH144" t="str">
        <f t="shared" si="76"/>
        <v>cyclicLeftTop13MAccuMm</v>
      </c>
      <c r="AI144" s="14" t="str">
        <f t="shared" si="66"/>
        <v/>
      </c>
      <c r="AJ144" s="15" t="str">
        <f t="shared" si="77"/>
        <v/>
      </c>
      <c r="AK144" s="15" t="str">
        <f t="shared" si="78"/>
        <v/>
      </c>
      <c r="AL144" s="15" t="str">
        <f t="shared" si="79"/>
        <v/>
      </c>
      <c r="AM144" s="15" t="str">
        <f t="shared" si="80"/>
        <v/>
      </c>
      <c r="AN144" s="15" t="str">
        <f t="shared" si="81"/>
        <v/>
      </c>
      <c r="AO144" s="15" t="str">
        <f t="shared" si="82"/>
        <v/>
      </c>
      <c r="AP144" s="15" t="str">
        <f t="shared" si="83"/>
        <v/>
      </c>
      <c r="AQ144" s="22" t="str">
        <f t="shared" ref="AQ144:AQ207" si="92">IF(AND($AE144,$AB144),", "&amp;AQ$13&amp;": {","")</f>
        <v/>
      </c>
      <c r="AR144" s="22" t="str">
        <f t="shared" si="84"/>
        <v/>
      </c>
      <c r="AS144" s="22" t="str">
        <f t="shared" si="85"/>
        <v/>
      </c>
      <c r="AT144" s="22" t="str">
        <f>IF(AND($AE144,$AB144),IF(V144,IF(OR($V144:V144),",","")&amp;AT$13&amp;": "&amp;J144,""),"")</f>
        <v/>
      </c>
      <c r="AU144" s="22" t="str">
        <f>IF(AND($AE144,$AB144),IF(W144,IF(OR($V144:W144),",","")&amp;AU$13&amp;": "&amp;K144,""),"")</f>
        <v/>
      </c>
      <c r="AV144" s="22" t="str">
        <f>IF(AND($AE144,$AB144),IF(X144,IF(OR($V144:X144),",","")&amp;AV$13&amp;": "&amp;L144,""),"")</f>
        <v/>
      </c>
      <c r="AW144" s="22" t="str">
        <f>IF(AND($AE144,$AB144),IF(Y144,IF(OR($V144:Y144),",","")&amp;AW$13&amp;": "&amp;M144,""),"")</f>
        <v/>
      </c>
      <c r="AX144" s="22" t="str">
        <f>IF(AND($AE144,$AB144),IF(Z144,IF(OR($V144:Z144),",","")&amp;AX$13&amp;": """&amp;N144&amp;"""",""),"")</f>
        <v/>
      </c>
      <c r="AY144" s="22" t="str">
        <f>IF(AND($AE144,$AB144),IF(AA144,IF(OR($V144:AA144),",","")&amp;AY$13&amp;": "&amp;"["&amp;O144&amp;"]",""),"")</f>
        <v/>
      </c>
      <c r="AZ144" s="22" t="str">
        <f t="shared" ref="AZ144:AZ207" si="93">IF(AND($AE144,$AB144),"}","")</f>
        <v/>
      </c>
      <c r="BA144" s="14" t="str">
        <f t="shared" ref="BA144:BA207" si="94">IF($AE144,"}","")</f>
        <v/>
      </c>
      <c r="BB144" s="13" t="str">
        <f t="shared" si="86"/>
        <v/>
      </c>
      <c r="BC144" t="str">
        <f t="shared" si="87"/>
        <v/>
      </c>
      <c r="BD144" t="str">
        <f t="shared" ref="BD144:BD207" si="95">IF(AE144,",'"&amp;A144&amp;"'","")</f>
        <v/>
      </c>
      <c r="BE144" t="str">
        <f t="shared" si="88"/>
        <v/>
      </c>
      <c r="BG144" t="str">
        <f t="shared" si="89"/>
        <v>real</v>
      </c>
      <c r="BH144">
        <f t="shared" si="90"/>
        <v>0</v>
      </c>
      <c r="BI144" t="str">
        <f t="shared" si="91"/>
        <v/>
      </c>
    </row>
    <row r="145" spans="1:61" x14ac:dyDescent="0.25">
      <c r="A145" t="str">
        <f>'master schema'!C140</f>
        <v>cyclic_left_top_13m_peak_count</v>
      </c>
      <c r="B145" t="str">
        <f>'master schema'!K140</f>
        <v>Cyclic left top, 13m wavelength, peak count</v>
      </c>
      <c r="C145" t="str">
        <f>'master schema'!D140</f>
        <v>Geom</v>
      </c>
      <c r="D145" t="str">
        <f>'master schema'!E140</f>
        <v>opt</v>
      </c>
      <c r="E145" t="str">
        <f>'master schema'!M140</f>
        <v>integer</v>
      </c>
      <c r="F145">
        <f>'master schema'!N140</f>
        <v>0</v>
      </c>
      <c r="G145">
        <f>'master schema'!O140</f>
        <v>0</v>
      </c>
      <c r="H145" t="b">
        <f>'master schema'!Y140</f>
        <v>0</v>
      </c>
      <c r="I145" t="b">
        <f>'master schema'!Z140</f>
        <v>0</v>
      </c>
      <c r="J145">
        <f>'master schema'!S140</f>
        <v>0</v>
      </c>
      <c r="K145">
        <f>'master schema'!T140</f>
        <v>0</v>
      </c>
      <c r="L145">
        <f>'master schema'!U140</f>
        <v>0</v>
      </c>
      <c r="M145">
        <f>'master schema'!V140</f>
        <v>0</v>
      </c>
      <c r="N145">
        <f>'master schema'!W140</f>
        <v>0</v>
      </c>
      <c r="O145">
        <f>'master schema'!X140</f>
        <v>0</v>
      </c>
      <c r="P145" t="b">
        <f t="shared" si="67"/>
        <v>1</v>
      </c>
      <c r="Q145" t="b">
        <f t="shared" si="68"/>
        <v>1</v>
      </c>
      <c r="R145" t="b">
        <f t="shared" si="69"/>
        <v>0</v>
      </c>
      <c r="S145" t="b">
        <f t="shared" si="70"/>
        <v>0</v>
      </c>
      <c r="T145" t="b">
        <f t="shared" si="71"/>
        <v>0</v>
      </c>
      <c r="U145" t="b">
        <f t="shared" si="72"/>
        <v>0</v>
      </c>
      <c r="V145" t="b">
        <f>NOT(ISBLANK('master schema'!S140))</f>
        <v>0</v>
      </c>
      <c r="W145" t="b">
        <f>NOT(ISBLANK('master schema'!T140))</f>
        <v>0</v>
      </c>
      <c r="X145" t="b">
        <f>NOT(ISBLANK('master schema'!U140))</f>
        <v>0</v>
      </c>
      <c r="Y145" t="b">
        <f>NOT(ISBLANK('master schema'!V140))</f>
        <v>0</v>
      </c>
      <c r="Z145" t="b">
        <f>NOT(ISBLANK('master schema'!W140))</f>
        <v>0</v>
      </c>
      <c r="AA145" t="b">
        <f>NOT(ISBLANK('master schema'!X140))</f>
        <v>0</v>
      </c>
      <c r="AB145" t="b">
        <f t="shared" si="73"/>
        <v>0</v>
      </c>
      <c r="AC145" t="str">
        <f>INDEX(types_tableschema,MATCH('master schema'!M140,types_master,0))</f>
        <v>integer</v>
      </c>
      <c r="AD145" t="b">
        <f>IF(flavour="full",TRUE,INDEX('master schema'!$AC140:$AF140,1,MATCH(flavour,'master schema'!$AC$9:$AF$9,0))="y")</f>
        <v>0</v>
      </c>
      <c r="AE145" t="b">
        <f t="shared" si="74"/>
        <v>0</v>
      </c>
      <c r="AF145" t="str">
        <f>IF(AD145,INDEX('master schema'!$AG140:$AK140,1,MATCH(flavour,'master schema'!$AG$9:$AK$9,0)),"")</f>
        <v/>
      </c>
      <c r="AG145" t="b">
        <f t="shared" si="75"/>
        <v>0</v>
      </c>
      <c r="AH145" t="str">
        <f t="shared" si="76"/>
        <v>cyclicLeftTop13MPeakCount</v>
      </c>
      <c r="AI145" s="14" t="str">
        <f t="shared" ref="AI145:AI208" si="96">IF($AE145,",{","")</f>
        <v/>
      </c>
      <c r="AJ145" s="15" t="str">
        <f t="shared" si="77"/>
        <v/>
      </c>
      <c r="AK145" s="15" t="str">
        <f t="shared" si="78"/>
        <v/>
      </c>
      <c r="AL145" s="15" t="str">
        <f t="shared" si="79"/>
        <v/>
      </c>
      <c r="AM145" s="15" t="str">
        <f t="shared" si="80"/>
        <v/>
      </c>
      <c r="AN145" s="15" t="str">
        <f t="shared" si="81"/>
        <v/>
      </c>
      <c r="AO145" s="15" t="str">
        <f t="shared" si="82"/>
        <v/>
      </c>
      <c r="AP145" s="15" t="str">
        <f t="shared" si="83"/>
        <v/>
      </c>
      <c r="AQ145" s="22" t="str">
        <f t="shared" si="92"/>
        <v/>
      </c>
      <c r="AR145" s="22" t="str">
        <f t="shared" si="84"/>
        <v/>
      </c>
      <c r="AS145" s="22" t="str">
        <f t="shared" si="85"/>
        <v/>
      </c>
      <c r="AT145" s="22" t="str">
        <f>IF(AND($AE145,$AB145),IF(V145,IF(OR($V145:V145),",","")&amp;AT$13&amp;": "&amp;J145,""),"")</f>
        <v/>
      </c>
      <c r="AU145" s="22" t="str">
        <f>IF(AND($AE145,$AB145),IF(W145,IF(OR($V145:W145),",","")&amp;AU$13&amp;": "&amp;K145,""),"")</f>
        <v/>
      </c>
      <c r="AV145" s="22" t="str">
        <f>IF(AND($AE145,$AB145),IF(X145,IF(OR($V145:X145),",","")&amp;AV$13&amp;": "&amp;L145,""),"")</f>
        <v/>
      </c>
      <c r="AW145" s="22" t="str">
        <f>IF(AND($AE145,$AB145),IF(Y145,IF(OR($V145:Y145),",","")&amp;AW$13&amp;": "&amp;M145,""),"")</f>
        <v/>
      </c>
      <c r="AX145" s="22" t="str">
        <f>IF(AND($AE145,$AB145),IF(Z145,IF(OR($V145:Z145),",","")&amp;AX$13&amp;": """&amp;N145&amp;"""",""),"")</f>
        <v/>
      </c>
      <c r="AY145" s="22" t="str">
        <f>IF(AND($AE145,$AB145),IF(AA145,IF(OR($V145:AA145),",","")&amp;AY$13&amp;": "&amp;"["&amp;O145&amp;"]",""),"")</f>
        <v/>
      </c>
      <c r="AZ145" s="22" t="str">
        <f t="shared" si="93"/>
        <v/>
      </c>
      <c r="BA145" s="14" t="str">
        <f t="shared" si="94"/>
        <v/>
      </c>
      <c r="BB145" s="13" t="str">
        <f t="shared" si="86"/>
        <v/>
      </c>
      <c r="BC145" t="str">
        <f t="shared" si="87"/>
        <v/>
      </c>
      <c r="BD145" t="str">
        <f t="shared" si="95"/>
        <v/>
      </c>
      <c r="BE145" t="str">
        <f t="shared" si="88"/>
        <v/>
      </c>
      <c r="BG145" t="str">
        <f t="shared" si="89"/>
        <v>integer</v>
      </c>
      <c r="BH145">
        <f t="shared" si="90"/>
        <v>0</v>
      </c>
      <c r="BI145" t="str">
        <f t="shared" si="91"/>
        <v/>
      </c>
    </row>
    <row r="146" spans="1:61" x14ac:dyDescent="0.25">
      <c r="A146" t="str">
        <f>'master schema'!C141</f>
        <v>cyclic_right_top_13m_mm</v>
      </c>
      <c r="B146" t="str">
        <f>'master schema'!K141</f>
        <v>Cyclic right top, 13m wavelength, mm</v>
      </c>
      <c r="C146" t="str">
        <f>'master schema'!D141</f>
        <v>Geom</v>
      </c>
      <c r="D146" t="str">
        <f>'master schema'!E141</f>
        <v>opt</v>
      </c>
      <c r="E146" t="str">
        <f>'master schema'!M141</f>
        <v>numeric</v>
      </c>
      <c r="F146">
        <f>'master schema'!N141</f>
        <v>0</v>
      </c>
      <c r="G146">
        <f>'master schema'!O141</f>
        <v>0</v>
      </c>
      <c r="H146" t="b">
        <f>'master schema'!Y141</f>
        <v>0</v>
      </c>
      <c r="I146" t="b">
        <f>'master schema'!Z141</f>
        <v>0</v>
      </c>
      <c r="J146">
        <f>'master schema'!S141</f>
        <v>0</v>
      </c>
      <c r="K146">
        <f>'master schema'!T141</f>
        <v>0</v>
      </c>
      <c r="L146">
        <f>'master schema'!U141</f>
        <v>0</v>
      </c>
      <c r="M146">
        <f>'master schema'!V141</f>
        <v>0</v>
      </c>
      <c r="N146">
        <f>'master schema'!W141</f>
        <v>0</v>
      </c>
      <c r="O146">
        <f>'master schema'!X141</f>
        <v>0</v>
      </c>
      <c r="P146" t="b">
        <f t="shared" si="67"/>
        <v>1</v>
      </c>
      <c r="Q146" t="b">
        <f t="shared" si="68"/>
        <v>1</v>
      </c>
      <c r="R146" t="b">
        <f t="shared" si="69"/>
        <v>0</v>
      </c>
      <c r="S146" t="b">
        <f t="shared" si="70"/>
        <v>0</v>
      </c>
      <c r="T146" t="b">
        <f t="shared" si="71"/>
        <v>0</v>
      </c>
      <c r="U146" t="b">
        <f t="shared" si="72"/>
        <v>0</v>
      </c>
      <c r="V146" t="b">
        <f>NOT(ISBLANK('master schema'!S141))</f>
        <v>0</v>
      </c>
      <c r="W146" t="b">
        <f>NOT(ISBLANK('master schema'!T141))</f>
        <v>0</v>
      </c>
      <c r="X146" t="b">
        <f>NOT(ISBLANK('master schema'!U141))</f>
        <v>0</v>
      </c>
      <c r="Y146" t="b">
        <f>NOT(ISBLANK('master schema'!V141))</f>
        <v>0</v>
      </c>
      <c r="Z146" t="b">
        <f>NOT(ISBLANK('master schema'!W141))</f>
        <v>0</v>
      </c>
      <c r="AA146" t="b">
        <f>NOT(ISBLANK('master schema'!X141))</f>
        <v>0</v>
      </c>
      <c r="AB146" t="b">
        <f t="shared" si="73"/>
        <v>0</v>
      </c>
      <c r="AC146" t="str">
        <f>INDEX(types_tableschema,MATCH('master schema'!M141,types_master,0))</f>
        <v>number</v>
      </c>
      <c r="AD146" t="b">
        <f>IF(flavour="full",TRUE,INDEX('master schema'!$AC141:$AF141,1,MATCH(flavour,'master schema'!$AC$9:$AF$9,0))="y")</f>
        <v>0</v>
      </c>
      <c r="AE146" t="b">
        <f t="shared" si="74"/>
        <v>0</v>
      </c>
      <c r="AF146" t="str">
        <f>IF(AD146,INDEX('master schema'!$AG141:$AK141,1,MATCH(flavour,'master schema'!$AG$9:$AK$9,0)),"")</f>
        <v/>
      </c>
      <c r="AG146" t="b">
        <f t="shared" si="75"/>
        <v>0</v>
      </c>
      <c r="AH146" t="str">
        <f t="shared" si="76"/>
        <v>cyclicRightTop13MMm</v>
      </c>
      <c r="AI146" s="14" t="str">
        <f t="shared" si="96"/>
        <v/>
      </c>
      <c r="AJ146" s="15" t="str">
        <f t="shared" si="77"/>
        <v/>
      </c>
      <c r="AK146" s="15" t="str">
        <f t="shared" si="78"/>
        <v/>
      </c>
      <c r="AL146" s="15" t="str">
        <f t="shared" si="79"/>
        <v/>
      </c>
      <c r="AM146" s="15" t="str">
        <f t="shared" si="80"/>
        <v/>
      </c>
      <c r="AN146" s="15" t="str">
        <f t="shared" si="81"/>
        <v/>
      </c>
      <c r="AO146" s="15" t="str">
        <f t="shared" si="82"/>
        <v/>
      </c>
      <c r="AP146" s="15" t="str">
        <f t="shared" si="83"/>
        <v/>
      </c>
      <c r="AQ146" s="22" t="str">
        <f t="shared" si="92"/>
        <v/>
      </c>
      <c r="AR146" s="22" t="str">
        <f t="shared" si="84"/>
        <v/>
      </c>
      <c r="AS146" s="22" t="str">
        <f t="shared" si="85"/>
        <v/>
      </c>
      <c r="AT146" s="22" t="str">
        <f>IF(AND($AE146,$AB146),IF(V146,IF(OR($V146:V146),",","")&amp;AT$13&amp;": "&amp;J146,""),"")</f>
        <v/>
      </c>
      <c r="AU146" s="22" t="str">
        <f>IF(AND($AE146,$AB146),IF(W146,IF(OR($V146:W146),",","")&amp;AU$13&amp;": "&amp;K146,""),"")</f>
        <v/>
      </c>
      <c r="AV146" s="22" t="str">
        <f>IF(AND($AE146,$AB146),IF(X146,IF(OR($V146:X146),",","")&amp;AV$13&amp;": "&amp;L146,""),"")</f>
        <v/>
      </c>
      <c r="AW146" s="22" t="str">
        <f>IF(AND($AE146,$AB146),IF(Y146,IF(OR($V146:Y146),",","")&amp;AW$13&amp;": "&amp;M146,""),"")</f>
        <v/>
      </c>
      <c r="AX146" s="22" t="str">
        <f>IF(AND($AE146,$AB146),IF(Z146,IF(OR($V146:Z146),",","")&amp;AX$13&amp;": """&amp;N146&amp;"""",""),"")</f>
        <v/>
      </c>
      <c r="AY146" s="22" t="str">
        <f>IF(AND($AE146,$AB146),IF(AA146,IF(OR($V146:AA146),",","")&amp;AY$13&amp;": "&amp;"["&amp;O146&amp;"]",""),"")</f>
        <v/>
      </c>
      <c r="AZ146" s="22" t="str">
        <f t="shared" si="93"/>
        <v/>
      </c>
      <c r="BA146" s="14" t="str">
        <f t="shared" si="94"/>
        <v/>
      </c>
      <c r="BB146" s="13" t="str">
        <f t="shared" si="86"/>
        <v/>
      </c>
      <c r="BC146" t="str">
        <f t="shared" si="87"/>
        <v/>
      </c>
      <c r="BD146" t="str">
        <f t="shared" si="95"/>
        <v/>
      </c>
      <c r="BE146" t="str">
        <f t="shared" si="88"/>
        <v/>
      </c>
      <c r="BG146" t="str">
        <f t="shared" si="89"/>
        <v>real</v>
      </c>
      <c r="BH146">
        <f t="shared" si="90"/>
        <v>0</v>
      </c>
      <c r="BI146" t="str">
        <f t="shared" si="91"/>
        <v/>
      </c>
    </row>
    <row r="147" spans="1:61" x14ac:dyDescent="0.25">
      <c r="A147" t="str">
        <f>'master schema'!C142</f>
        <v>cyclic_right_top_13m_accu_mm</v>
      </c>
      <c r="B147" t="str">
        <f>'master schema'!K142</f>
        <v>Cyclic right top, 13m wavelength, accumulated mm</v>
      </c>
      <c r="C147" t="str">
        <f>'master schema'!D142</f>
        <v>Geom</v>
      </c>
      <c r="D147" t="str">
        <f>'master schema'!E142</f>
        <v>opt</v>
      </c>
      <c r="E147" t="str">
        <f>'master schema'!M142</f>
        <v>numeric</v>
      </c>
      <c r="F147">
        <f>'master schema'!N142</f>
        <v>0</v>
      </c>
      <c r="G147">
        <f>'master schema'!O142</f>
        <v>0</v>
      </c>
      <c r="H147" t="b">
        <f>'master schema'!Y142</f>
        <v>0</v>
      </c>
      <c r="I147" t="b">
        <f>'master schema'!Z142</f>
        <v>0</v>
      </c>
      <c r="J147">
        <f>'master schema'!S142</f>
        <v>0</v>
      </c>
      <c r="K147">
        <f>'master schema'!T142</f>
        <v>0</v>
      </c>
      <c r="L147">
        <f>'master schema'!U142</f>
        <v>0</v>
      </c>
      <c r="M147">
        <f>'master schema'!V142</f>
        <v>0</v>
      </c>
      <c r="N147">
        <f>'master schema'!W142</f>
        <v>0</v>
      </c>
      <c r="O147">
        <f>'master schema'!X142</f>
        <v>0</v>
      </c>
      <c r="P147" t="b">
        <f t="shared" si="67"/>
        <v>1</v>
      </c>
      <c r="Q147" t="b">
        <f t="shared" si="68"/>
        <v>1</v>
      </c>
      <c r="R147" t="b">
        <f t="shared" si="69"/>
        <v>0</v>
      </c>
      <c r="S147" t="b">
        <f t="shared" si="70"/>
        <v>0</v>
      </c>
      <c r="T147" t="b">
        <f t="shared" si="71"/>
        <v>0</v>
      </c>
      <c r="U147" t="b">
        <f t="shared" si="72"/>
        <v>0</v>
      </c>
      <c r="V147" t="b">
        <f>NOT(ISBLANK('master schema'!S142))</f>
        <v>0</v>
      </c>
      <c r="W147" t="b">
        <f>NOT(ISBLANK('master schema'!T142))</f>
        <v>0</v>
      </c>
      <c r="X147" t="b">
        <f>NOT(ISBLANK('master schema'!U142))</f>
        <v>0</v>
      </c>
      <c r="Y147" t="b">
        <f>NOT(ISBLANK('master schema'!V142))</f>
        <v>0</v>
      </c>
      <c r="Z147" t="b">
        <f>NOT(ISBLANK('master schema'!W142))</f>
        <v>0</v>
      </c>
      <c r="AA147" t="b">
        <f>NOT(ISBLANK('master schema'!X142))</f>
        <v>0</v>
      </c>
      <c r="AB147" t="b">
        <f t="shared" si="73"/>
        <v>0</v>
      </c>
      <c r="AC147" t="str">
        <f>INDEX(types_tableschema,MATCH('master schema'!M142,types_master,0))</f>
        <v>number</v>
      </c>
      <c r="AD147" t="b">
        <f>IF(flavour="full",TRUE,INDEX('master schema'!$AC142:$AF142,1,MATCH(flavour,'master schema'!$AC$9:$AF$9,0))="y")</f>
        <v>0</v>
      </c>
      <c r="AE147" t="b">
        <f t="shared" si="74"/>
        <v>0</v>
      </c>
      <c r="AF147" t="str">
        <f>IF(AD147,INDEX('master schema'!$AG142:$AK142,1,MATCH(flavour,'master schema'!$AG$9:$AK$9,0)),"")</f>
        <v/>
      </c>
      <c r="AG147" t="b">
        <f t="shared" si="75"/>
        <v>0</v>
      </c>
      <c r="AH147" t="str">
        <f t="shared" si="76"/>
        <v>cyclicRightTop13MAccuMm</v>
      </c>
      <c r="AI147" s="14" t="str">
        <f t="shared" si="96"/>
        <v/>
      </c>
      <c r="AJ147" s="15" t="str">
        <f t="shared" si="77"/>
        <v/>
      </c>
      <c r="AK147" s="15" t="str">
        <f t="shared" si="78"/>
        <v/>
      </c>
      <c r="AL147" s="15" t="str">
        <f t="shared" si="79"/>
        <v/>
      </c>
      <c r="AM147" s="15" t="str">
        <f t="shared" si="80"/>
        <v/>
      </c>
      <c r="AN147" s="15" t="str">
        <f t="shared" si="81"/>
        <v/>
      </c>
      <c r="AO147" s="15" t="str">
        <f t="shared" si="82"/>
        <v/>
      </c>
      <c r="AP147" s="15" t="str">
        <f t="shared" si="83"/>
        <v/>
      </c>
      <c r="AQ147" s="22" t="str">
        <f t="shared" si="92"/>
        <v/>
      </c>
      <c r="AR147" s="22" t="str">
        <f t="shared" si="84"/>
        <v/>
      </c>
      <c r="AS147" s="22" t="str">
        <f t="shared" si="85"/>
        <v/>
      </c>
      <c r="AT147" s="22" t="str">
        <f>IF(AND($AE147,$AB147),IF(V147,IF(OR($V147:V147),",","")&amp;AT$13&amp;": "&amp;J147,""),"")</f>
        <v/>
      </c>
      <c r="AU147" s="22" t="str">
        <f>IF(AND($AE147,$AB147),IF(W147,IF(OR($V147:W147),",","")&amp;AU$13&amp;": "&amp;K147,""),"")</f>
        <v/>
      </c>
      <c r="AV147" s="22" t="str">
        <f>IF(AND($AE147,$AB147),IF(X147,IF(OR($V147:X147),",","")&amp;AV$13&amp;": "&amp;L147,""),"")</f>
        <v/>
      </c>
      <c r="AW147" s="22" t="str">
        <f>IF(AND($AE147,$AB147),IF(Y147,IF(OR($V147:Y147),",","")&amp;AW$13&amp;": "&amp;M147,""),"")</f>
        <v/>
      </c>
      <c r="AX147" s="22" t="str">
        <f>IF(AND($AE147,$AB147),IF(Z147,IF(OR($V147:Z147),",","")&amp;AX$13&amp;": """&amp;N147&amp;"""",""),"")</f>
        <v/>
      </c>
      <c r="AY147" s="22" t="str">
        <f>IF(AND($AE147,$AB147),IF(AA147,IF(OR($V147:AA147),",","")&amp;AY$13&amp;": "&amp;"["&amp;O147&amp;"]",""),"")</f>
        <v/>
      </c>
      <c r="AZ147" s="22" t="str">
        <f t="shared" si="93"/>
        <v/>
      </c>
      <c r="BA147" s="14" t="str">
        <f t="shared" si="94"/>
        <v/>
      </c>
      <c r="BB147" s="13" t="str">
        <f t="shared" si="86"/>
        <v/>
      </c>
      <c r="BC147" t="str">
        <f t="shared" si="87"/>
        <v/>
      </c>
      <c r="BD147" t="str">
        <f t="shared" si="95"/>
        <v/>
      </c>
      <c r="BE147" t="str">
        <f t="shared" si="88"/>
        <v/>
      </c>
      <c r="BG147" t="str">
        <f t="shared" si="89"/>
        <v>real</v>
      </c>
      <c r="BH147">
        <f t="shared" si="90"/>
        <v>0</v>
      </c>
      <c r="BI147" t="str">
        <f t="shared" si="91"/>
        <v/>
      </c>
    </row>
    <row r="148" spans="1:61" x14ac:dyDescent="0.25">
      <c r="A148" t="str">
        <f>'master schema'!C143</f>
        <v>cyclic_right_top_13m_peak_count</v>
      </c>
      <c r="B148" t="str">
        <f>'master schema'!K143</f>
        <v>Cyclic right top, 13m wavelength, peak count</v>
      </c>
      <c r="C148" t="str">
        <f>'master schema'!D143</f>
        <v>Geom</v>
      </c>
      <c r="D148" t="str">
        <f>'master schema'!E143</f>
        <v>opt</v>
      </c>
      <c r="E148" t="str">
        <f>'master schema'!M143</f>
        <v>integer</v>
      </c>
      <c r="F148">
        <f>'master schema'!N143</f>
        <v>0</v>
      </c>
      <c r="G148">
        <f>'master schema'!O143</f>
        <v>0</v>
      </c>
      <c r="H148" t="b">
        <f>'master schema'!Y143</f>
        <v>0</v>
      </c>
      <c r="I148" t="b">
        <f>'master schema'!Z143</f>
        <v>0</v>
      </c>
      <c r="J148">
        <f>'master schema'!S143</f>
        <v>0</v>
      </c>
      <c r="K148">
        <f>'master schema'!T143</f>
        <v>0</v>
      </c>
      <c r="L148">
        <f>'master schema'!U143</f>
        <v>0</v>
      </c>
      <c r="M148">
        <f>'master schema'!V143</f>
        <v>0</v>
      </c>
      <c r="N148">
        <f>'master schema'!W143</f>
        <v>0</v>
      </c>
      <c r="O148">
        <f>'master schema'!X143</f>
        <v>0</v>
      </c>
      <c r="P148" t="b">
        <f t="shared" si="67"/>
        <v>1</v>
      </c>
      <c r="Q148" t="b">
        <f t="shared" si="68"/>
        <v>1</v>
      </c>
      <c r="R148" t="b">
        <f t="shared" si="69"/>
        <v>0</v>
      </c>
      <c r="S148" t="b">
        <f t="shared" si="70"/>
        <v>0</v>
      </c>
      <c r="T148" t="b">
        <f t="shared" si="71"/>
        <v>0</v>
      </c>
      <c r="U148" t="b">
        <f t="shared" si="72"/>
        <v>0</v>
      </c>
      <c r="V148" t="b">
        <f>NOT(ISBLANK('master schema'!S143))</f>
        <v>0</v>
      </c>
      <c r="W148" t="b">
        <f>NOT(ISBLANK('master schema'!T143))</f>
        <v>0</v>
      </c>
      <c r="X148" t="b">
        <f>NOT(ISBLANK('master schema'!U143))</f>
        <v>0</v>
      </c>
      <c r="Y148" t="b">
        <f>NOT(ISBLANK('master schema'!V143))</f>
        <v>0</v>
      </c>
      <c r="Z148" t="b">
        <f>NOT(ISBLANK('master schema'!W143))</f>
        <v>0</v>
      </c>
      <c r="AA148" t="b">
        <f>NOT(ISBLANK('master schema'!X143))</f>
        <v>0</v>
      </c>
      <c r="AB148" t="b">
        <f t="shared" si="73"/>
        <v>0</v>
      </c>
      <c r="AC148" t="str">
        <f>INDEX(types_tableschema,MATCH('master schema'!M143,types_master,0))</f>
        <v>integer</v>
      </c>
      <c r="AD148" t="b">
        <f>IF(flavour="full",TRUE,INDEX('master schema'!$AC143:$AF143,1,MATCH(flavour,'master schema'!$AC$9:$AF$9,0))="y")</f>
        <v>0</v>
      </c>
      <c r="AE148" t="b">
        <f t="shared" si="74"/>
        <v>0</v>
      </c>
      <c r="AF148" t="str">
        <f>IF(AD148,INDEX('master schema'!$AG143:$AK143,1,MATCH(flavour,'master schema'!$AG$9:$AK$9,0)),"")</f>
        <v/>
      </c>
      <c r="AG148" t="b">
        <f t="shared" si="75"/>
        <v>0</v>
      </c>
      <c r="AH148" t="str">
        <f t="shared" si="76"/>
        <v>cyclicRightTop13MPeakCount</v>
      </c>
      <c r="AI148" s="14" t="str">
        <f t="shared" si="96"/>
        <v/>
      </c>
      <c r="AJ148" s="15" t="str">
        <f t="shared" si="77"/>
        <v/>
      </c>
      <c r="AK148" s="15" t="str">
        <f t="shared" si="78"/>
        <v/>
      </c>
      <c r="AL148" s="15" t="str">
        <f t="shared" si="79"/>
        <v/>
      </c>
      <c r="AM148" s="15" t="str">
        <f t="shared" si="80"/>
        <v/>
      </c>
      <c r="AN148" s="15" t="str">
        <f t="shared" si="81"/>
        <v/>
      </c>
      <c r="AO148" s="15" t="str">
        <f t="shared" si="82"/>
        <v/>
      </c>
      <c r="AP148" s="15" t="str">
        <f t="shared" si="83"/>
        <v/>
      </c>
      <c r="AQ148" s="22" t="str">
        <f t="shared" si="92"/>
        <v/>
      </c>
      <c r="AR148" s="22" t="str">
        <f t="shared" si="84"/>
        <v/>
      </c>
      <c r="AS148" s="22" t="str">
        <f t="shared" si="85"/>
        <v/>
      </c>
      <c r="AT148" s="22" t="str">
        <f>IF(AND($AE148,$AB148),IF(V148,IF(OR($V148:V148),",","")&amp;AT$13&amp;": "&amp;J148,""),"")</f>
        <v/>
      </c>
      <c r="AU148" s="22" t="str">
        <f>IF(AND($AE148,$AB148),IF(W148,IF(OR($V148:W148),",","")&amp;AU$13&amp;": "&amp;K148,""),"")</f>
        <v/>
      </c>
      <c r="AV148" s="22" t="str">
        <f>IF(AND($AE148,$AB148),IF(X148,IF(OR($V148:X148),",","")&amp;AV$13&amp;": "&amp;L148,""),"")</f>
        <v/>
      </c>
      <c r="AW148" s="22" t="str">
        <f>IF(AND($AE148,$AB148),IF(Y148,IF(OR($V148:Y148),",","")&amp;AW$13&amp;": "&amp;M148,""),"")</f>
        <v/>
      </c>
      <c r="AX148" s="22" t="str">
        <f>IF(AND($AE148,$AB148),IF(Z148,IF(OR($V148:Z148),",","")&amp;AX$13&amp;": """&amp;N148&amp;"""",""),"")</f>
        <v/>
      </c>
      <c r="AY148" s="22" t="str">
        <f>IF(AND($AE148,$AB148),IF(AA148,IF(OR($V148:AA148),",","")&amp;AY$13&amp;": "&amp;"["&amp;O148&amp;"]",""),"")</f>
        <v/>
      </c>
      <c r="AZ148" s="22" t="str">
        <f t="shared" si="93"/>
        <v/>
      </c>
      <c r="BA148" s="14" t="str">
        <f t="shared" si="94"/>
        <v/>
      </c>
      <c r="BB148" s="13" t="str">
        <f t="shared" si="86"/>
        <v/>
      </c>
      <c r="BC148" t="str">
        <f t="shared" si="87"/>
        <v/>
      </c>
      <c r="BD148" t="str">
        <f t="shared" si="95"/>
        <v/>
      </c>
      <c r="BE148" t="str">
        <f t="shared" si="88"/>
        <v/>
      </c>
      <c r="BG148" t="str">
        <f t="shared" si="89"/>
        <v>integer</v>
      </c>
      <c r="BH148">
        <f t="shared" si="90"/>
        <v>0</v>
      </c>
      <c r="BI148" t="str">
        <f t="shared" si="91"/>
        <v/>
      </c>
    </row>
    <row r="149" spans="1:61" x14ac:dyDescent="0.25">
      <c r="A149" t="str">
        <f>'master schema'!C144</f>
        <v>cyclic_left_top_18m_mm</v>
      </c>
      <c r="B149" t="str">
        <f>'master schema'!K144</f>
        <v>Cyclic left top, 18m wavelength, mm</v>
      </c>
      <c r="C149" t="str">
        <f>'master schema'!D144</f>
        <v>Geom</v>
      </c>
      <c r="D149" t="str">
        <f>'master schema'!E144</f>
        <v>opt</v>
      </c>
      <c r="E149" t="str">
        <f>'master schema'!M144</f>
        <v>numeric</v>
      </c>
      <c r="F149">
        <f>'master schema'!N144</f>
        <v>0</v>
      </c>
      <c r="G149">
        <f>'master schema'!O144</f>
        <v>0</v>
      </c>
      <c r="H149" t="b">
        <f>'master schema'!Y144</f>
        <v>0</v>
      </c>
      <c r="I149" t="b">
        <f>'master schema'!Z144</f>
        <v>0</v>
      </c>
      <c r="J149">
        <f>'master schema'!S144</f>
        <v>0</v>
      </c>
      <c r="K149">
        <f>'master schema'!T144</f>
        <v>0</v>
      </c>
      <c r="L149">
        <f>'master schema'!U144</f>
        <v>0</v>
      </c>
      <c r="M149">
        <f>'master schema'!V144</f>
        <v>0</v>
      </c>
      <c r="N149">
        <f>'master schema'!W144</f>
        <v>0</v>
      </c>
      <c r="O149">
        <f>'master schema'!X144</f>
        <v>0</v>
      </c>
      <c r="P149" t="b">
        <f t="shared" si="67"/>
        <v>1</v>
      </c>
      <c r="Q149" t="b">
        <f t="shared" si="68"/>
        <v>1</v>
      </c>
      <c r="R149" t="b">
        <f t="shared" si="69"/>
        <v>0</v>
      </c>
      <c r="S149" t="b">
        <f t="shared" si="70"/>
        <v>0</v>
      </c>
      <c r="T149" t="b">
        <f t="shared" si="71"/>
        <v>0</v>
      </c>
      <c r="U149" t="b">
        <f t="shared" si="72"/>
        <v>0</v>
      </c>
      <c r="V149" t="b">
        <f>NOT(ISBLANK('master schema'!S144))</f>
        <v>0</v>
      </c>
      <c r="W149" t="b">
        <f>NOT(ISBLANK('master schema'!T144))</f>
        <v>0</v>
      </c>
      <c r="X149" t="b">
        <f>NOT(ISBLANK('master schema'!U144))</f>
        <v>0</v>
      </c>
      <c r="Y149" t="b">
        <f>NOT(ISBLANK('master schema'!V144))</f>
        <v>0</v>
      </c>
      <c r="Z149" t="b">
        <f>NOT(ISBLANK('master schema'!W144))</f>
        <v>0</v>
      </c>
      <c r="AA149" t="b">
        <f>NOT(ISBLANK('master schema'!X144))</f>
        <v>0</v>
      </c>
      <c r="AB149" t="b">
        <f t="shared" si="73"/>
        <v>0</v>
      </c>
      <c r="AC149" t="str">
        <f>INDEX(types_tableschema,MATCH('master schema'!M144,types_master,0))</f>
        <v>number</v>
      </c>
      <c r="AD149" t="b">
        <f>IF(flavour="full",TRUE,INDEX('master schema'!$AC144:$AF144,1,MATCH(flavour,'master schema'!$AC$9:$AF$9,0))="y")</f>
        <v>0</v>
      </c>
      <c r="AE149" t="b">
        <f t="shared" si="74"/>
        <v>0</v>
      </c>
      <c r="AF149" t="str">
        <f>IF(AD149,INDEX('master schema'!$AG144:$AK144,1,MATCH(flavour,'master schema'!$AG$9:$AK$9,0)),"")</f>
        <v/>
      </c>
      <c r="AG149" t="b">
        <f t="shared" si="75"/>
        <v>0</v>
      </c>
      <c r="AH149" t="str">
        <f t="shared" si="76"/>
        <v>cyclicLeftTop18MMm</v>
      </c>
      <c r="AI149" s="14" t="str">
        <f t="shared" si="96"/>
        <v/>
      </c>
      <c r="AJ149" s="15" t="str">
        <f t="shared" si="77"/>
        <v/>
      </c>
      <c r="AK149" s="15" t="str">
        <f t="shared" si="78"/>
        <v/>
      </c>
      <c r="AL149" s="15" t="str">
        <f t="shared" si="79"/>
        <v/>
      </c>
      <c r="AM149" s="15" t="str">
        <f t="shared" si="80"/>
        <v/>
      </c>
      <c r="AN149" s="15" t="str">
        <f t="shared" si="81"/>
        <v/>
      </c>
      <c r="AO149" s="15" t="str">
        <f t="shared" si="82"/>
        <v/>
      </c>
      <c r="AP149" s="15" t="str">
        <f t="shared" si="83"/>
        <v/>
      </c>
      <c r="AQ149" s="22" t="str">
        <f t="shared" si="92"/>
        <v/>
      </c>
      <c r="AR149" s="22" t="str">
        <f t="shared" si="84"/>
        <v/>
      </c>
      <c r="AS149" s="22" t="str">
        <f t="shared" si="85"/>
        <v/>
      </c>
      <c r="AT149" s="22" t="str">
        <f>IF(AND($AE149,$AB149),IF(V149,IF(OR($V149:V149),",","")&amp;AT$13&amp;": "&amp;J149,""),"")</f>
        <v/>
      </c>
      <c r="AU149" s="22" t="str">
        <f>IF(AND($AE149,$AB149),IF(W149,IF(OR($V149:W149),",","")&amp;AU$13&amp;": "&amp;K149,""),"")</f>
        <v/>
      </c>
      <c r="AV149" s="22" t="str">
        <f>IF(AND($AE149,$AB149),IF(X149,IF(OR($V149:X149),",","")&amp;AV$13&amp;": "&amp;L149,""),"")</f>
        <v/>
      </c>
      <c r="AW149" s="22" t="str">
        <f>IF(AND($AE149,$AB149),IF(Y149,IF(OR($V149:Y149),",","")&amp;AW$13&amp;": "&amp;M149,""),"")</f>
        <v/>
      </c>
      <c r="AX149" s="22" t="str">
        <f>IF(AND($AE149,$AB149),IF(Z149,IF(OR($V149:Z149),",","")&amp;AX$13&amp;": """&amp;N149&amp;"""",""),"")</f>
        <v/>
      </c>
      <c r="AY149" s="22" t="str">
        <f>IF(AND($AE149,$AB149),IF(AA149,IF(OR($V149:AA149),",","")&amp;AY$13&amp;": "&amp;"["&amp;O149&amp;"]",""),"")</f>
        <v/>
      </c>
      <c r="AZ149" s="22" t="str">
        <f t="shared" si="93"/>
        <v/>
      </c>
      <c r="BA149" s="14" t="str">
        <f t="shared" si="94"/>
        <v/>
      </c>
      <c r="BB149" s="13" t="str">
        <f t="shared" si="86"/>
        <v/>
      </c>
      <c r="BC149" t="str">
        <f t="shared" si="87"/>
        <v/>
      </c>
      <c r="BD149" t="str">
        <f t="shared" si="95"/>
        <v/>
      </c>
      <c r="BE149" t="str">
        <f t="shared" si="88"/>
        <v/>
      </c>
      <c r="BG149" t="str">
        <f t="shared" si="89"/>
        <v>real</v>
      </c>
      <c r="BH149">
        <f t="shared" si="90"/>
        <v>0</v>
      </c>
      <c r="BI149" t="str">
        <f t="shared" si="91"/>
        <v/>
      </c>
    </row>
    <row r="150" spans="1:61" x14ac:dyDescent="0.25">
      <c r="A150" t="str">
        <f>'master schema'!C145</f>
        <v>cyclic_left_top_18m_accu_mm</v>
      </c>
      <c r="B150" t="str">
        <f>'master schema'!K145</f>
        <v>Cyclic left top, 18m wavelength, accumulated mm</v>
      </c>
      <c r="C150" t="str">
        <f>'master schema'!D145</f>
        <v>Geom</v>
      </c>
      <c r="D150" t="str">
        <f>'master schema'!E145</f>
        <v>opt</v>
      </c>
      <c r="E150" t="str">
        <f>'master schema'!M145</f>
        <v>numeric</v>
      </c>
      <c r="F150">
        <f>'master schema'!N145</f>
        <v>0</v>
      </c>
      <c r="G150">
        <f>'master schema'!O145</f>
        <v>0</v>
      </c>
      <c r="H150" t="b">
        <f>'master schema'!Y145</f>
        <v>0</v>
      </c>
      <c r="I150" t="b">
        <f>'master schema'!Z145</f>
        <v>0</v>
      </c>
      <c r="J150">
        <f>'master schema'!S145</f>
        <v>0</v>
      </c>
      <c r="K150">
        <f>'master schema'!T145</f>
        <v>0</v>
      </c>
      <c r="L150">
        <f>'master schema'!U145</f>
        <v>0</v>
      </c>
      <c r="M150">
        <f>'master schema'!V145</f>
        <v>0</v>
      </c>
      <c r="N150">
        <f>'master schema'!W145</f>
        <v>0</v>
      </c>
      <c r="O150">
        <f>'master schema'!X145</f>
        <v>0</v>
      </c>
      <c r="P150" t="b">
        <f t="shared" si="67"/>
        <v>1</v>
      </c>
      <c r="Q150" t="b">
        <f t="shared" si="68"/>
        <v>1</v>
      </c>
      <c r="R150" t="b">
        <f t="shared" si="69"/>
        <v>0</v>
      </c>
      <c r="S150" t="b">
        <f t="shared" si="70"/>
        <v>0</v>
      </c>
      <c r="T150" t="b">
        <f t="shared" si="71"/>
        <v>0</v>
      </c>
      <c r="U150" t="b">
        <f t="shared" si="72"/>
        <v>0</v>
      </c>
      <c r="V150" t="b">
        <f>NOT(ISBLANK('master schema'!S145))</f>
        <v>0</v>
      </c>
      <c r="W150" t="b">
        <f>NOT(ISBLANK('master schema'!T145))</f>
        <v>0</v>
      </c>
      <c r="X150" t="b">
        <f>NOT(ISBLANK('master schema'!U145))</f>
        <v>0</v>
      </c>
      <c r="Y150" t="b">
        <f>NOT(ISBLANK('master schema'!V145))</f>
        <v>0</v>
      </c>
      <c r="Z150" t="b">
        <f>NOT(ISBLANK('master schema'!W145))</f>
        <v>0</v>
      </c>
      <c r="AA150" t="b">
        <f>NOT(ISBLANK('master schema'!X145))</f>
        <v>0</v>
      </c>
      <c r="AB150" t="b">
        <f t="shared" si="73"/>
        <v>0</v>
      </c>
      <c r="AC150" t="str">
        <f>INDEX(types_tableschema,MATCH('master schema'!M145,types_master,0))</f>
        <v>number</v>
      </c>
      <c r="AD150" t="b">
        <f>IF(flavour="full",TRUE,INDEX('master schema'!$AC145:$AF145,1,MATCH(flavour,'master schema'!$AC$9:$AF$9,0))="y")</f>
        <v>0</v>
      </c>
      <c r="AE150" t="b">
        <f t="shared" si="74"/>
        <v>0</v>
      </c>
      <c r="AF150" t="str">
        <f>IF(AD150,INDEX('master schema'!$AG145:$AK145,1,MATCH(flavour,'master schema'!$AG$9:$AK$9,0)),"")</f>
        <v/>
      </c>
      <c r="AG150" t="b">
        <f t="shared" si="75"/>
        <v>0</v>
      </c>
      <c r="AH150" t="str">
        <f t="shared" si="76"/>
        <v>cyclicLeftTop18MAccuMm</v>
      </c>
      <c r="AI150" s="14" t="str">
        <f t="shared" si="96"/>
        <v/>
      </c>
      <c r="AJ150" s="15" t="str">
        <f t="shared" si="77"/>
        <v/>
      </c>
      <c r="AK150" s="15" t="str">
        <f t="shared" si="78"/>
        <v/>
      </c>
      <c r="AL150" s="15" t="str">
        <f t="shared" si="79"/>
        <v/>
      </c>
      <c r="AM150" s="15" t="str">
        <f t="shared" si="80"/>
        <v/>
      </c>
      <c r="AN150" s="15" t="str">
        <f t="shared" si="81"/>
        <v/>
      </c>
      <c r="AO150" s="15" t="str">
        <f t="shared" si="82"/>
        <v/>
      </c>
      <c r="AP150" s="15" t="str">
        <f t="shared" si="83"/>
        <v/>
      </c>
      <c r="AQ150" s="22" t="str">
        <f t="shared" si="92"/>
        <v/>
      </c>
      <c r="AR150" s="22" t="str">
        <f t="shared" si="84"/>
        <v/>
      </c>
      <c r="AS150" s="22" t="str">
        <f t="shared" si="85"/>
        <v/>
      </c>
      <c r="AT150" s="22" t="str">
        <f>IF(AND($AE150,$AB150),IF(V150,IF(OR($V150:V150),",","")&amp;AT$13&amp;": "&amp;J150,""),"")</f>
        <v/>
      </c>
      <c r="AU150" s="22" t="str">
        <f>IF(AND($AE150,$AB150),IF(W150,IF(OR($V150:W150),",","")&amp;AU$13&amp;": "&amp;K150,""),"")</f>
        <v/>
      </c>
      <c r="AV150" s="22" t="str">
        <f>IF(AND($AE150,$AB150),IF(X150,IF(OR($V150:X150),",","")&amp;AV$13&amp;": "&amp;L150,""),"")</f>
        <v/>
      </c>
      <c r="AW150" s="22" t="str">
        <f>IF(AND($AE150,$AB150),IF(Y150,IF(OR($V150:Y150),",","")&amp;AW$13&amp;": "&amp;M150,""),"")</f>
        <v/>
      </c>
      <c r="AX150" s="22" t="str">
        <f>IF(AND($AE150,$AB150),IF(Z150,IF(OR($V150:Z150),",","")&amp;AX$13&amp;": """&amp;N150&amp;"""",""),"")</f>
        <v/>
      </c>
      <c r="AY150" s="22" t="str">
        <f>IF(AND($AE150,$AB150),IF(AA150,IF(OR($V150:AA150),",","")&amp;AY$13&amp;": "&amp;"["&amp;O150&amp;"]",""),"")</f>
        <v/>
      </c>
      <c r="AZ150" s="22" t="str">
        <f t="shared" si="93"/>
        <v/>
      </c>
      <c r="BA150" s="14" t="str">
        <f t="shared" si="94"/>
        <v/>
      </c>
      <c r="BB150" s="13" t="str">
        <f t="shared" si="86"/>
        <v/>
      </c>
      <c r="BC150" t="str">
        <f t="shared" si="87"/>
        <v/>
      </c>
      <c r="BD150" t="str">
        <f t="shared" si="95"/>
        <v/>
      </c>
      <c r="BE150" t="str">
        <f t="shared" si="88"/>
        <v/>
      </c>
      <c r="BG150" t="str">
        <f t="shared" si="89"/>
        <v>real</v>
      </c>
      <c r="BH150">
        <f t="shared" si="90"/>
        <v>0</v>
      </c>
      <c r="BI150" t="str">
        <f t="shared" si="91"/>
        <v/>
      </c>
    </row>
    <row r="151" spans="1:61" x14ac:dyDescent="0.25">
      <c r="A151" t="str">
        <f>'master schema'!C146</f>
        <v>cyclic_left_top_18m_peak_count</v>
      </c>
      <c r="B151" t="str">
        <f>'master schema'!K146</f>
        <v>Cyclic left top, 18m wavelength, peak count</v>
      </c>
      <c r="C151" t="str">
        <f>'master schema'!D146</f>
        <v>Geom</v>
      </c>
      <c r="D151" t="str">
        <f>'master schema'!E146</f>
        <v>opt</v>
      </c>
      <c r="E151" t="str">
        <f>'master schema'!M146</f>
        <v>integer</v>
      </c>
      <c r="F151">
        <f>'master schema'!N146</f>
        <v>0</v>
      </c>
      <c r="G151">
        <f>'master schema'!O146</f>
        <v>0</v>
      </c>
      <c r="H151" t="b">
        <f>'master schema'!Y146</f>
        <v>0</v>
      </c>
      <c r="I151" t="b">
        <f>'master schema'!Z146</f>
        <v>0</v>
      </c>
      <c r="J151">
        <f>'master schema'!S146</f>
        <v>0</v>
      </c>
      <c r="K151">
        <f>'master schema'!T146</f>
        <v>0</v>
      </c>
      <c r="L151">
        <f>'master schema'!U146</f>
        <v>0</v>
      </c>
      <c r="M151">
        <f>'master schema'!V146</f>
        <v>0</v>
      </c>
      <c r="N151">
        <f>'master schema'!W146</f>
        <v>0</v>
      </c>
      <c r="O151">
        <f>'master schema'!X146</f>
        <v>0</v>
      </c>
      <c r="P151" t="b">
        <f t="shared" si="67"/>
        <v>1</v>
      </c>
      <c r="Q151" t="b">
        <f t="shared" si="68"/>
        <v>1</v>
      </c>
      <c r="R151" t="b">
        <f t="shared" si="69"/>
        <v>0</v>
      </c>
      <c r="S151" t="b">
        <f t="shared" si="70"/>
        <v>0</v>
      </c>
      <c r="T151" t="b">
        <f t="shared" si="71"/>
        <v>0</v>
      </c>
      <c r="U151" t="b">
        <f t="shared" si="72"/>
        <v>0</v>
      </c>
      <c r="V151" t="b">
        <f>NOT(ISBLANK('master schema'!S146))</f>
        <v>0</v>
      </c>
      <c r="W151" t="b">
        <f>NOT(ISBLANK('master schema'!T146))</f>
        <v>0</v>
      </c>
      <c r="X151" t="b">
        <f>NOT(ISBLANK('master schema'!U146))</f>
        <v>0</v>
      </c>
      <c r="Y151" t="b">
        <f>NOT(ISBLANK('master schema'!V146))</f>
        <v>0</v>
      </c>
      <c r="Z151" t="b">
        <f>NOT(ISBLANK('master schema'!W146))</f>
        <v>0</v>
      </c>
      <c r="AA151" t="b">
        <f>NOT(ISBLANK('master schema'!X146))</f>
        <v>0</v>
      </c>
      <c r="AB151" t="b">
        <f t="shared" si="73"/>
        <v>0</v>
      </c>
      <c r="AC151" t="str">
        <f>INDEX(types_tableschema,MATCH('master schema'!M146,types_master,0))</f>
        <v>integer</v>
      </c>
      <c r="AD151" t="b">
        <f>IF(flavour="full",TRUE,INDEX('master schema'!$AC146:$AF146,1,MATCH(flavour,'master schema'!$AC$9:$AF$9,0))="y")</f>
        <v>0</v>
      </c>
      <c r="AE151" t="b">
        <f t="shared" si="74"/>
        <v>0</v>
      </c>
      <c r="AF151" t="str">
        <f>IF(AD151,INDEX('master schema'!$AG146:$AK146,1,MATCH(flavour,'master schema'!$AG$9:$AK$9,0)),"")</f>
        <v/>
      </c>
      <c r="AG151" t="b">
        <f t="shared" si="75"/>
        <v>0</v>
      </c>
      <c r="AH151" t="str">
        <f t="shared" si="76"/>
        <v>cyclicLeftTop18MPeakCount</v>
      </c>
      <c r="AI151" s="14" t="str">
        <f t="shared" si="96"/>
        <v/>
      </c>
      <c r="AJ151" s="15" t="str">
        <f t="shared" si="77"/>
        <v/>
      </c>
      <c r="AK151" s="15" t="str">
        <f t="shared" si="78"/>
        <v/>
      </c>
      <c r="AL151" s="15" t="str">
        <f t="shared" si="79"/>
        <v/>
      </c>
      <c r="AM151" s="15" t="str">
        <f t="shared" si="80"/>
        <v/>
      </c>
      <c r="AN151" s="15" t="str">
        <f t="shared" si="81"/>
        <v/>
      </c>
      <c r="AO151" s="15" t="str">
        <f t="shared" si="82"/>
        <v/>
      </c>
      <c r="AP151" s="15" t="str">
        <f t="shared" si="83"/>
        <v/>
      </c>
      <c r="AQ151" s="22" t="str">
        <f t="shared" si="92"/>
        <v/>
      </c>
      <c r="AR151" s="22" t="str">
        <f t="shared" si="84"/>
        <v/>
      </c>
      <c r="AS151" s="22" t="str">
        <f t="shared" si="85"/>
        <v/>
      </c>
      <c r="AT151" s="22" t="str">
        <f>IF(AND($AE151,$AB151),IF(V151,IF(OR($V151:V151),",","")&amp;AT$13&amp;": "&amp;J151,""),"")</f>
        <v/>
      </c>
      <c r="AU151" s="22" t="str">
        <f>IF(AND($AE151,$AB151),IF(W151,IF(OR($V151:W151),",","")&amp;AU$13&amp;": "&amp;K151,""),"")</f>
        <v/>
      </c>
      <c r="AV151" s="22" t="str">
        <f>IF(AND($AE151,$AB151),IF(X151,IF(OR($V151:X151),",","")&amp;AV$13&amp;": "&amp;L151,""),"")</f>
        <v/>
      </c>
      <c r="AW151" s="22" t="str">
        <f>IF(AND($AE151,$AB151),IF(Y151,IF(OR($V151:Y151),",","")&amp;AW$13&amp;": "&amp;M151,""),"")</f>
        <v/>
      </c>
      <c r="AX151" s="22" t="str">
        <f>IF(AND($AE151,$AB151),IF(Z151,IF(OR($V151:Z151),",","")&amp;AX$13&amp;": """&amp;N151&amp;"""",""),"")</f>
        <v/>
      </c>
      <c r="AY151" s="22" t="str">
        <f>IF(AND($AE151,$AB151),IF(AA151,IF(OR($V151:AA151),",","")&amp;AY$13&amp;": "&amp;"["&amp;O151&amp;"]",""),"")</f>
        <v/>
      </c>
      <c r="AZ151" s="22" t="str">
        <f t="shared" si="93"/>
        <v/>
      </c>
      <c r="BA151" s="14" t="str">
        <f t="shared" si="94"/>
        <v/>
      </c>
      <c r="BB151" s="13" t="str">
        <f t="shared" si="86"/>
        <v/>
      </c>
      <c r="BC151" t="str">
        <f t="shared" si="87"/>
        <v/>
      </c>
      <c r="BD151" t="str">
        <f t="shared" si="95"/>
        <v/>
      </c>
      <c r="BE151" t="str">
        <f t="shared" si="88"/>
        <v/>
      </c>
      <c r="BG151" t="str">
        <f t="shared" si="89"/>
        <v>integer</v>
      </c>
      <c r="BH151">
        <f t="shared" si="90"/>
        <v>0</v>
      </c>
      <c r="BI151" t="str">
        <f t="shared" si="91"/>
        <v/>
      </c>
    </row>
    <row r="152" spans="1:61" x14ac:dyDescent="0.25">
      <c r="A152" t="str">
        <f>'master schema'!C147</f>
        <v>cyclic_right_top_18m_mm</v>
      </c>
      <c r="B152" t="str">
        <f>'master schema'!K147</f>
        <v>Cyclic right top, 18m wavelength, mm</v>
      </c>
      <c r="C152" t="str">
        <f>'master schema'!D147</f>
        <v>Geom</v>
      </c>
      <c r="D152" t="str">
        <f>'master schema'!E147</f>
        <v>opt</v>
      </c>
      <c r="E152" t="str">
        <f>'master schema'!M147</f>
        <v>numeric</v>
      </c>
      <c r="F152">
        <f>'master schema'!N147</f>
        <v>0</v>
      </c>
      <c r="G152">
        <f>'master schema'!O147</f>
        <v>0</v>
      </c>
      <c r="H152" t="b">
        <f>'master schema'!Y147</f>
        <v>0</v>
      </c>
      <c r="I152" t="b">
        <f>'master schema'!Z147</f>
        <v>0</v>
      </c>
      <c r="J152">
        <f>'master schema'!S147</f>
        <v>0</v>
      </c>
      <c r="K152">
        <f>'master schema'!T147</f>
        <v>0</v>
      </c>
      <c r="L152">
        <f>'master schema'!U147</f>
        <v>0</v>
      </c>
      <c r="M152">
        <f>'master schema'!V147</f>
        <v>0</v>
      </c>
      <c r="N152">
        <f>'master schema'!W147</f>
        <v>0</v>
      </c>
      <c r="O152">
        <f>'master schema'!X147</f>
        <v>0</v>
      </c>
      <c r="P152" t="b">
        <f t="shared" si="67"/>
        <v>1</v>
      </c>
      <c r="Q152" t="b">
        <f t="shared" si="68"/>
        <v>1</v>
      </c>
      <c r="R152" t="b">
        <f t="shared" si="69"/>
        <v>0</v>
      </c>
      <c r="S152" t="b">
        <f t="shared" si="70"/>
        <v>0</v>
      </c>
      <c r="T152" t="b">
        <f t="shared" si="71"/>
        <v>0</v>
      </c>
      <c r="U152" t="b">
        <f t="shared" si="72"/>
        <v>0</v>
      </c>
      <c r="V152" t="b">
        <f>NOT(ISBLANK('master schema'!S147))</f>
        <v>0</v>
      </c>
      <c r="W152" t="b">
        <f>NOT(ISBLANK('master schema'!T147))</f>
        <v>0</v>
      </c>
      <c r="X152" t="b">
        <f>NOT(ISBLANK('master schema'!U147))</f>
        <v>0</v>
      </c>
      <c r="Y152" t="b">
        <f>NOT(ISBLANK('master schema'!V147))</f>
        <v>0</v>
      </c>
      <c r="Z152" t="b">
        <f>NOT(ISBLANK('master schema'!W147))</f>
        <v>0</v>
      </c>
      <c r="AA152" t="b">
        <f>NOT(ISBLANK('master schema'!X147))</f>
        <v>0</v>
      </c>
      <c r="AB152" t="b">
        <f t="shared" si="73"/>
        <v>0</v>
      </c>
      <c r="AC152" t="str">
        <f>INDEX(types_tableschema,MATCH('master schema'!M147,types_master,0))</f>
        <v>number</v>
      </c>
      <c r="AD152" t="b">
        <f>IF(flavour="full",TRUE,INDEX('master schema'!$AC147:$AF147,1,MATCH(flavour,'master schema'!$AC$9:$AF$9,0))="y")</f>
        <v>0</v>
      </c>
      <c r="AE152" t="b">
        <f t="shared" si="74"/>
        <v>0</v>
      </c>
      <c r="AF152" t="str">
        <f>IF(AD152,INDEX('master schema'!$AG147:$AK147,1,MATCH(flavour,'master schema'!$AG$9:$AK$9,0)),"")</f>
        <v/>
      </c>
      <c r="AG152" t="b">
        <f t="shared" si="75"/>
        <v>0</v>
      </c>
      <c r="AH152" t="str">
        <f t="shared" si="76"/>
        <v>cyclicRightTop18MMm</v>
      </c>
      <c r="AI152" s="14" t="str">
        <f t="shared" si="96"/>
        <v/>
      </c>
      <c r="AJ152" s="15" t="str">
        <f t="shared" si="77"/>
        <v/>
      </c>
      <c r="AK152" s="15" t="str">
        <f t="shared" si="78"/>
        <v/>
      </c>
      <c r="AL152" s="15" t="str">
        <f t="shared" si="79"/>
        <v/>
      </c>
      <c r="AM152" s="15" t="str">
        <f t="shared" si="80"/>
        <v/>
      </c>
      <c r="AN152" s="15" t="str">
        <f t="shared" si="81"/>
        <v/>
      </c>
      <c r="AO152" s="15" t="str">
        <f t="shared" si="82"/>
        <v/>
      </c>
      <c r="AP152" s="15" t="str">
        <f t="shared" si="83"/>
        <v/>
      </c>
      <c r="AQ152" s="22" t="str">
        <f t="shared" si="92"/>
        <v/>
      </c>
      <c r="AR152" s="22" t="str">
        <f t="shared" si="84"/>
        <v/>
      </c>
      <c r="AS152" s="22" t="str">
        <f t="shared" si="85"/>
        <v/>
      </c>
      <c r="AT152" s="22" t="str">
        <f>IF(AND($AE152,$AB152),IF(V152,IF(OR($V152:V152),",","")&amp;AT$13&amp;": "&amp;J152,""),"")</f>
        <v/>
      </c>
      <c r="AU152" s="22" t="str">
        <f>IF(AND($AE152,$AB152),IF(W152,IF(OR($V152:W152),",","")&amp;AU$13&amp;": "&amp;K152,""),"")</f>
        <v/>
      </c>
      <c r="AV152" s="22" t="str">
        <f>IF(AND($AE152,$AB152),IF(X152,IF(OR($V152:X152),",","")&amp;AV$13&amp;": "&amp;L152,""),"")</f>
        <v/>
      </c>
      <c r="AW152" s="22" t="str">
        <f>IF(AND($AE152,$AB152),IF(Y152,IF(OR($V152:Y152),",","")&amp;AW$13&amp;": "&amp;M152,""),"")</f>
        <v/>
      </c>
      <c r="AX152" s="22" t="str">
        <f>IF(AND($AE152,$AB152),IF(Z152,IF(OR($V152:Z152),",","")&amp;AX$13&amp;": """&amp;N152&amp;"""",""),"")</f>
        <v/>
      </c>
      <c r="AY152" s="22" t="str">
        <f>IF(AND($AE152,$AB152),IF(AA152,IF(OR($V152:AA152),",","")&amp;AY$13&amp;": "&amp;"["&amp;O152&amp;"]",""),"")</f>
        <v/>
      </c>
      <c r="AZ152" s="22" t="str">
        <f t="shared" si="93"/>
        <v/>
      </c>
      <c r="BA152" s="14" t="str">
        <f t="shared" si="94"/>
        <v/>
      </c>
      <c r="BB152" s="13" t="str">
        <f t="shared" si="86"/>
        <v/>
      </c>
      <c r="BC152" t="str">
        <f t="shared" si="87"/>
        <v/>
      </c>
      <c r="BD152" t="str">
        <f t="shared" si="95"/>
        <v/>
      </c>
      <c r="BE152" t="str">
        <f t="shared" si="88"/>
        <v/>
      </c>
      <c r="BG152" t="str">
        <f t="shared" si="89"/>
        <v>real</v>
      </c>
      <c r="BH152">
        <f t="shared" si="90"/>
        <v>0</v>
      </c>
      <c r="BI152" t="str">
        <f t="shared" si="91"/>
        <v/>
      </c>
    </row>
    <row r="153" spans="1:61" x14ac:dyDescent="0.25">
      <c r="A153" t="str">
        <f>'master schema'!C148</f>
        <v>cyclic_right_top_18m_accu_mm</v>
      </c>
      <c r="B153" t="str">
        <f>'master schema'!K148</f>
        <v>Cyclic right top, 18m wavelength, accumulated mm</v>
      </c>
      <c r="C153" t="str">
        <f>'master schema'!D148</f>
        <v>Geom</v>
      </c>
      <c r="D153" t="str">
        <f>'master schema'!E148</f>
        <v>opt</v>
      </c>
      <c r="E153" t="str">
        <f>'master schema'!M148</f>
        <v>numeric</v>
      </c>
      <c r="F153">
        <f>'master schema'!N148</f>
        <v>0</v>
      </c>
      <c r="G153">
        <f>'master schema'!O148</f>
        <v>0</v>
      </c>
      <c r="H153" t="b">
        <f>'master schema'!Y148</f>
        <v>0</v>
      </c>
      <c r="I153" t="b">
        <f>'master schema'!Z148</f>
        <v>0</v>
      </c>
      <c r="J153">
        <f>'master schema'!S148</f>
        <v>0</v>
      </c>
      <c r="K153">
        <f>'master schema'!T148</f>
        <v>0</v>
      </c>
      <c r="L153">
        <f>'master schema'!U148</f>
        <v>0</v>
      </c>
      <c r="M153">
        <f>'master schema'!V148</f>
        <v>0</v>
      </c>
      <c r="N153">
        <f>'master schema'!W148</f>
        <v>0</v>
      </c>
      <c r="O153">
        <f>'master schema'!X148</f>
        <v>0</v>
      </c>
      <c r="P153" t="b">
        <f t="shared" si="67"/>
        <v>1</v>
      </c>
      <c r="Q153" t="b">
        <f t="shared" si="68"/>
        <v>1</v>
      </c>
      <c r="R153" t="b">
        <f t="shared" si="69"/>
        <v>0</v>
      </c>
      <c r="S153" t="b">
        <f t="shared" si="70"/>
        <v>0</v>
      </c>
      <c r="T153" t="b">
        <f t="shared" si="71"/>
        <v>0</v>
      </c>
      <c r="U153" t="b">
        <f t="shared" si="72"/>
        <v>0</v>
      </c>
      <c r="V153" t="b">
        <f>NOT(ISBLANK('master schema'!S148))</f>
        <v>0</v>
      </c>
      <c r="W153" t="b">
        <f>NOT(ISBLANK('master schema'!T148))</f>
        <v>0</v>
      </c>
      <c r="X153" t="b">
        <f>NOT(ISBLANK('master schema'!U148))</f>
        <v>0</v>
      </c>
      <c r="Y153" t="b">
        <f>NOT(ISBLANK('master schema'!V148))</f>
        <v>0</v>
      </c>
      <c r="Z153" t="b">
        <f>NOT(ISBLANK('master schema'!W148))</f>
        <v>0</v>
      </c>
      <c r="AA153" t="b">
        <f>NOT(ISBLANK('master schema'!X148))</f>
        <v>0</v>
      </c>
      <c r="AB153" t="b">
        <f t="shared" si="73"/>
        <v>0</v>
      </c>
      <c r="AC153" t="str">
        <f>INDEX(types_tableschema,MATCH('master schema'!M148,types_master,0))</f>
        <v>number</v>
      </c>
      <c r="AD153" t="b">
        <f>IF(flavour="full",TRUE,INDEX('master schema'!$AC148:$AF148,1,MATCH(flavour,'master schema'!$AC$9:$AF$9,0))="y")</f>
        <v>0</v>
      </c>
      <c r="AE153" t="b">
        <f t="shared" si="74"/>
        <v>0</v>
      </c>
      <c r="AF153" t="str">
        <f>IF(AD153,INDEX('master schema'!$AG148:$AK148,1,MATCH(flavour,'master schema'!$AG$9:$AK$9,0)),"")</f>
        <v/>
      </c>
      <c r="AG153" t="b">
        <f t="shared" si="75"/>
        <v>0</v>
      </c>
      <c r="AH153" t="str">
        <f t="shared" si="76"/>
        <v>cyclicRightTop18MAccuMm</v>
      </c>
      <c r="AI153" s="14" t="str">
        <f t="shared" si="96"/>
        <v/>
      </c>
      <c r="AJ153" s="15" t="str">
        <f t="shared" si="77"/>
        <v/>
      </c>
      <c r="AK153" s="15" t="str">
        <f t="shared" si="78"/>
        <v/>
      </c>
      <c r="AL153" s="15" t="str">
        <f t="shared" si="79"/>
        <v/>
      </c>
      <c r="AM153" s="15" t="str">
        <f t="shared" si="80"/>
        <v/>
      </c>
      <c r="AN153" s="15" t="str">
        <f t="shared" si="81"/>
        <v/>
      </c>
      <c r="AO153" s="15" t="str">
        <f t="shared" si="82"/>
        <v/>
      </c>
      <c r="AP153" s="15" t="str">
        <f t="shared" si="83"/>
        <v/>
      </c>
      <c r="AQ153" s="22" t="str">
        <f t="shared" si="92"/>
        <v/>
      </c>
      <c r="AR153" s="22" t="str">
        <f t="shared" si="84"/>
        <v/>
      </c>
      <c r="AS153" s="22" t="str">
        <f t="shared" si="85"/>
        <v/>
      </c>
      <c r="AT153" s="22" t="str">
        <f>IF(AND($AE153,$AB153),IF(V153,IF(OR($V153:V153),",","")&amp;AT$13&amp;": "&amp;J153,""),"")</f>
        <v/>
      </c>
      <c r="AU153" s="22" t="str">
        <f>IF(AND($AE153,$AB153),IF(W153,IF(OR($V153:W153),",","")&amp;AU$13&amp;": "&amp;K153,""),"")</f>
        <v/>
      </c>
      <c r="AV153" s="22" t="str">
        <f>IF(AND($AE153,$AB153),IF(X153,IF(OR($V153:X153),",","")&amp;AV$13&amp;": "&amp;L153,""),"")</f>
        <v/>
      </c>
      <c r="AW153" s="22" t="str">
        <f>IF(AND($AE153,$AB153),IF(Y153,IF(OR($V153:Y153),",","")&amp;AW$13&amp;": "&amp;M153,""),"")</f>
        <v/>
      </c>
      <c r="AX153" s="22" t="str">
        <f>IF(AND($AE153,$AB153),IF(Z153,IF(OR($V153:Z153),",","")&amp;AX$13&amp;": """&amp;N153&amp;"""",""),"")</f>
        <v/>
      </c>
      <c r="AY153" s="22" t="str">
        <f>IF(AND($AE153,$AB153),IF(AA153,IF(OR($V153:AA153),",","")&amp;AY$13&amp;": "&amp;"["&amp;O153&amp;"]",""),"")</f>
        <v/>
      </c>
      <c r="AZ153" s="22" t="str">
        <f t="shared" si="93"/>
        <v/>
      </c>
      <c r="BA153" s="14" t="str">
        <f t="shared" si="94"/>
        <v/>
      </c>
      <c r="BB153" s="13" t="str">
        <f t="shared" si="86"/>
        <v/>
      </c>
      <c r="BC153" t="str">
        <f t="shared" si="87"/>
        <v/>
      </c>
      <c r="BD153" t="str">
        <f t="shared" si="95"/>
        <v/>
      </c>
      <c r="BE153" t="str">
        <f t="shared" si="88"/>
        <v/>
      </c>
      <c r="BG153" t="str">
        <f t="shared" si="89"/>
        <v>real</v>
      </c>
      <c r="BH153">
        <f t="shared" si="90"/>
        <v>0</v>
      </c>
      <c r="BI153" t="str">
        <f t="shared" si="91"/>
        <v/>
      </c>
    </row>
    <row r="154" spans="1:61" x14ac:dyDescent="0.25">
      <c r="A154" t="str">
        <f>'master schema'!C149</f>
        <v>cyclic_right_top_18m_peak_count</v>
      </c>
      <c r="B154" t="str">
        <f>'master schema'!K149</f>
        <v>Cyclic right top, 18m wavelength, peak count</v>
      </c>
      <c r="C154" t="str">
        <f>'master schema'!D149</f>
        <v>Geom</v>
      </c>
      <c r="D154" t="str">
        <f>'master schema'!E149</f>
        <v>opt</v>
      </c>
      <c r="E154" t="str">
        <f>'master schema'!M149</f>
        <v>integer</v>
      </c>
      <c r="F154">
        <f>'master schema'!N149</f>
        <v>0</v>
      </c>
      <c r="G154">
        <f>'master schema'!O149</f>
        <v>0</v>
      </c>
      <c r="H154" t="b">
        <f>'master schema'!Y149</f>
        <v>0</v>
      </c>
      <c r="I154" t="b">
        <f>'master schema'!Z149</f>
        <v>0</v>
      </c>
      <c r="J154">
        <f>'master schema'!S149</f>
        <v>0</v>
      </c>
      <c r="K154">
        <f>'master schema'!T149</f>
        <v>0</v>
      </c>
      <c r="L154">
        <f>'master schema'!U149</f>
        <v>0</v>
      </c>
      <c r="M154">
        <f>'master schema'!V149</f>
        <v>0</v>
      </c>
      <c r="N154">
        <f>'master schema'!W149</f>
        <v>0</v>
      </c>
      <c r="O154">
        <f>'master schema'!X149</f>
        <v>0</v>
      </c>
      <c r="P154" t="b">
        <f t="shared" si="67"/>
        <v>1</v>
      </c>
      <c r="Q154" t="b">
        <f t="shared" si="68"/>
        <v>1</v>
      </c>
      <c r="R154" t="b">
        <f t="shared" si="69"/>
        <v>0</v>
      </c>
      <c r="S154" t="b">
        <f t="shared" si="70"/>
        <v>0</v>
      </c>
      <c r="T154" t="b">
        <f t="shared" si="71"/>
        <v>0</v>
      </c>
      <c r="U154" t="b">
        <f t="shared" si="72"/>
        <v>0</v>
      </c>
      <c r="V154" t="b">
        <f>NOT(ISBLANK('master schema'!S149))</f>
        <v>0</v>
      </c>
      <c r="W154" t="b">
        <f>NOT(ISBLANK('master schema'!T149))</f>
        <v>0</v>
      </c>
      <c r="X154" t="b">
        <f>NOT(ISBLANK('master schema'!U149))</f>
        <v>0</v>
      </c>
      <c r="Y154" t="b">
        <f>NOT(ISBLANK('master schema'!V149))</f>
        <v>0</v>
      </c>
      <c r="Z154" t="b">
        <f>NOT(ISBLANK('master schema'!W149))</f>
        <v>0</v>
      </c>
      <c r="AA154" t="b">
        <f>NOT(ISBLANK('master schema'!X149))</f>
        <v>0</v>
      </c>
      <c r="AB154" t="b">
        <f t="shared" si="73"/>
        <v>0</v>
      </c>
      <c r="AC154" t="str">
        <f>INDEX(types_tableschema,MATCH('master schema'!M149,types_master,0))</f>
        <v>integer</v>
      </c>
      <c r="AD154" t="b">
        <f>IF(flavour="full",TRUE,INDEX('master schema'!$AC149:$AF149,1,MATCH(flavour,'master schema'!$AC$9:$AF$9,0))="y")</f>
        <v>0</v>
      </c>
      <c r="AE154" t="b">
        <f t="shared" si="74"/>
        <v>0</v>
      </c>
      <c r="AF154" t="str">
        <f>IF(AD154,INDEX('master schema'!$AG149:$AK149,1,MATCH(flavour,'master schema'!$AG$9:$AK$9,0)),"")</f>
        <v/>
      </c>
      <c r="AG154" t="b">
        <f t="shared" si="75"/>
        <v>0</v>
      </c>
      <c r="AH154" t="str">
        <f t="shared" si="76"/>
        <v>cyclicRightTop18MPeakCount</v>
      </c>
      <c r="AI154" s="14" t="str">
        <f t="shared" si="96"/>
        <v/>
      </c>
      <c r="AJ154" s="15" t="str">
        <f t="shared" si="77"/>
        <v/>
      </c>
      <c r="AK154" s="15" t="str">
        <f t="shared" si="78"/>
        <v/>
      </c>
      <c r="AL154" s="15" t="str">
        <f t="shared" si="79"/>
        <v/>
      </c>
      <c r="AM154" s="15" t="str">
        <f t="shared" si="80"/>
        <v/>
      </c>
      <c r="AN154" s="15" t="str">
        <f t="shared" si="81"/>
        <v/>
      </c>
      <c r="AO154" s="15" t="str">
        <f t="shared" si="82"/>
        <v/>
      </c>
      <c r="AP154" s="15" t="str">
        <f t="shared" si="83"/>
        <v/>
      </c>
      <c r="AQ154" s="22" t="str">
        <f t="shared" si="92"/>
        <v/>
      </c>
      <c r="AR154" s="22" t="str">
        <f t="shared" si="84"/>
        <v/>
      </c>
      <c r="AS154" s="22" t="str">
        <f t="shared" si="85"/>
        <v/>
      </c>
      <c r="AT154" s="22" t="str">
        <f>IF(AND($AE154,$AB154),IF(V154,IF(OR($V154:V154),",","")&amp;AT$13&amp;": "&amp;J154,""),"")</f>
        <v/>
      </c>
      <c r="AU154" s="22" t="str">
        <f>IF(AND($AE154,$AB154),IF(W154,IF(OR($V154:W154),",","")&amp;AU$13&amp;": "&amp;K154,""),"")</f>
        <v/>
      </c>
      <c r="AV154" s="22" t="str">
        <f>IF(AND($AE154,$AB154),IF(X154,IF(OR($V154:X154),",","")&amp;AV$13&amp;": "&amp;L154,""),"")</f>
        <v/>
      </c>
      <c r="AW154" s="22" t="str">
        <f>IF(AND($AE154,$AB154),IF(Y154,IF(OR($V154:Y154),",","")&amp;AW$13&amp;": "&amp;M154,""),"")</f>
        <v/>
      </c>
      <c r="AX154" s="22" t="str">
        <f>IF(AND($AE154,$AB154),IF(Z154,IF(OR($V154:Z154),",","")&amp;AX$13&amp;": """&amp;N154&amp;"""",""),"")</f>
        <v/>
      </c>
      <c r="AY154" s="22" t="str">
        <f>IF(AND($AE154,$AB154),IF(AA154,IF(OR($V154:AA154),",","")&amp;AY$13&amp;": "&amp;"["&amp;O154&amp;"]",""),"")</f>
        <v/>
      </c>
      <c r="AZ154" s="22" t="str">
        <f t="shared" si="93"/>
        <v/>
      </c>
      <c r="BA154" s="14" t="str">
        <f t="shared" si="94"/>
        <v/>
      </c>
      <c r="BB154" s="13" t="str">
        <f t="shared" si="86"/>
        <v/>
      </c>
      <c r="BC154" t="str">
        <f t="shared" si="87"/>
        <v/>
      </c>
      <c r="BD154" t="str">
        <f t="shared" si="95"/>
        <v/>
      </c>
      <c r="BE154" t="str">
        <f t="shared" si="88"/>
        <v/>
      </c>
      <c r="BG154" t="str">
        <f t="shared" si="89"/>
        <v>integer</v>
      </c>
      <c r="BH154">
        <f t="shared" si="90"/>
        <v>0</v>
      </c>
      <c r="BI154" t="str">
        <f t="shared" si="91"/>
        <v/>
      </c>
    </row>
    <row r="155" spans="1:61" x14ac:dyDescent="0.25">
      <c r="A155" t="str">
        <f>'master schema'!C150</f>
        <v>imu_accel_long_ms_2</v>
      </c>
      <c r="B155" t="str">
        <f>'master schema'!K150</f>
        <v>Longitudinal accelaration, m/s squared</v>
      </c>
      <c r="C155" t="str">
        <f>'master schema'!D150</f>
        <v>Geom</v>
      </c>
      <c r="D155" t="str">
        <f>'master schema'!E150</f>
        <v>opt</v>
      </c>
      <c r="E155" t="str">
        <f>'master schema'!M150</f>
        <v>numeric</v>
      </c>
      <c r="F155">
        <f>'master schema'!N150</f>
        <v>0</v>
      </c>
      <c r="G155" t="str">
        <f>'master schema'!O150</f>
        <v>calculated from master / slave. Accels in metres per second squared; rotations in radians / s</v>
      </c>
      <c r="H155" t="b">
        <f>'master schema'!Y150</f>
        <v>0</v>
      </c>
      <c r="I155" t="b">
        <f>'master schema'!Z150</f>
        <v>0</v>
      </c>
      <c r="J155">
        <f>'master schema'!S150</f>
        <v>0</v>
      </c>
      <c r="K155">
        <f>'master schema'!T150</f>
        <v>0</v>
      </c>
      <c r="L155">
        <f>'master schema'!U150</f>
        <v>0</v>
      </c>
      <c r="M155">
        <f>'master schema'!V150</f>
        <v>0</v>
      </c>
      <c r="N155">
        <f>'master schema'!W150</f>
        <v>0</v>
      </c>
      <c r="O155">
        <f>'master schema'!X150</f>
        <v>0</v>
      </c>
      <c r="P155" t="b">
        <f t="shared" si="67"/>
        <v>1</v>
      </c>
      <c r="Q155" t="b">
        <f t="shared" si="68"/>
        <v>1</v>
      </c>
      <c r="R155" t="b">
        <f t="shared" si="69"/>
        <v>0</v>
      </c>
      <c r="S155" t="b">
        <f t="shared" si="70"/>
        <v>1</v>
      </c>
      <c r="T155" t="b">
        <f t="shared" si="71"/>
        <v>0</v>
      </c>
      <c r="U155" t="b">
        <f t="shared" si="72"/>
        <v>0</v>
      </c>
      <c r="V155" t="b">
        <f>NOT(ISBLANK('master schema'!S150))</f>
        <v>0</v>
      </c>
      <c r="W155" t="b">
        <f>NOT(ISBLANK('master schema'!T150))</f>
        <v>0</v>
      </c>
      <c r="X155" t="b">
        <f>NOT(ISBLANK('master schema'!U150))</f>
        <v>0</v>
      </c>
      <c r="Y155" t="b">
        <f>NOT(ISBLANK('master schema'!V150))</f>
        <v>0</v>
      </c>
      <c r="Z155" t="b">
        <f>NOT(ISBLANK('master schema'!W150))</f>
        <v>0</v>
      </c>
      <c r="AA155" t="b">
        <f>NOT(ISBLANK('master schema'!X150))</f>
        <v>0</v>
      </c>
      <c r="AB155" t="b">
        <f t="shared" si="73"/>
        <v>0</v>
      </c>
      <c r="AC155" t="str">
        <f>INDEX(types_tableschema,MATCH('master schema'!M150,types_master,0))</f>
        <v>number</v>
      </c>
      <c r="AD155" t="b">
        <f>IF(flavour="full",TRUE,INDEX('master schema'!$AC150:$AF150,1,MATCH(flavour,'master schema'!$AC$9:$AF$9,0))="y")</f>
        <v>0</v>
      </c>
      <c r="AE155" t="b">
        <f t="shared" si="74"/>
        <v>0</v>
      </c>
      <c r="AF155" t="str">
        <f>IF(AD155,INDEX('master schema'!$AG150:$AK150,1,MATCH(flavour,'master schema'!$AG$9:$AK$9,0)),"")</f>
        <v/>
      </c>
      <c r="AG155" t="b">
        <f t="shared" si="75"/>
        <v>0</v>
      </c>
      <c r="AH155" t="str">
        <f t="shared" si="76"/>
        <v>imuAccelLongMs2</v>
      </c>
      <c r="AI155" s="14" t="str">
        <f t="shared" si="96"/>
        <v/>
      </c>
      <c r="AJ155" s="15" t="str">
        <f t="shared" si="77"/>
        <v/>
      </c>
      <c r="AK155" s="15" t="str">
        <f t="shared" si="78"/>
        <v/>
      </c>
      <c r="AL155" s="15" t="str">
        <f t="shared" si="79"/>
        <v/>
      </c>
      <c r="AM155" s="15" t="str">
        <f t="shared" si="80"/>
        <v/>
      </c>
      <c r="AN155" s="15" t="str">
        <f t="shared" si="81"/>
        <v/>
      </c>
      <c r="AO155" s="15" t="str">
        <f t="shared" si="82"/>
        <v/>
      </c>
      <c r="AP155" s="15" t="str">
        <f t="shared" si="83"/>
        <v/>
      </c>
      <c r="AQ155" s="22" t="str">
        <f t="shared" si="92"/>
        <v/>
      </c>
      <c r="AR155" s="22" t="str">
        <f t="shared" si="84"/>
        <v/>
      </c>
      <c r="AS155" s="22" t="str">
        <f t="shared" si="85"/>
        <v/>
      </c>
      <c r="AT155" s="22" t="str">
        <f>IF(AND($AE155,$AB155),IF(V155,IF(OR($V155:V155),",","")&amp;AT$13&amp;": "&amp;J155,""),"")</f>
        <v/>
      </c>
      <c r="AU155" s="22" t="str">
        <f>IF(AND($AE155,$AB155),IF(W155,IF(OR($V155:W155),",","")&amp;AU$13&amp;": "&amp;K155,""),"")</f>
        <v/>
      </c>
      <c r="AV155" s="22" t="str">
        <f>IF(AND($AE155,$AB155),IF(X155,IF(OR($V155:X155),",","")&amp;AV$13&amp;": "&amp;L155,""),"")</f>
        <v/>
      </c>
      <c r="AW155" s="22" t="str">
        <f>IF(AND($AE155,$AB155),IF(Y155,IF(OR($V155:Y155),",","")&amp;AW$13&amp;": "&amp;M155,""),"")</f>
        <v/>
      </c>
      <c r="AX155" s="22" t="str">
        <f>IF(AND($AE155,$AB155),IF(Z155,IF(OR($V155:Z155),",","")&amp;AX$13&amp;": """&amp;N155&amp;"""",""),"")</f>
        <v/>
      </c>
      <c r="AY155" s="22" t="str">
        <f>IF(AND($AE155,$AB155),IF(AA155,IF(OR($V155:AA155),",","")&amp;AY$13&amp;": "&amp;"["&amp;O155&amp;"]",""),"")</f>
        <v/>
      </c>
      <c r="AZ155" s="22" t="str">
        <f t="shared" si="93"/>
        <v/>
      </c>
      <c r="BA155" s="14" t="str">
        <f t="shared" si="94"/>
        <v/>
      </c>
      <c r="BB155" s="13" t="str">
        <f t="shared" si="86"/>
        <v/>
      </c>
      <c r="BC155" t="str">
        <f t="shared" si="87"/>
        <v/>
      </c>
      <c r="BD155" t="str">
        <f t="shared" si="95"/>
        <v/>
      </c>
      <c r="BE155" t="str">
        <f t="shared" si="88"/>
        <v/>
      </c>
      <c r="BG155" t="str">
        <f t="shared" si="89"/>
        <v>real</v>
      </c>
      <c r="BH155">
        <f t="shared" si="90"/>
        <v>0</v>
      </c>
      <c r="BI155" t="str">
        <f t="shared" si="91"/>
        <v/>
      </c>
    </row>
    <row r="156" spans="1:61" x14ac:dyDescent="0.25">
      <c r="A156" t="str">
        <f>'master schema'!C151</f>
        <v>imu_accel_lat_ms_2</v>
      </c>
      <c r="B156" t="str">
        <f>'master schema'!K151</f>
        <v>Lateral acceleration, m/s squared</v>
      </c>
      <c r="C156" t="str">
        <f>'master schema'!D151</f>
        <v>Geom</v>
      </c>
      <c r="D156" t="str">
        <f>'master schema'!E151</f>
        <v>opt</v>
      </c>
      <c r="E156" t="str">
        <f>'master schema'!M151</f>
        <v>numeric</v>
      </c>
      <c r="F156">
        <f>'master schema'!N151</f>
        <v>0</v>
      </c>
      <c r="G156">
        <f>'master schema'!O151</f>
        <v>0</v>
      </c>
      <c r="H156" t="b">
        <f>'master schema'!Y151</f>
        <v>0</v>
      </c>
      <c r="I156" t="b">
        <f>'master schema'!Z151</f>
        <v>0</v>
      </c>
      <c r="J156">
        <f>'master schema'!S151</f>
        <v>0</v>
      </c>
      <c r="K156">
        <f>'master schema'!T151</f>
        <v>0</v>
      </c>
      <c r="L156">
        <f>'master schema'!U151</f>
        <v>0</v>
      </c>
      <c r="M156">
        <f>'master schema'!V151</f>
        <v>0</v>
      </c>
      <c r="N156">
        <f>'master schema'!W151</f>
        <v>0</v>
      </c>
      <c r="O156">
        <f>'master schema'!X151</f>
        <v>0</v>
      </c>
      <c r="P156" t="b">
        <f t="shared" si="67"/>
        <v>1</v>
      </c>
      <c r="Q156" t="b">
        <f t="shared" si="68"/>
        <v>1</v>
      </c>
      <c r="R156" t="b">
        <f t="shared" si="69"/>
        <v>0</v>
      </c>
      <c r="S156" t="b">
        <f t="shared" si="70"/>
        <v>0</v>
      </c>
      <c r="T156" t="b">
        <f t="shared" si="71"/>
        <v>0</v>
      </c>
      <c r="U156" t="b">
        <f t="shared" si="72"/>
        <v>0</v>
      </c>
      <c r="V156" t="b">
        <f>NOT(ISBLANK('master schema'!S151))</f>
        <v>0</v>
      </c>
      <c r="W156" t="b">
        <f>NOT(ISBLANK('master schema'!T151))</f>
        <v>0</v>
      </c>
      <c r="X156" t="b">
        <f>NOT(ISBLANK('master schema'!U151))</f>
        <v>0</v>
      </c>
      <c r="Y156" t="b">
        <f>NOT(ISBLANK('master schema'!V151))</f>
        <v>0</v>
      </c>
      <c r="Z156" t="b">
        <f>NOT(ISBLANK('master schema'!W151))</f>
        <v>0</v>
      </c>
      <c r="AA156" t="b">
        <f>NOT(ISBLANK('master schema'!X151))</f>
        <v>0</v>
      </c>
      <c r="AB156" t="b">
        <f t="shared" si="73"/>
        <v>0</v>
      </c>
      <c r="AC156" t="str">
        <f>INDEX(types_tableschema,MATCH('master schema'!M151,types_master,0))</f>
        <v>number</v>
      </c>
      <c r="AD156" t="b">
        <f>IF(flavour="full",TRUE,INDEX('master schema'!$AC151:$AF151,1,MATCH(flavour,'master schema'!$AC$9:$AF$9,0))="y")</f>
        <v>0</v>
      </c>
      <c r="AE156" t="b">
        <f t="shared" si="74"/>
        <v>0</v>
      </c>
      <c r="AF156" t="str">
        <f>IF(AD156,INDEX('master schema'!$AG151:$AK151,1,MATCH(flavour,'master schema'!$AG$9:$AK$9,0)),"")</f>
        <v/>
      </c>
      <c r="AG156" t="b">
        <f t="shared" si="75"/>
        <v>0</v>
      </c>
      <c r="AH156" t="str">
        <f t="shared" si="76"/>
        <v>imuAccelLatMs2</v>
      </c>
      <c r="AI156" s="14" t="str">
        <f t="shared" si="96"/>
        <v/>
      </c>
      <c r="AJ156" s="15" t="str">
        <f t="shared" si="77"/>
        <v/>
      </c>
      <c r="AK156" s="15" t="str">
        <f t="shared" si="78"/>
        <v/>
      </c>
      <c r="AL156" s="15" t="str">
        <f t="shared" si="79"/>
        <v/>
      </c>
      <c r="AM156" s="15" t="str">
        <f t="shared" si="80"/>
        <v/>
      </c>
      <c r="AN156" s="15" t="str">
        <f t="shared" si="81"/>
        <v/>
      </c>
      <c r="AO156" s="15" t="str">
        <f t="shared" si="82"/>
        <v/>
      </c>
      <c r="AP156" s="15" t="str">
        <f t="shared" si="83"/>
        <v/>
      </c>
      <c r="AQ156" s="22" t="str">
        <f t="shared" si="92"/>
        <v/>
      </c>
      <c r="AR156" s="22" t="str">
        <f t="shared" si="84"/>
        <v/>
      </c>
      <c r="AS156" s="22" t="str">
        <f t="shared" si="85"/>
        <v/>
      </c>
      <c r="AT156" s="22" t="str">
        <f>IF(AND($AE156,$AB156),IF(V156,IF(OR($V156:V156),",","")&amp;AT$13&amp;": "&amp;J156,""),"")</f>
        <v/>
      </c>
      <c r="AU156" s="22" t="str">
        <f>IF(AND($AE156,$AB156),IF(W156,IF(OR($V156:W156),",","")&amp;AU$13&amp;": "&amp;K156,""),"")</f>
        <v/>
      </c>
      <c r="AV156" s="22" t="str">
        <f>IF(AND($AE156,$AB156),IF(X156,IF(OR($V156:X156),",","")&amp;AV$13&amp;": "&amp;L156,""),"")</f>
        <v/>
      </c>
      <c r="AW156" s="22" t="str">
        <f>IF(AND($AE156,$AB156),IF(Y156,IF(OR($V156:Y156),",","")&amp;AW$13&amp;": "&amp;M156,""),"")</f>
        <v/>
      </c>
      <c r="AX156" s="22" t="str">
        <f>IF(AND($AE156,$AB156),IF(Z156,IF(OR($V156:Z156),",","")&amp;AX$13&amp;": """&amp;N156&amp;"""",""),"")</f>
        <v/>
      </c>
      <c r="AY156" s="22" t="str">
        <f>IF(AND($AE156,$AB156),IF(AA156,IF(OR($V156:AA156),",","")&amp;AY$13&amp;": "&amp;"["&amp;O156&amp;"]",""),"")</f>
        <v/>
      </c>
      <c r="AZ156" s="22" t="str">
        <f t="shared" si="93"/>
        <v/>
      </c>
      <c r="BA156" s="14" t="str">
        <f t="shared" si="94"/>
        <v/>
      </c>
      <c r="BB156" s="13" t="str">
        <f t="shared" si="86"/>
        <v/>
      </c>
      <c r="BC156" t="str">
        <f t="shared" si="87"/>
        <v/>
      </c>
      <c r="BD156" t="str">
        <f t="shared" si="95"/>
        <v/>
      </c>
      <c r="BE156" t="str">
        <f t="shared" si="88"/>
        <v/>
      </c>
      <c r="BG156" t="str">
        <f t="shared" si="89"/>
        <v>real</v>
      </c>
      <c r="BH156">
        <f t="shared" si="90"/>
        <v>0</v>
      </c>
      <c r="BI156" t="str">
        <f t="shared" si="91"/>
        <v/>
      </c>
    </row>
    <row r="157" spans="1:61" x14ac:dyDescent="0.25">
      <c r="A157" t="str">
        <f>'master schema'!C152</f>
        <v>imu_acc_vert_ms_2</v>
      </c>
      <c r="B157" t="str">
        <f>'master schema'!K152</f>
        <v>Vertical acceleration, m/s squared</v>
      </c>
      <c r="C157" t="str">
        <f>'master schema'!D152</f>
        <v>Geom</v>
      </c>
      <c r="D157" t="str">
        <f>'master schema'!E152</f>
        <v>opt</v>
      </c>
      <c r="E157" t="str">
        <f>'master schema'!M152</f>
        <v>numeric</v>
      </c>
      <c r="F157">
        <f>'master schema'!N152</f>
        <v>0</v>
      </c>
      <c r="G157">
        <f>'master schema'!O152</f>
        <v>0</v>
      </c>
      <c r="H157" t="b">
        <f>'master schema'!Y152</f>
        <v>0</v>
      </c>
      <c r="I157" t="b">
        <f>'master schema'!Z152</f>
        <v>0</v>
      </c>
      <c r="J157">
        <f>'master schema'!S152</f>
        <v>0</v>
      </c>
      <c r="K157">
        <f>'master schema'!T152</f>
        <v>0</v>
      </c>
      <c r="L157">
        <f>'master schema'!U152</f>
        <v>0</v>
      </c>
      <c r="M157">
        <f>'master schema'!V152</f>
        <v>0</v>
      </c>
      <c r="N157">
        <f>'master schema'!W152</f>
        <v>0</v>
      </c>
      <c r="O157">
        <f>'master schema'!X152</f>
        <v>0</v>
      </c>
      <c r="P157" t="b">
        <f t="shared" si="67"/>
        <v>1</v>
      </c>
      <c r="Q157" t="b">
        <f t="shared" si="68"/>
        <v>1</v>
      </c>
      <c r="R157" t="b">
        <f t="shared" si="69"/>
        <v>0</v>
      </c>
      <c r="S157" t="b">
        <f t="shared" si="70"/>
        <v>0</v>
      </c>
      <c r="T157" t="b">
        <f t="shared" si="71"/>
        <v>0</v>
      </c>
      <c r="U157" t="b">
        <f t="shared" si="72"/>
        <v>0</v>
      </c>
      <c r="V157" t="b">
        <f>NOT(ISBLANK('master schema'!S152))</f>
        <v>0</v>
      </c>
      <c r="W157" t="b">
        <f>NOT(ISBLANK('master schema'!T152))</f>
        <v>0</v>
      </c>
      <c r="X157" t="b">
        <f>NOT(ISBLANK('master schema'!U152))</f>
        <v>0</v>
      </c>
      <c r="Y157" t="b">
        <f>NOT(ISBLANK('master schema'!V152))</f>
        <v>0</v>
      </c>
      <c r="Z157" t="b">
        <f>NOT(ISBLANK('master schema'!W152))</f>
        <v>0</v>
      </c>
      <c r="AA157" t="b">
        <f>NOT(ISBLANK('master schema'!X152))</f>
        <v>0</v>
      </c>
      <c r="AB157" t="b">
        <f t="shared" si="73"/>
        <v>0</v>
      </c>
      <c r="AC157" t="str">
        <f>INDEX(types_tableschema,MATCH('master schema'!M152,types_master,0))</f>
        <v>number</v>
      </c>
      <c r="AD157" t="b">
        <f>IF(flavour="full",TRUE,INDEX('master schema'!$AC152:$AF152,1,MATCH(flavour,'master schema'!$AC$9:$AF$9,0))="y")</f>
        <v>0</v>
      </c>
      <c r="AE157" t="b">
        <f t="shared" si="74"/>
        <v>0</v>
      </c>
      <c r="AF157" t="str">
        <f>IF(AD157,INDEX('master schema'!$AG152:$AK152,1,MATCH(flavour,'master schema'!$AG$9:$AK$9,0)),"")</f>
        <v/>
      </c>
      <c r="AG157" t="b">
        <f t="shared" si="75"/>
        <v>0</v>
      </c>
      <c r="AH157" t="str">
        <f t="shared" si="76"/>
        <v>imuAccVertMs2</v>
      </c>
      <c r="AI157" s="14" t="str">
        <f t="shared" si="96"/>
        <v/>
      </c>
      <c r="AJ157" s="15" t="str">
        <f t="shared" si="77"/>
        <v/>
      </c>
      <c r="AK157" s="15" t="str">
        <f t="shared" si="78"/>
        <v/>
      </c>
      <c r="AL157" s="15" t="str">
        <f t="shared" si="79"/>
        <v/>
      </c>
      <c r="AM157" s="15" t="str">
        <f t="shared" si="80"/>
        <v/>
      </c>
      <c r="AN157" s="15" t="str">
        <f t="shared" si="81"/>
        <v/>
      </c>
      <c r="AO157" s="15" t="str">
        <f t="shared" si="82"/>
        <v/>
      </c>
      <c r="AP157" s="15" t="str">
        <f t="shared" si="83"/>
        <v/>
      </c>
      <c r="AQ157" s="22" t="str">
        <f t="shared" si="92"/>
        <v/>
      </c>
      <c r="AR157" s="22" t="str">
        <f t="shared" si="84"/>
        <v/>
      </c>
      <c r="AS157" s="22" t="str">
        <f t="shared" si="85"/>
        <v/>
      </c>
      <c r="AT157" s="22" t="str">
        <f>IF(AND($AE157,$AB157),IF(V157,IF(OR($V157:V157),",","")&amp;AT$13&amp;": "&amp;J157,""),"")</f>
        <v/>
      </c>
      <c r="AU157" s="22" t="str">
        <f>IF(AND($AE157,$AB157),IF(W157,IF(OR($V157:W157),",","")&amp;AU$13&amp;": "&amp;K157,""),"")</f>
        <v/>
      </c>
      <c r="AV157" s="22" t="str">
        <f>IF(AND($AE157,$AB157),IF(X157,IF(OR($V157:X157),",","")&amp;AV$13&amp;": "&amp;L157,""),"")</f>
        <v/>
      </c>
      <c r="AW157" s="22" t="str">
        <f>IF(AND($AE157,$AB157),IF(Y157,IF(OR($V157:Y157),",","")&amp;AW$13&amp;": "&amp;M157,""),"")</f>
        <v/>
      </c>
      <c r="AX157" s="22" t="str">
        <f>IF(AND($AE157,$AB157),IF(Z157,IF(OR($V157:Z157),",","")&amp;AX$13&amp;": """&amp;N157&amp;"""",""),"")</f>
        <v/>
      </c>
      <c r="AY157" s="22" t="str">
        <f>IF(AND($AE157,$AB157),IF(AA157,IF(OR($V157:AA157),",","")&amp;AY$13&amp;": "&amp;"["&amp;O157&amp;"]",""),"")</f>
        <v/>
      </c>
      <c r="AZ157" s="22" t="str">
        <f t="shared" si="93"/>
        <v/>
      </c>
      <c r="BA157" s="14" t="str">
        <f t="shared" si="94"/>
        <v/>
      </c>
      <c r="BB157" s="13" t="str">
        <f t="shared" si="86"/>
        <v/>
      </c>
      <c r="BC157" t="str">
        <f t="shared" si="87"/>
        <v/>
      </c>
      <c r="BD157" t="str">
        <f t="shared" si="95"/>
        <v/>
      </c>
      <c r="BE157" t="str">
        <f t="shared" si="88"/>
        <v/>
      </c>
      <c r="BG157" t="str">
        <f t="shared" si="89"/>
        <v>real</v>
      </c>
      <c r="BH157">
        <f t="shared" si="90"/>
        <v>0</v>
      </c>
      <c r="BI157" t="str">
        <f t="shared" si="91"/>
        <v/>
      </c>
    </row>
    <row r="158" spans="1:61" x14ac:dyDescent="0.25">
      <c r="A158" t="str">
        <f>'master schema'!C153</f>
        <v>imu_rot_long_s_1</v>
      </c>
      <c r="B158" t="str">
        <f>'master schema'!K153</f>
        <v>Rotation rate, long axis (roll), rad/second</v>
      </c>
      <c r="C158" t="str">
        <f>'master schema'!D153</f>
        <v>Geom</v>
      </c>
      <c r="D158" t="str">
        <f>'master schema'!E153</f>
        <v>opt</v>
      </c>
      <c r="E158" t="str">
        <f>'master schema'!M153</f>
        <v>numeric</v>
      </c>
      <c r="F158">
        <f>'master schema'!N153</f>
        <v>0</v>
      </c>
      <c r="G158">
        <f>'master schema'!O153</f>
        <v>0</v>
      </c>
      <c r="H158" t="b">
        <f>'master schema'!Y153</f>
        <v>0</v>
      </c>
      <c r="I158" t="b">
        <f>'master schema'!Z153</f>
        <v>0</v>
      </c>
      <c r="J158">
        <f>'master schema'!S153</f>
        <v>0</v>
      </c>
      <c r="K158">
        <f>'master schema'!T153</f>
        <v>0</v>
      </c>
      <c r="L158">
        <f>'master schema'!U153</f>
        <v>0</v>
      </c>
      <c r="M158">
        <f>'master schema'!V153</f>
        <v>0</v>
      </c>
      <c r="N158">
        <f>'master schema'!W153</f>
        <v>0</v>
      </c>
      <c r="O158">
        <f>'master schema'!X153</f>
        <v>0</v>
      </c>
      <c r="P158" t="b">
        <f t="shared" si="67"/>
        <v>1</v>
      </c>
      <c r="Q158" t="b">
        <f t="shared" si="68"/>
        <v>1</v>
      </c>
      <c r="R158" t="b">
        <f t="shared" si="69"/>
        <v>0</v>
      </c>
      <c r="S158" t="b">
        <f t="shared" si="70"/>
        <v>0</v>
      </c>
      <c r="T158" t="b">
        <f t="shared" si="71"/>
        <v>0</v>
      </c>
      <c r="U158" t="b">
        <f t="shared" si="72"/>
        <v>0</v>
      </c>
      <c r="V158" t="b">
        <f>NOT(ISBLANK('master schema'!S153))</f>
        <v>0</v>
      </c>
      <c r="W158" t="b">
        <f>NOT(ISBLANK('master schema'!T153))</f>
        <v>0</v>
      </c>
      <c r="X158" t="b">
        <f>NOT(ISBLANK('master schema'!U153))</f>
        <v>0</v>
      </c>
      <c r="Y158" t="b">
        <f>NOT(ISBLANK('master schema'!V153))</f>
        <v>0</v>
      </c>
      <c r="Z158" t="b">
        <f>NOT(ISBLANK('master schema'!W153))</f>
        <v>0</v>
      </c>
      <c r="AA158" t="b">
        <f>NOT(ISBLANK('master schema'!X153))</f>
        <v>0</v>
      </c>
      <c r="AB158" t="b">
        <f t="shared" si="73"/>
        <v>0</v>
      </c>
      <c r="AC158" t="str">
        <f>INDEX(types_tableschema,MATCH('master schema'!M153,types_master,0))</f>
        <v>number</v>
      </c>
      <c r="AD158" t="b">
        <f>IF(flavour="full",TRUE,INDEX('master schema'!$AC153:$AF153,1,MATCH(flavour,'master schema'!$AC$9:$AF$9,0))="y")</f>
        <v>0</v>
      </c>
      <c r="AE158" t="b">
        <f t="shared" si="74"/>
        <v>0</v>
      </c>
      <c r="AF158" t="str">
        <f>IF(AD158,INDEX('master schema'!$AG153:$AK153,1,MATCH(flavour,'master schema'!$AG$9:$AK$9,0)),"")</f>
        <v/>
      </c>
      <c r="AG158" t="b">
        <f t="shared" si="75"/>
        <v>0</v>
      </c>
      <c r="AH158" t="str">
        <f t="shared" si="76"/>
        <v>imuRotLongS1</v>
      </c>
      <c r="AI158" s="14" t="str">
        <f t="shared" si="96"/>
        <v/>
      </c>
      <c r="AJ158" s="15" t="str">
        <f t="shared" si="77"/>
        <v/>
      </c>
      <c r="AK158" s="15" t="str">
        <f t="shared" si="78"/>
        <v/>
      </c>
      <c r="AL158" s="15" t="str">
        <f t="shared" si="79"/>
        <v/>
      </c>
      <c r="AM158" s="15" t="str">
        <f t="shared" si="80"/>
        <v/>
      </c>
      <c r="AN158" s="15" t="str">
        <f t="shared" si="81"/>
        <v/>
      </c>
      <c r="AO158" s="15" t="str">
        <f t="shared" si="82"/>
        <v/>
      </c>
      <c r="AP158" s="15" t="str">
        <f t="shared" si="83"/>
        <v/>
      </c>
      <c r="AQ158" s="22" t="str">
        <f t="shared" si="92"/>
        <v/>
      </c>
      <c r="AR158" s="22" t="str">
        <f t="shared" si="84"/>
        <v/>
      </c>
      <c r="AS158" s="22" t="str">
        <f t="shared" si="85"/>
        <v/>
      </c>
      <c r="AT158" s="22" t="str">
        <f>IF(AND($AE158,$AB158),IF(V158,IF(OR($V158:V158),",","")&amp;AT$13&amp;": "&amp;J158,""),"")</f>
        <v/>
      </c>
      <c r="AU158" s="22" t="str">
        <f>IF(AND($AE158,$AB158),IF(W158,IF(OR($V158:W158),",","")&amp;AU$13&amp;": "&amp;K158,""),"")</f>
        <v/>
      </c>
      <c r="AV158" s="22" t="str">
        <f>IF(AND($AE158,$AB158),IF(X158,IF(OR($V158:X158),",","")&amp;AV$13&amp;": "&amp;L158,""),"")</f>
        <v/>
      </c>
      <c r="AW158" s="22" t="str">
        <f>IF(AND($AE158,$AB158),IF(Y158,IF(OR($V158:Y158),",","")&amp;AW$13&amp;": "&amp;M158,""),"")</f>
        <v/>
      </c>
      <c r="AX158" s="22" t="str">
        <f>IF(AND($AE158,$AB158),IF(Z158,IF(OR($V158:Z158),",","")&amp;AX$13&amp;": """&amp;N158&amp;"""",""),"")</f>
        <v/>
      </c>
      <c r="AY158" s="22" t="str">
        <f>IF(AND($AE158,$AB158),IF(AA158,IF(OR($V158:AA158),",","")&amp;AY$13&amp;": "&amp;"["&amp;O158&amp;"]",""),"")</f>
        <v/>
      </c>
      <c r="AZ158" s="22" t="str">
        <f t="shared" si="93"/>
        <v/>
      </c>
      <c r="BA158" s="14" t="str">
        <f t="shared" si="94"/>
        <v/>
      </c>
      <c r="BB158" s="13" t="str">
        <f t="shared" si="86"/>
        <v/>
      </c>
      <c r="BC158" t="str">
        <f t="shared" si="87"/>
        <v/>
      </c>
      <c r="BD158" t="str">
        <f t="shared" si="95"/>
        <v/>
      </c>
      <c r="BE158" t="str">
        <f t="shared" si="88"/>
        <v/>
      </c>
      <c r="BG158" t="str">
        <f t="shared" si="89"/>
        <v>real</v>
      </c>
      <c r="BH158">
        <f t="shared" si="90"/>
        <v>0</v>
      </c>
      <c r="BI158" t="str">
        <f t="shared" si="91"/>
        <v/>
      </c>
    </row>
    <row r="159" spans="1:61" x14ac:dyDescent="0.25">
      <c r="A159" t="str">
        <f>'master schema'!C154</f>
        <v>imu_rot_lat_s_1</v>
      </c>
      <c r="B159" t="str">
        <f>'master schema'!K154</f>
        <v>Rotation rate, transverse axis (pitch), rad/second</v>
      </c>
      <c r="C159" t="str">
        <f>'master schema'!D154</f>
        <v>Geom</v>
      </c>
      <c r="D159" t="str">
        <f>'master schema'!E154</f>
        <v>opt</v>
      </c>
      <c r="E159" t="str">
        <f>'master schema'!M154</f>
        <v>numeric</v>
      </c>
      <c r="F159">
        <f>'master schema'!N154</f>
        <v>0</v>
      </c>
      <c r="G159">
        <f>'master schema'!O154</f>
        <v>0</v>
      </c>
      <c r="H159" t="b">
        <f>'master schema'!Y154</f>
        <v>0</v>
      </c>
      <c r="I159" t="b">
        <f>'master schema'!Z154</f>
        <v>0</v>
      </c>
      <c r="J159">
        <f>'master schema'!S154</f>
        <v>0</v>
      </c>
      <c r="K159">
        <f>'master schema'!T154</f>
        <v>0</v>
      </c>
      <c r="L159">
        <f>'master schema'!U154</f>
        <v>0</v>
      </c>
      <c r="M159">
        <f>'master schema'!V154</f>
        <v>0</v>
      </c>
      <c r="N159">
        <f>'master schema'!W154</f>
        <v>0</v>
      </c>
      <c r="O159">
        <f>'master schema'!X154</f>
        <v>0</v>
      </c>
      <c r="P159" t="b">
        <f t="shared" si="67"/>
        <v>1</v>
      </c>
      <c r="Q159" t="b">
        <f t="shared" si="68"/>
        <v>1</v>
      </c>
      <c r="R159" t="b">
        <f t="shared" si="69"/>
        <v>0</v>
      </c>
      <c r="S159" t="b">
        <f t="shared" si="70"/>
        <v>0</v>
      </c>
      <c r="T159" t="b">
        <f t="shared" si="71"/>
        <v>0</v>
      </c>
      <c r="U159" t="b">
        <f t="shared" si="72"/>
        <v>0</v>
      </c>
      <c r="V159" t="b">
        <f>NOT(ISBLANK('master schema'!S154))</f>
        <v>0</v>
      </c>
      <c r="W159" t="b">
        <f>NOT(ISBLANK('master schema'!T154))</f>
        <v>0</v>
      </c>
      <c r="X159" t="b">
        <f>NOT(ISBLANK('master schema'!U154))</f>
        <v>0</v>
      </c>
      <c r="Y159" t="b">
        <f>NOT(ISBLANK('master schema'!V154))</f>
        <v>0</v>
      </c>
      <c r="Z159" t="b">
        <f>NOT(ISBLANK('master schema'!W154))</f>
        <v>0</v>
      </c>
      <c r="AA159" t="b">
        <f>NOT(ISBLANK('master schema'!X154))</f>
        <v>0</v>
      </c>
      <c r="AB159" t="b">
        <f t="shared" si="73"/>
        <v>0</v>
      </c>
      <c r="AC159" t="str">
        <f>INDEX(types_tableschema,MATCH('master schema'!M154,types_master,0))</f>
        <v>number</v>
      </c>
      <c r="AD159" t="b">
        <f>IF(flavour="full",TRUE,INDEX('master schema'!$AC154:$AF154,1,MATCH(flavour,'master schema'!$AC$9:$AF$9,0))="y")</f>
        <v>0</v>
      </c>
      <c r="AE159" t="b">
        <f t="shared" si="74"/>
        <v>0</v>
      </c>
      <c r="AF159" t="str">
        <f>IF(AD159,INDEX('master schema'!$AG154:$AK154,1,MATCH(flavour,'master schema'!$AG$9:$AK$9,0)),"")</f>
        <v/>
      </c>
      <c r="AG159" t="b">
        <f t="shared" si="75"/>
        <v>0</v>
      </c>
      <c r="AH159" t="str">
        <f t="shared" si="76"/>
        <v>imuRotLatS1</v>
      </c>
      <c r="AI159" s="14" t="str">
        <f t="shared" si="96"/>
        <v/>
      </c>
      <c r="AJ159" s="15" t="str">
        <f t="shared" si="77"/>
        <v/>
      </c>
      <c r="AK159" s="15" t="str">
        <f t="shared" si="78"/>
        <v/>
      </c>
      <c r="AL159" s="15" t="str">
        <f t="shared" si="79"/>
        <v/>
      </c>
      <c r="AM159" s="15" t="str">
        <f t="shared" si="80"/>
        <v/>
      </c>
      <c r="AN159" s="15" t="str">
        <f t="shared" si="81"/>
        <v/>
      </c>
      <c r="AO159" s="15" t="str">
        <f t="shared" si="82"/>
        <v/>
      </c>
      <c r="AP159" s="15" t="str">
        <f t="shared" si="83"/>
        <v/>
      </c>
      <c r="AQ159" s="22" t="str">
        <f t="shared" si="92"/>
        <v/>
      </c>
      <c r="AR159" s="22" t="str">
        <f t="shared" si="84"/>
        <v/>
      </c>
      <c r="AS159" s="22" t="str">
        <f t="shared" si="85"/>
        <v/>
      </c>
      <c r="AT159" s="22" t="str">
        <f>IF(AND($AE159,$AB159),IF(V159,IF(OR($V159:V159),",","")&amp;AT$13&amp;": "&amp;J159,""),"")</f>
        <v/>
      </c>
      <c r="AU159" s="22" t="str">
        <f>IF(AND($AE159,$AB159),IF(W159,IF(OR($V159:W159),",","")&amp;AU$13&amp;": "&amp;K159,""),"")</f>
        <v/>
      </c>
      <c r="AV159" s="22" t="str">
        <f>IF(AND($AE159,$AB159),IF(X159,IF(OR($V159:X159),",","")&amp;AV$13&amp;": "&amp;L159,""),"")</f>
        <v/>
      </c>
      <c r="AW159" s="22" t="str">
        <f>IF(AND($AE159,$AB159),IF(Y159,IF(OR($V159:Y159),",","")&amp;AW$13&amp;": "&amp;M159,""),"")</f>
        <v/>
      </c>
      <c r="AX159" s="22" t="str">
        <f>IF(AND($AE159,$AB159),IF(Z159,IF(OR($V159:Z159),",","")&amp;AX$13&amp;": """&amp;N159&amp;"""",""),"")</f>
        <v/>
      </c>
      <c r="AY159" s="22" t="str">
        <f>IF(AND($AE159,$AB159),IF(AA159,IF(OR($V159:AA159),",","")&amp;AY$13&amp;": "&amp;"["&amp;O159&amp;"]",""),"")</f>
        <v/>
      </c>
      <c r="AZ159" s="22" t="str">
        <f t="shared" si="93"/>
        <v/>
      </c>
      <c r="BA159" s="14" t="str">
        <f t="shared" si="94"/>
        <v/>
      </c>
      <c r="BB159" s="13" t="str">
        <f t="shared" si="86"/>
        <v/>
      </c>
      <c r="BC159" t="str">
        <f t="shared" si="87"/>
        <v/>
      </c>
      <c r="BD159" t="str">
        <f t="shared" si="95"/>
        <v/>
      </c>
      <c r="BE159" t="str">
        <f t="shared" si="88"/>
        <v/>
      </c>
      <c r="BG159" t="str">
        <f t="shared" si="89"/>
        <v>real</v>
      </c>
      <c r="BH159">
        <f t="shared" si="90"/>
        <v>0</v>
      </c>
      <c r="BI159" t="str">
        <f t="shared" si="91"/>
        <v/>
      </c>
    </row>
    <row r="160" spans="1:61" x14ac:dyDescent="0.25">
      <c r="A160" t="str">
        <f>'master schema'!C155</f>
        <v>imu_rot_vert_s_1</v>
      </c>
      <c r="B160" t="str">
        <f>'master schema'!K155</f>
        <v>Rotation rate, vertical axis (yaw), rad/second</v>
      </c>
      <c r="C160" t="str">
        <f>'master schema'!D155</f>
        <v>Geom</v>
      </c>
      <c r="D160" t="str">
        <f>'master schema'!E155</f>
        <v>opt</v>
      </c>
      <c r="E160" t="str">
        <f>'master schema'!M155</f>
        <v>numeric</v>
      </c>
      <c r="F160">
        <f>'master schema'!N155</f>
        <v>0</v>
      </c>
      <c r="G160">
        <f>'master schema'!O155</f>
        <v>0</v>
      </c>
      <c r="H160" t="b">
        <f>'master schema'!Y155</f>
        <v>0</v>
      </c>
      <c r="I160" t="b">
        <f>'master schema'!Z155</f>
        <v>0</v>
      </c>
      <c r="J160">
        <f>'master schema'!S155</f>
        <v>0</v>
      </c>
      <c r="K160">
        <f>'master schema'!T155</f>
        <v>0</v>
      </c>
      <c r="L160">
        <f>'master schema'!U155</f>
        <v>0</v>
      </c>
      <c r="M160">
        <f>'master schema'!V155</f>
        <v>0</v>
      </c>
      <c r="N160">
        <f>'master schema'!W155</f>
        <v>0</v>
      </c>
      <c r="O160">
        <f>'master schema'!X155</f>
        <v>0</v>
      </c>
      <c r="P160" t="b">
        <f t="shared" si="67"/>
        <v>1</v>
      </c>
      <c r="Q160" t="b">
        <f t="shared" si="68"/>
        <v>1</v>
      </c>
      <c r="R160" t="b">
        <f t="shared" si="69"/>
        <v>0</v>
      </c>
      <c r="S160" t="b">
        <f t="shared" si="70"/>
        <v>0</v>
      </c>
      <c r="T160" t="b">
        <f t="shared" si="71"/>
        <v>0</v>
      </c>
      <c r="U160" t="b">
        <f t="shared" si="72"/>
        <v>0</v>
      </c>
      <c r="V160" t="b">
        <f>NOT(ISBLANK('master schema'!S155))</f>
        <v>0</v>
      </c>
      <c r="W160" t="b">
        <f>NOT(ISBLANK('master schema'!T155))</f>
        <v>0</v>
      </c>
      <c r="X160" t="b">
        <f>NOT(ISBLANK('master schema'!U155))</f>
        <v>0</v>
      </c>
      <c r="Y160" t="b">
        <f>NOT(ISBLANK('master schema'!V155))</f>
        <v>0</v>
      </c>
      <c r="Z160" t="b">
        <f>NOT(ISBLANK('master schema'!W155))</f>
        <v>0</v>
      </c>
      <c r="AA160" t="b">
        <f>NOT(ISBLANK('master schema'!X155))</f>
        <v>0</v>
      </c>
      <c r="AB160" t="b">
        <f t="shared" si="73"/>
        <v>0</v>
      </c>
      <c r="AC160" t="str">
        <f>INDEX(types_tableschema,MATCH('master schema'!M155,types_master,0))</f>
        <v>number</v>
      </c>
      <c r="AD160" t="b">
        <f>IF(flavour="full",TRUE,INDEX('master schema'!$AC155:$AF155,1,MATCH(flavour,'master schema'!$AC$9:$AF$9,0))="y")</f>
        <v>0</v>
      </c>
      <c r="AE160" t="b">
        <f t="shared" si="74"/>
        <v>0</v>
      </c>
      <c r="AF160" t="str">
        <f>IF(AD160,INDEX('master schema'!$AG155:$AK155,1,MATCH(flavour,'master schema'!$AG$9:$AK$9,0)),"")</f>
        <v/>
      </c>
      <c r="AG160" t="b">
        <f t="shared" si="75"/>
        <v>0</v>
      </c>
      <c r="AH160" t="str">
        <f t="shared" si="76"/>
        <v>imuRotVertS1</v>
      </c>
      <c r="AI160" s="14" t="str">
        <f t="shared" si="96"/>
        <v/>
      </c>
      <c r="AJ160" s="15" t="str">
        <f t="shared" si="77"/>
        <v/>
      </c>
      <c r="AK160" s="15" t="str">
        <f t="shared" si="78"/>
        <v/>
      </c>
      <c r="AL160" s="15" t="str">
        <f t="shared" si="79"/>
        <v/>
      </c>
      <c r="AM160" s="15" t="str">
        <f t="shared" si="80"/>
        <v/>
      </c>
      <c r="AN160" s="15" t="str">
        <f t="shared" si="81"/>
        <v/>
      </c>
      <c r="AO160" s="15" t="str">
        <f t="shared" si="82"/>
        <v/>
      </c>
      <c r="AP160" s="15" t="str">
        <f t="shared" si="83"/>
        <v/>
      </c>
      <c r="AQ160" s="22" t="str">
        <f t="shared" si="92"/>
        <v/>
      </c>
      <c r="AR160" s="22" t="str">
        <f t="shared" si="84"/>
        <v/>
      </c>
      <c r="AS160" s="22" t="str">
        <f t="shared" si="85"/>
        <v/>
      </c>
      <c r="AT160" s="22" t="str">
        <f>IF(AND($AE160,$AB160),IF(V160,IF(OR($V160:V160),",","")&amp;AT$13&amp;": "&amp;J160,""),"")</f>
        <v/>
      </c>
      <c r="AU160" s="22" t="str">
        <f>IF(AND($AE160,$AB160),IF(W160,IF(OR($V160:W160),",","")&amp;AU$13&amp;": "&amp;K160,""),"")</f>
        <v/>
      </c>
      <c r="AV160" s="22" t="str">
        <f>IF(AND($AE160,$AB160),IF(X160,IF(OR($V160:X160),",","")&amp;AV$13&amp;": "&amp;L160,""),"")</f>
        <v/>
      </c>
      <c r="AW160" s="22" t="str">
        <f>IF(AND($AE160,$AB160),IF(Y160,IF(OR($V160:Y160),",","")&amp;AW$13&amp;": "&amp;M160,""),"")</f>
        <v/>
      </c>
      <c r="AX160" s="22" t="str">
        <f>IF(AND($AE160,$AB160),IF(Z160,IF(OR($V160:Z160),",","")&amp;AX$13&amp;": """&amp;N160&amp;"""",""),"")</f>
        <v/>
      </c>
      <c r="AY160" s="22" t="str">
        <f>IF(AND($AE160,$AB160),IF(AA160,IF(OR($V160:AA160),",","")&amp;AY$13&amp;": "&amp;"["&amp;O160&amp;"]",""),"")</f>
        <v/>
      </c>
      <c r="AZ160" s="22" t="str">
        <f t="shared" si="93"/>
        <v/>
      </c>
      <c r="BA160" s="14" t="str">
        <f t="shared" si="94"/>
        <v/>
      </c>
      <c r="BB160" s="13" t="str">
        <f t="shared" si="86"/>
        <v/>
      </c>
      <c r="BC160" t="str">
        <f t="shared" si="87"/>
        <v/>
      </c>
      <c r="BD160" t="str">
        <f t="shared" si="95"/>
        <v/>
      </c>
      <c r="BE160" t="str">
        <f t="shared" si="88"/>
        <v/>
      </c>
      <c r="BG160" t="str">
        <f t="shared" si="89"/>
        <v>real</v>
      </c>
      <c r="BH160">
        <f t="shared" si="90"/>
        <v>0</v>
      </c>
      <c r="BI160" t="str">
        <f t="shared" si="91"/>
        <v/>
      </c>
    </row>
    <row r="161" spans="1:61" x14ac:dyDescent="0.25">
      <c r="A161" t="str">
        <f>'master schema'!C156</f>
        <v>extended_items_geometry</v>
      </c>
      <c r="B161" t="str">
        <f>'master schema'!K156</f>
        <v>Application-specific extended data items</v>
      </c>
      <c r="C161" t="str">
        <f>'master schema'!D156</f>
        <v>Geom</v>
      </c>
      <c r="D161" t="str">
        <f>'master schema'!E156</f>
        <v>vend</v>
      </c>
      <c r="E161" t="str">
        <f>'master schema'!M156</f>
        <v>object</v>
      </c>
      <c r="F161">
        <f>'master schema'!N156</f>
        <v>0</v>
      </c>
      <c r="G161" t="str">
        <f>'master schema'!O156</f>
        <v>Application-specific data items, formatted as a JSON object</v>
      </c>
      <c r="H161" t="b">
        <f>'master schema'!Y156</f>
        <v>0</v>
      </c>
      <c r="I161" t="b">
        <f>'master schema'!Z156</f>
        <v>0</v>
      </c>
      <c r="J161">
        <f>'master schema'!S156</f>
        <v>0</v>
      </c>
      <c r="K161">
        <f>'master schema'!T156</f>
        <v>32767</v>
      </c>
      <c r="L161">
        <f>'master schema'!U156</f>
        <v>0</v>
      </c>
      <c r="M161">
        <f>'master schema'!V156</f>
        <v>0</v>
      </c>
      <c r="N161">
        <f>'master schema'!W156</f>
        <v>0</v>
      </c>
      <c r="O161">
        <f>'master schema'!X156</f>
        <v>0</v>
      </c>
      <c r="P161" t="b">
        <f t="shared" si="67"/>
        <v>1</v>
      </c>
      <c r="Q161" t="b">
        <f t="shared" si="68"/>
        <v>1</v>
      </c>
      <c r="R161" t="b">
        <f t="shared" si="69"/>
        <v>0</v>
      </c>
      <c r="S161" t="b">
        <f t="shared" si="70"/>
        <v>1</v>
      </c>
      <c r="T161" t="b">
        <f t="shared" si="71"/>
        <v>0</v>
      </c>
      <c r="U161" t="b">
        <f t="shared" si="72"/>
        <v>0</v>
      </c>
      <c r="V161" t="b">
        <f>NOT(ISBLANK('master schema'!S156))</f>
        <v>0</v>
      </c>
      <c r="W161" t="b">
        <f>NOT(ISBLANK('master schema'!T156))</f>
        <v>1</v>
      </c>
      <c r="X161" t="b">
        <f>NOT(ISBLANK('master schema'!U156))</f>
        <v>0</v>
      </c>
      <c r="Y161" t="b">
        <f>NOT(ISBLANK('master schema'!V156))</f>
        <v>0</v>
      </c>
      <c r="Z161" t="b">
        <f>NOT(ISBLANK('master schema'!W156))</f>
        <v>0</v>
      </c>
      <c r="AA161" t="b">
        <f>NOT(ISBLANK('master schema'!X156))</f>
        <v>0</v>
      </c>
      <c r="AB161" t="b">
        <f t="shared" si="73"/>
        <v>1</v>
      </c>
      <c r="AC161" t="str">
        <f>INDEX(types_tableschema,MATCH('master schema'!M156,types_master,0))</f>
        <v>object</v>
      </c>
      <c r="AD161" t="b">
        <f>IF(flavour="full",TRUE,INDEX('master schema'!$AC156:$AF156,1,MATCH(flavour,'master schema'!$AC$9:$AF$9,0))="y")</f>
        <v>1</v>
      </c>
      <c r="AE161" t="b">
        <f t="shared" si="74"/>
        <v>1</v>
      </c>
      <c r="AF161">
        <f>IF(AD161,INDEX('master schema'!$AG156:$AK156,1,MATCH(flavour,'master schema'!$AG$9:$AK$9,0)),"")</f>
        <v>0</v>
      </c>
      <c r="AG161" t="b">
        <f t="shared" si="75"/>
        <v>0</v>
      </c>
      <c r="AH161" t="str">
        <f t="shared" si="76"/>
        <v>extendedItemsGeometry</v>
      </c>
      <c r="AI161" s="14" t="str">
        <f t="shared" si="96"/>
        <v>,{</v>
      </c>
      <c r="AJ161" s="15" t="str">
        <f t="shared" si="77"/>
        <v>"name": "extended_items_geometry"</v>
      </c>
      <c r="AK161" s="15" t="str">
        <f t="shared" si="78"/>
        <v>, "title": "Application-specific extended data items"</v>
      </c>
      <c r="AL161" s="15" t="str">
        <f t="shared" si="79"/>
        <v>, "group": "Geom"</v>
      </c>
      <c r="AM161" s="15" t="str">
        <f t="shared" si="80"/>
        <v>, "rank": "vend"</v>
      </c>
      <c r="AN161" s="15" t="str">
        <f t="shared" si="81"/>
        <v>, "type": "object"</v>
      </c>
      <c r="AO161" s="15" t="str">
        <f t="shared" si="82"/>
        <v/>
      </c>
      <c r="AP161" s="15" t="str">
        <f t="shared" si="83"/>
        <v>, "description": "Application-specific data items, formatted as a JSON object"</v>
      </c>
      <c r="AQ161" s="22" t="str">
        <f t="shared" si="92"/>
        <v>, "constraints": {</v>
      </c>
      <c r="AR161" s="22" t="str">
        <f t="shared" si="84"/>
        <v>"required": false</v>
      </c>
      <c r="AS161" s="22" t="str">
        <f t="shared" si="85"/>
        <v>,"unique": false</v>
      </c>
      <c r="AT161" s="22" t="str">
        <f>IF(AND($AE161,$AB161),IF(V161,IF(OR($V161:V161),",","")&amp;AT$13&amp;": "&amp;J161,""),"")</f>
        <v/>
      </c>
      <c r="AU161" s="22" t="str">
        <f>IF(AND($AE161,$AB161),IF(W161,IF(OR($V161:W161),",","")&amp;AU$13&amp;": "&amp;K161,""),"")</f>
        <v>,"maxLength": 32767</v>
      </c>
      <c r="AV161" s="22" t="str">
        <f>IF(AND($AE161,$AB161),IF(X161,IF(OR($V161:X161),",","")&amp;AV$13&amp;": "&amp;L161,""),"")</f>
        <v/>
      </c>
      <c r="AW161" s="22" t="str">
        <f>IF(AND($AE161,$AB161),IF(Y161,IF(OR($V161:Y161),",","")&amp;AW$13&amp;": "&amp;M161,""),"")</f>
        <v/>
      </c>
      <c r="AX161" s="22" t="str">
        <f>IF(AND($AE161,$AB161),IF(Z161,IF(OR($V161:Z161),",","")&amp;AX$13&amp;": """&amp;N161&amp;"""",""),"")</f>
        <v/>
      </c>
      <c r="AY161" s="22" t="str">
        <f>IF(AND($AE161,$AB161),IF(AA161,IF(OR($V161:AA161),",","")&amp;AY$13&amp;": "&amp;"["&amp;O161&amp;"]",""),"")</f>
        <v/>
      </c>
      <c r="AZ161" s="22" t="str">
        <f t="shared" si="93"/>
        <v>}</v>
      </c>
      <c r="BA161" s="14" t="str">
        <f t="shared" si="94"/>
        <v>}</v>
      </c>
      <c r="BB161" s="13" t="str">
        <f t="shared" si="86"/>
        <v>,{"name": "extended_items_geometry", "title": "Application-specific extended data items", "group": "Geom", "rank": "vend", "type": "object", "description": "Application-specific data items, formatted as a JSON object", "constraints": {"required": false,"unique": false,"maxLength": 32767}}</v>
      </c>
      <c r="BC161" t="str">
        <f t="shared" si="87"/>
        <v>,extended_items_geometry</v>
      </c>
      <c r="BD161" t="str">
        <f t="shared" si="95"/>
        <v>,'extended_items_geometry'</v>
      </c>
      <c r="BE161" t="str">
        <f t="shared" si="88"/>
        <v/>
      </c>
      <c r="BG161" t="str">
        <f t="shared" si="89"/>
        <v>text</v>
      </c>
      <c r="BH161">
        <f t="shared" si="90"/>
        <v>32767</v>
      </c>
      <c r="BI161" t="str">
        <f t="shared" si="91"/>
        <v>, extended_items_geometry text _x000D_</v>
      </c>
    </row>
    <row r="162" spans="1:61" x14ac:dyDescent="0.25">
      <c r="A162" t="str">
        <f>'master schema'!C157</f>
        <v>x_curvature_mm</v>
      </c>
      <c r="B162">
        <f>'master schema'!K157</f>
        <v>0</v>
      </c>
      <c r="C162" t="str">
        <f>'master schema'!D157</f>
        <v>Geom</v>
      </c>
      <c r="D162" t="str">
        <f>'master schema'!E157</f>
        <v>vend</v>
      </c>
      <c r="E162">
        <f>'master schema'!M157</f>
        <v>0</v>
      </c>
      <c r="F162">
        <f>'master schema'!N157</f>
        <v>0</v>
      </c>
      <c r="G162" t="str">
        <f>'master schema'!O157</f>
        <v>don't know units or how calculated</v>
      </c>
      <c r="H162" t="b">
        <f>'master schema'!Y157</f>
        <v>0</v>
      </c>
      <c r="I162" t="b">
        <f>'master schema'!Z157</f>
        <v>0</v>
      </c>
      <c r="J162">
        <f>'master schema'!S157</f>
        <v>0</v>
      </c>
      <c r="K162">
        <f>'master schema'!T157</f>
        <v>0</v>
      </c>
      <c r="L162">
        <f>'master schema'!U157</f>
        <v>0</v>
      </c>
      <c r="M162">
        <f>'master schema'!V157</f>
        <v>0</v>
      </c>
      <c r="N162">
        <f>'master schema'!W157</f>
        <v>0</v>
      </c>
      <c r="O162">
        <f>'master schema'!X157</f>
        <v>0</v>
      </c>
      <c r="P162" t="b">
        <f t="shared" si="67"/>
        <v>0</v>
      </c>
      <c r="Q162" t="b">
        <f t="shared" si="68"/>
        <v>0</v>
      </c>
      <c r="R162" t="b">
        <f t="shared" si="69"/>
        <v>0</v>
      </c>
      <c r="S162" t="b">
        <f t="shared" si="70"/>
        <v>1</v>
      </c>
      <c r="T162" t="b">
        <f t="shared" si="71"/>
        <v>0</v>
      </c>
      <c r="U162" t="b">
        <f t="shared" si="72"/>
        <v>0</v>
      </c>
      <c r="V162" t="b">
        <f>NOT(ISBLANK('master schema'!S157))</f>
        <v>0</v>
      </c>
      <c r="W162" t="b">
        <f>NOT(ISBLANK('master schema'!T157))</f>
        <v>0</v>
      </c>
      <c r="X162" t="b">
        <f>NOT(ISBLANK('master schema'!U157))</f>
        <v>0</v>
      </c>
      <c r="Y162" t="b">
        <f>NOT(ISBLANK('master schema'!V157))</f>
        <v>0</v>
      </c>
      <c r="Z162" t="b">
        <f>NOT(ISBLANK('master schema'!W157))</f>
        <v>0</v>
      </c>
      <c r="AA162" t="b">
        <f>NOT(ISBLANK('master schema'!X157))</f>
        <v>0</v>
      </c>
      <c r="AB162" t="b">
        <f t="shared" si="73"/>
        <v>0</v>
      </c>
      <c r="AC162" t="e">
        <f>INDEX(types_tableschema,MATCH('master schema'!M157,types_master,0))</f>
        <v>#N/A</v>
      </c>
      <c r="AD162" t="b">
        <f>IF(flavour="full",TRUE,INDEX('master schema'!$AC157:$AF157,1,MATCH(flavour,'master schema'!$AC$9:$AF$9,0))="y")</f>
        <v>1</v>
      </c>
      <c r="AE162" t="b">
        <f t="shared" si="74"/>
        <v>0</v>
      </c>
      <c r="AF162">
        <f>IF(AD162,INDEX('master schema'!$AG157:$AK157,1,MATCH(flavour,'master schema'!$AG$9:$AK$9,0)),"")</f>
        <v>58</v>
      </c>
      <c r="AG162" t="b">
        <f t="shared" si="75"/>
        <v>1</v>
      </c>
      <c r="AH162" t="str">
        <f t="shared" si="76"/>
        <v>xCurvatureMm</v>
      </c>
      <c r="AI162" s="14" t="str">
        <f t="shared" si="96"/>
        <v/>
      </c>
      <c r="AJ162" s="15" t="str">
        <f t="shared" si="77"/>
        <v/>
      </c>
      <c r="AK162" s="15" t="str">
        <f t="shared" si="78"/>
        <v/>
      </c>
      <c r="AL162" s="15" t="str">
        <f t="shared" si="79"/>
        <v/>
      </c>
      <c r="AM162" s="15" t="str">
        <f t="shared" si="80"/>
        <v/>
      </c>
      <c r="AN162" s="15" t="str">
        <f t="shared" si="81"/>
        <v/>
      </c>
      <c r="AO162" s="15" t="str">
        <f t="shared" si="82"/>
        <v/>
      </c>
      <c r="AP162" s="15" t="str">
        <f t="shared" si="83"/>
        <v/>
      </c>
      <c r="AQ162" s="22" t="str">
        <f t="shared" si="92"/>
        <v/>
      </c>
      <c r="AR162" s="22" t="str">
        <f t="shared" si="84"/>
        <v/>
      </c>
      <c r="AS162" s="22" t="str">
        <f t="shared" si="85"/>
        <v/>
      </c>
      <c r="AT162" s="22" t="str">
        <f>IF(AND($AE162,$AB162),IF(V162,IF(OR($V162:V162),",","")&amp;AT$13&amp;": "&amp;J162,""),"")</f>
        <v/>
      </c>
      <c r="AU162" s="22" t="str">
        <f>IF(AND($AE162,$AB162),IF(W162,IF(OR($V162:W162),",","")&amp;AU$13&amp;": "&amp;K162,""),"")</f>
        <v/>
      </c>
      <c r="AV162" s="22" t="str">
        <f>IF(AND($AE162,$AB162),IF(X162,IF(OR($V162:X162),",","")&amp;AV$13&amp;": "&amp;L162,""),"")</f>
        <v/>
      </c>
      <c r="AW162" s="22" t="str">
        <f>IF(AND($AE162,$AB162),IF(Y162,IF(OR($V162:Y162),",","")&amp;AW$13&amp;": "&amp;M162,""),"")</f>
        <v/>
      </c>
      <c r="AX162" s="22" t="str">
        <f>IF(AND($AE162,$AB162),IF(Z162,IF(OR($V162:Z162),",","")&amp;AX$13&amp;": """&amp;N162&amp;"""",""),"")</f>
        <v/>
      </c>
      <c r="AY162" s="22" t="str">
        <f>IF(AND($AE162,$AB162),IF(AA162,IF(OR($V162:AA162),",","")&amp;AY$13&amp;": "&amp;"["&amp;O162&amp;"]",""),"")</f>
        <v/>
      </c>
      <c r="AZ162" s="22" t="str">
        <f t="shared" si="93"/>
        <v/>
      </c>
      <c r="BA162" s="14" t="str">
        <f t="shared" si="94"/>
        <v/>
      </c>
      <c r="BB162" s="13" t="str">
        <f t="shared" si="86"/>
        <v/>
      </c>
      <c r="BC162" t="str">
        <f t="shared" si="87"/>
        <v/>
      </c>
      <c r="BD162" t="str">
        <f t="shared" si="95"/>
        <v/>
      </c>
      <c r="BE162" t="str">
        <f t="shared" si="88"/>
        <v>,'x_curvature_mm'</v>
      </c>
      <c r="BG162" t="e">
        <f t="shared" si="89"/>
        <v>#N/A</v>
      </c>
      <c r="BH162">
        <f t="shared" si="90"/>
        <v>0</v>
      </c>
      <c r="BI162" t="str">
        <f t="shared" si="91"/>
        <v/>
      </c>
    </row>
    <row r="163" spans="1:61" x14ac:dyDescent="0.25">
      <c r="A163" t="str">
        <f>'master schema'!C158</f>
        <v>x_cant_deficiency_comp_1</v>
      </c>
      <c r="B163">
        <f>'master schema'!K158</f>
        <v>0</v>
      </c>
      <c r="C163" t="str">
        <f>'master schema'!D158</f>
        <v>Geom</v>
      </c>
      <c r="D163" t="str">
        <f>'master schema'!E158</f>
        <v>vend</v>
      </c>
      <c r="E163">
        <f>'master schema'!M158</f>
        <v>0</v>
      </c>
      <c r="F163">
        <f>'master schema'!N158</f>
        <v>0</v>
      </c>
      <c r="G163">
        <f>'master schema'!O158</f>
        <v>0</v>
      </c>
      <c r="H163" t="b">
        <f>'master schema'!Y158</f>
        <v>0</v>
      </c>
      <c r="I163" t="b">
        <f>'master schema'!Z158</f>
        <v>0</v>
      </c>
      <c r="J163">
        <f>'master schema'!S158</f>
        <v>0</v>
      </c>
      <c r="K163">
        <f>'master schema'!T158</f>
        <v>0</v>
      </c>
      <c r="L163">
        <f>'master schema'!U158</f>
        <v>0</v>
      </c>
      <c r="M163">
        <f>'master schema'!V158</f>
        <v>0</v>
      </c>
      <c r="N163">
        <f>'master schema'!W158</f>
        <v>0</v>
      </c>
      <c r="O163">
        <f>'master schema'!X158</f>
        <v>0</v>
      </c>
      <c r="P163" t="b">
        <f t="shared" si="67"/>
        <v>0</v>
      </c>
      <c r="Q163" t="b">
        <f t="shared" si="68"/>
        <v>0</v>
      </c>
      <c r="R163" t="b">
        <f t="shared" si="69"/>
        <v>0</v>
      </c>
      <c r="S163" t="b">
        <f t="shared" si="70"/>
        <v>0</v>
      </c>
      <c r="T163" t="b">
        <f t="shared" si="71"/>
        <v>0</v>
      </c>
      <c r="U163" t="b">
        <f t="shared" si="72"/>
        <v>0</v>
      </c>
      <c r="V163" t="b">
        <f>NOT(ISBLANK('master schema'!S158))</f>
        <v>0</v>
      </c>
      <c r="W163" t="b">
        <f>NOT(ISBLANK('master schema'!T158))</f>
        <v>0</v>
      </c>
      <c r="X163" t="b">
        <f>NOT(ISBLANK('master schema'!U158))</f>
        <v>0</v>
      </c>
      <c r="Y163" t="b">
        <f>NOT(ISBLANK('master schema'!V158))</f>
        <v>0</v>
      </c>
      <c r="Z163" t="b">
        <f>NOT(ISBLANK('master schema'!W158))</f>
        <v>0</v>
      </c>
      <c r="AA163" t="b">
        <f>NOT(ISBLANK('master schema'!X158))</f>
        <v>0</v>
      </c>
      <c r="AB163" t="b">
        <f t="shared" si="73"/>
        <v>0</v>
      </c>
      <c r="AC163" t="e">
        <f>INDEX(types_tableschema,MATCH('master schema'!M158,types_master,0))</f>
        <v>#N/A</v>
      </c>
      <c r="AD163" t="b">
        <f>IF(flavour="full",TRUE,INDEX('master schema'!$AC158:$AF158,1,MATCH(flavour,'master schema'!$AC$9:$AF$9,0))="y")</f>
        <v>0</v>
      </c>
      <c r="AE163" t="b">
        <f t="shared" si="74"/>
        <v>0</v>
      </c>
      <c r="AF163" t="str">
        <f>IF(AD163,INDEX('master schema'!$AG158:$AK158,1,MATCH(flavour,'master schema'!$AG$9:$AK$9,0)),"")</f>
        <v/>
      </c>
      <c r="AG163" t="b">
        <f t="shared" si="75"/>
        <v>0</v>
      </c>
      <c r="AH163" t="str">
        <f t="shared" si="76"/>
        <v>xCantDeficiencyComp1</v>
      </c>
      <c r="AI163" s="14" t="str">
        <f t="shared" si="96"/>
        <v/>
      </c>
      <c r="AJ163" s="15" t="str">
        <f t="shared" si="77"/>
        <v/>
      </c>
      <c r="AK163" s="15" t="str">
        <f t="shared" si="78"/>
        <v/>
      </c>
      <c r="AL163" s="15" t="str">
        <f t="shared" si="79"/>
        <v/>
      </c>
      <c r="AM163" s="15" t="str">
        <f t="shared" si="80"/>
        <v/>
      </c>
      <c r="AN163" s="15" t="str">
        <f t="shared" si="81"/>
        <v/>
      </c>
      <c r="AO163" s="15" t="str">
        <f t="shared" si="82"/>
        <v/>
      </c>
      <c r="AP163" s="15" t="str">
        <f t="shared" si="83"/>
        <v/>
      </c>
      <c r="AQ163" s="22" t="str">
        <f t="shared" si="92"/>
        <v/>
      </c>
      <c r="AR163" s="22" t="str">
        <f t="shared" si="84"/>
        <v/>
      </c>
      <c r="AS163" s="22" t="str">
        <f t="shared" si="85"/>
        <v/>
      </c>
      <c r="AT163" s="22" t="str">
        <f>IF(AND($AE163,$AB163),IF(V163,IF(OR($V163:V163),",","")&amp;AT$13&amp;": "&amp;J163,""),"")</f>
        <v/>
      </c>
      <c r="AU163" s="22" t="str">
        <f>IF(AND($AE163,$AB163),IF(W163,IF(OR($V163:W163),",","")&amp;AU$13&amp;": "&amp;K163,""),"")</f>
        <v/>
      </c>
      <c r="AV163" s="22" t="str">
        <f>IF(AND($AE163,$AB163),IF(X163,IF(OR($V163:X163),",","")&amp;AV$13&amp;": "&amp;L163,""),"")</f>
        <v/>
      </c>
      <c r="AW163" s="22" t="str">
        <f>IF(AND($AE163,$AB163),IF(Y163,IF(OR($V163:Y163),",","")&amp;AW$13&amp;": "&amp;M163,""),"")</f>
        <v/>
      </c>
      <c r="AX163" s="22" t="str">
        <f>IF(AND($AE163,$AB163),IF(Z163,IF(OR($V163:Z163),",","")&amp;AX$13&amp;": """&amp;N163&amp;"""",""),"")</f>
        <v/>
      </c>
      <c r="AY163" s="22" t="str">
        <f>IF(AND($AE163,$AB163),IF(AA163,IF(OR($V163:AA163),",","")&amp;AY$13&amp;": "&amp;"["&amp;O163&amp;"]",""),"")</f>
        <v/>
      </c>
      <c r="AZ163" s="22" t="str">
        <f t="shared" si="93"/>
        <v/>
      </c>
      <c r="BA163" s="14" t="str">
        <f t="shared" si="94"/>
        <v/>
      </c>
      <c r="BB163" s="13" t="str">
        <f t="shared" si="86"/>
        <v/>
      </c>
      <c r="BC163" t="str">
        <f t="shared" si="87"/>
        <v/>
      </c>
      <c r="BD163" t="str">
        <f t="shared" si="95"/>
        <v/>
      </c>
      <c r="BE163" t="str">
        <f t="shared" si="88"/>
        <v/>
      </c>
      <c r="BG163" t="e">
        <f t="shared" si="89"/>
        <v>#N/A</v>
      </c>
      <c r="BH163">
        <f t="shared" si="90"/>
        <v>0</v>
      </c>
      <c r="BI163" t="str">
        <f t="shared" si="91"/>
        <v/>
      </c>
    </row>
    <row r="164" spans="1:61" x14ac:dyDescent="0.25">
      <c r="A164" t="str">
        <f>'master schema'!C159</f>
        <v>x_cant_deficiency_comp_2</v>
      </c>
      <c r="B164">
        <f>'master schema'!K159</f>
        <v>0</v>
      </c>
      <c r="C164" t="str">
        <f>'master schema'!D159</f>
        <v>Geom</v>
      </c>
      <c r="D164" t="str">
        <f>'master schema'!E159</f>
        <v>vend</v>
      </c>
      <c r="E164">
        <f>'master schema'!M159</f>
        <v>0</v>
      </c>
      <c r="F164">
        <f>'master schema'!N159</f>
        <v>0</v>
      </c>
      <c r="G164">
        <f>'master schema'!O159</f>
        <v>0</v>
      </c>
      <c r="H164" t="b">
        <f>'master schema'!Y159</f>
        <v>0</v>
      </c>
      <c r="I164" t="b">
        <f>'master schema'!Z159</f>
        <v>0</v>
      </c>
      <c r="J164">
        <f>'master schema'!S159</f>
        <v>0</v>
      </c>
      <c r="K164">
        <f>'master schema'!T159</f>
        <v>0</v>
      </c>
      <c r="L164">
        <f>'master schema'!U159</f>
        <v>0</v>
      </c>
      <c r="M164">
        <f>'master schema'!V159</f>
        <v>0</v>
      </c>
      <c r="N164">
        <f>'master schema'!W159</f>
        <v>0</v>
      </c>
      <c r="O164">
        <f>'master schema'!X159</f>
        <v>0</v>
      </c>
      <c r="P164" t="b">
        <f t="shared" si="67"/>
        <v>0</v>
      </c>
      <c r="Q164" t="b">
        <f t="shared" si="68"/>
        <v>0</v>
      </c>
      <c r="R164" t="b">
        <f t="shared" si="69"/>
        <v>0</v>
      </c>
      <c r="S164" t="b">
        <f t="shared" si="70"/>
        <v>0</v>
      </c>
      <c r="T164" t="b">
        <f t="shared" si="71"/>
        <v>0</v>
      </c>
      <c r="U164" t="b">
        <f t="shared" si="72"/>
        <v>0</v>
      </c>
      <c r="V164" t="b">
        <f>NOT(ISBLANK('master schema'!S159))</f>
        <v>0</v>
      </c>
      <c r="W164" t="b">
        <f>NOT(ISBLANK('master schema'!T159))</f>
        <v>0</v>
      </c>
      <c r="X164" t="b">
        <f>NOT(ISBLANK('master schema'!U159))</f>
        <v>0</v>
      </c>
      <c r="Y164" t="b">
        <f>NOT(ISBLANK('master schema'!V159))</f>
        <v>0</v>
      </c>
      <c r="Z164" t="b">
        <f>NOT(ISBLANK('master schema'!W159))</f>
        <v>0</v>
      </c>
      <c r="AA164" t="b">
        <f>NOT(ISBLANK('master schema'!X159))</f>
        <v>0</v>
      </c>
      <c r="AB164" t="b">
        <f t="shared" si="73"/>
        <v>0</v>
      </c>
      <c r="AC164" t="e">
        <f>INDEX(types_tableschema,MATCH('master schema'!M159,types_master,0))</f>
        <v>#N/A</v>
      </c>
      <c r="AD164" t="b">
        <f>IF(flavour="full",TRUE,INDEX('master schema'!$AC159:$AF159,1,MATCH(flavour,'master schema'!$AC$9:$AF$9,0))="y")</f>
        <v>0</v>
      </c>
      <c r="AE164" t="b">
        <f t="shared" si="74"/>
        <v>0</v>
      </c>
      <c r="AF164" t="str">
        <f>IF(AD164,INDEX('master schema'!$AG159:$AK159,1,MATCH(flavour,'master schema'!$AG$9:$AK$9,0)),"")</f>
        <v/>
      </c>
      <c r="AG164" t="b">
        <f t="shared" si="75"/>
        <v>0</v>
      </c>
      <c r="AH164" t="str">
        <f t="shared" si="76"/>
        <v>xCantDeficiencyComp2</v>
      </c>
      <c r="AI164" s="14" t="str">
        <f t="shared" si="96"/>
        <v/>
      </c>
      <c r="AJ164" s="15" t="str">
        <f t="shared" si="77"/>
        <v/>
      </c>
      <c r="AK164" s="15" t="str">
        <f t="shared" si="78"/>
        <v/>
      </c>
      <c r="AL164" s="15" t="str">
        <f t="shared" si="79"/>
        <v/>
      </c>
      <c r="AM164" s="15" t="str">
        <f t="shared" si="80"/>
        <v/>
      </c>
      <c r="AN164" s="15" t="str">
        <f t="shared" si="81"/>
        <v/>
      </c>
      <c r="AO164" s="15" t="str">
        <f t="shared" si="82"/>
        <v/>
      </c>
      <c r="AP164" s="15" t="str">
        <f t="shared" si="83"/>
        <v/>
      </c>
      <c r="AQ164" s="22" t="str">
        <f t="shared" si="92"/>
        <v/>
      </c>
      <c r="AR164" s="22" t="str">
        <f t="shared" si="84"/>
        <v/>
      </c>
      <c r="AS164" s="22" t="str">
        <f t="shared" si="85"/>
        <v/>
      </c>
      <c r="AT164" s="22" t="str">
        <f>IF(AND($AE164,$AB164),IF(V164,IF(OR($V164:V164),",","")&amp;AT$13&amp;": "&amp;J164,""),"")</f>
        <v/>
      </c>
      <c r="AU164" s="22" t="str">
        <f>IF(AND($AE164,$AB164),IF(W164,IF(OR($V164:W164),",","")&amp;AU$13&amp;": "&amp;K164,""),"")</f>
        <v/>
      </c>
      <c r="AV164" s="22" t="str">
        <f>IF(AND($AE164,$AB164),IF(X164,IF(OR($V164:X164),",","")&amp;AV$13&amp;": "&amp;L164,""),"")</f>
        <v/>
      </c>
      <c r="AW164" s="22" t="str">
        <f>IF(AND($AE164,$AB164),IF(Y164,IF(OR($V164:Y164),",","")&amp;AW$13&amp;": "&amp;M164,""),"")</f>
        <v/>
      </c>
      <c r="AX164" s="22" t="str">
        <f>IF(AND($AE164,$AB164),IF(Z164,IF(OR($V164:Z164),",","")&amp;AX$13&amp;": """&amp;N164&amp;"""",""),"")</f>
        <v/>
      </c>
      <c r="AY164" s="22" t="str">
        <f>IF(AND($AE164,$AB164),IF(AA164,IF(OR($V164:AA164),",","")&amp;AY$13&amp;": "&amp;"["&amp;O164&amp;"]",""),"")</f>
        <v/>
      </c>
      <c r="AZ164" s="22" t="str">
        <f t="shared" si="93"/>
        <v/>
      </c>
      <c r="BA164" s="14" t="str">
        <f t="shared" si="94"/>
        <v/>
      </c>
      <c r="BB164" s="13" t="str">
        <f t="shared" si="86"/>
        <v/>
      </c>
      <c r="BC164" t="str">
        <f t="shared" si="87"/>
        <v/>
      </c>
      <c r="BD164" t="str">
        <f t="shared" si="95"/>
        <v/>
      </c>
      <c r="BE164" t="str">
        <f t="shared" si="88"/>
        <v/>
      </c>
      <c r="BG164" t="e">
        <f t="shared" si="89"/>
        <v>#N/A</v>
      </c>
      <c r="BH164">
        <f t="shared" si="90"/>
        <v>0</v>
      </c>
      <c r="BI164" t="str">
        <f t="shared" si="91"/>
        <v/>
      </c>
    </row>
    <row r="165" spans="1:61" x14ac:dyDescent="0.25">
      <c r="A165" t="str">
        <f>'master schema'!C160</f>
        <v>x_cant_deficiency_comp_1_hp</v>
      </c>
      <c r="B165">
        <f>'master schema'!K160</f>
        <v>0</v>
      </c>
      <c r="C165" t="str">
        <f>'master schema'!D160</f>
        <v>Geom</v>
      </c>
      <c r="D165" t="str">
        <f>'master schema'!E160</f>
        <v>vend</v>
      </c>
      <c r="E165">
        <f>'master schema'!M160</f>
        <v>0</v>
      </c>
      <c r="F165">
        <f>'master schema'!N160</f>
        <v>0</v>
      </c>
      <c r="G165">
        <f>'master schema'!O160</f>
        <v>0</v>
      </c>
      <c r="H165" t="b">
        <f>'master schema'!Y160</f>
        <v>0</v>
      </c>
      <c r="I165" t="b">
        <f>'master schema'!Z160</f>
        <v>0</v>
      </c>
      <c r="J165">
        <f>'master schema'!S160</f>
        <v>0</v>
      </c>
      <c r="K165">
        <f>'master schema'!T160</f>
        <v>0</v>
      </c>
      <c r="L165">
        <f>'master schema'!U160</f>
        <v>0</v>
      </c>
      <c r="M165">
        <f>'master schema'!V160</f>
        <v>0</v>
      </c>
      <c r="N165">
        <f>'master schema'!W160</f>
        <v>0</v>
      </c>
      <c r="O165">
        <f>'master schema'!X160</f>
        <v>0</v>
      </c>
      <c r="P165" t="b">
        <f t="shared" si="67"/>
        <v>0</v>
      </c>
      <c r="Q165" t="b">
        <f t="shared" si="68"/>
        <v>0</v>
      </c>
      <c r="R165" t="b">
        <f t="shared" si="69"/>
        <v>0</v>
      </c>
      <c r="S165" t="b">
        <f t="shared" si="70"/>
        <v>0</v>
      </c>
      <c r="T165" t="b">
        <f t="shared" si="71"/>
        <v>0</v>
      </c>
      <c r="U165" t="b">
        <f t="shared" si="72"/>
        <v>0</v>
      </c>
      <c r="V165" t="b">
        <f>NOT(ISBLANK('master schema'!S160))</f>
        <v>0</v>
      </c>
      <c r="W165" t="b">
        <f>NOT(ISBLANK('master schema'!T160))</f>
        <v>0</v>
      </c>
      <c r="X165" t="b">
        <f>NOT(ISBLANK('master schema'!U160))</f>
        <v>0</v>
      </c>
      <c r="Y165" t="b">
        <f>NOT(ISBLANK('master schema'!V160))</f>
        <v>0</v>
      </c>
      <c r="Z165" t="b">
        <f>NOT(ISBLANK('master schema'!W160))</f>
        <v>0</v>
      </c>
      <c r="AA165" t="b">
        <f>NOT(ISBLANK('master schema'!X160))</f>
        <v>0</v>
      </c>
      <c r="AB165" t="b">
        <f t="shared" si="73"/>
        <v>0</v>
      </c>
      <c r="AC165" t="e">
        <f>INDEX(types_tableschema,MATCH('master schema'!M160,types_master,0))</f>
        <v>#N/A</v>
      </c>
      <c r="AD165" t="b">
        <f>IF(flavour="full",TRUE,INDEX('master schema'!$AC160:$AF160,1,MATCH(flavour,'master schema'!$AC$9:$AF$9,0))="y")</f>
        <v>0</v>
      </c>
      <c r="AE165" t="b">
        <f t="shared" si="74"/>
        <v>0</v>
      </c>
      <c r="AF165" t="str">
        <f>IF(AD165,INDEX('master schema'!$AG160:$AK160,1,MATCH(flavour,'master schema'!$AG$9:$AK$9,0)),"")</f>
        <v/>
      </c>
      <c r="AG165" t="b">
        <f t="shared" si="75"/>
        <v>0</v>
      </c>
      <c r="AH165" t="str">
        <f t="shared" si="76"/>
        <v>xCantDeficiencyComp1Hp</v>
      </c>
      <c r="AI165" s="14" t="str">
        <f t="shared" si="96"/>
        <v/>
      </c>
      <c r="AJ165" s="15" t="str">
        <f t="shared" si="77"/>
        <v/>
      </c>
      <c r="AK165" s="15" t="str">
        <f t="shared" si="78"/>
        <v/>
      </c>
      <c r="AL165" s="15" t="str">
        <f t="shared" si="79"/>
        <v/>
      </c>
      <c r="AM165" s="15" t="str">
        <f t="shared" si="80"/>
        <v/>
      </c>
      <c r="AN165" s="15" t="str">
        <f t="shared" si="81"/>
        <v/>
      </c>
      <c r="AO165" s="15" t="str">
        <f t="shared" si="82"/>
        <v/>
      </c>
      <c r="AP165" s="15" t="str">
        <f t="shared" si="83"/>
        <v/>
      </c>
      <c r="AQ165" s="22" t="str">
        <f t="shared" si="92"/>
        <v/>
      </c>
      <c r="AR165" s="22" t="str">
        <f t="shared" si="84"/>
        <v/>
      </c>
      <c r="AS165" s="22" t="str">
        <f t="shared" si="85"/>
        <v/>
      </c>
      <c r="AT165" s="22" t="str">
        <f>IF(AND($AE165,$AB165),IF(V165,IF(OR($V165:V165),",","")&amp;AT$13&amp;": "&amp;J165,""),"")</f>
        <v/>
      </c>
      <c r="AU165" s="22" t="str">
        <f>IF(AND($AE165,$AB165),IF(W165,IF(OR($V165:W165),",","")&amp;AU$13&amp;": "&amp;K165,""),"")</f>
        <v/>
      </c>
      <c r="AV165" s="22" t="str">
        <f>IF(AND($AE165,$AB165),IF(X165,IF(OR($V165:X165),",","")&amp;AV$13&amp;": "&amp;L165,""),"")</f>
        <v/>
      </c>
      <c r="AW165" s="22" t="str">
        <f>IF(AND($AE165,$AB165),IF(Y165,IF(OR($V165:Y165),",","")&amp;AW$13&amp;": "&amp;M165,""),"")</f>
        <v/>
      </c>
      <c r="AX165" s="22" t="str">
        <f>IF(AND($AE165,$AB165),IF(Z165,IF(OR($V165:Z165),",","")&amp;AX$13&amp;": """&amp;N165&amp;"""",""),"")</f>
        <v/>
      </c>
      <c r="AY165" s="22" t="str">
        <f>IF(AND($AE165,$AB165),IF(AA165,IF(OR($V165:AA165),",","")&amp;AY$13&amp;": "&amp;"["&amp;O165&amp;"]",""),"")</f>
        <v/>
      </c>
      <c r="AZ165" s="22" t="str">
        <f t="shared" si="93"/>
        <v/>
      </c>
      <c r="BA165" s="14" t="str">
        <f t="shared" si="94"/>
        <v/>
      </c>
      <c r="BB165" s="13" t="str">
        <f t="shared" si="86"/>
        <v/>
      </c>
      <c r="BC165" t="str">
        <f t="shared" si="87"/>
        <v/>
      </c>
      <c r="BD165" t="str">
        <f t="shared" si="95"/>
        <v/>
      </c>
      <c r="BE165" t="str">
        <f t="shared" si="88"/>
        <v/>
      </c>
      <c r="BG165" t="e">
        <f t="shared" si="89"/>
        <v>#N/A</v>
      </c>
      <c r="BH165">
        <f t="shared" si="90"/>
        <v>0</v>
      </c>
      <c r="BI165" t="str">
        <f t="shared" si="91"/>
        <v/>
      </c>
    </row>
    <row r="166" spans="1:61" x14ac:dyDescent="0.25">
      <c r="A166" t="str">
        <f>'master schema'!C161</f>
        <v>x_cant_deficiency_comp_2_hp</v>
      </c>
      <c r="B166">
        <f>'master schema'!K161</f>
        <v>0</v>
      </c>
      <c r="C166" t="str">
        <f>'master schema'!D161</f>
        <v>Geom</v>
      </c>
      <c r="D166" t="str">
        <f>'master schema'!E161</f>
        <v>vend</v>
      </c>
      <c r="E166">
        <f>'master schema'!M161</f>
        <v>0</v>
      </c>
      <c r="F166">
        <f>'master schema'!N161</f>
        <v>0</v>
      </c>
      <c r="G166">
        <f>'master schema'!O161</f>
        <v>0</v>
      </c>
      <c r="H166" t="b">
        <f>'master schema'!Y161</f>
        <v>0</v>
      </c>
      <c r="I166" t="b">
        <f>'master schema'!Z161</f>
        <v>0</v>
      </c>
      <c r="J166">
        <f>'master schema'!S161</f>
        <v>0</v>
      </c>
      <c r="K166">
        <f>'master schema'!T161</f>
        <v>0</v>
      </c>
      <c r="L166">
        <f>'master schema'!U161</f>
        <v>0</v>
      </c>
      <c r="M166">
        <f>'master schema'!V161</f>
        <v>0</v>
      </c>
      <c r="N166">
        <f>'master schema'!W161</f>
        <v>0</v>
      </c>
      <c r="O166">
        <f>'master schema'!X161</f>
        <v>0</v>
      </c>
      <c r="P166" t="b">
        <f t="shared" si="67"/>
        <v>0</v>
      </c>
      <c r="Q166" t="b">
        <f t="shared" si="68"/>
        <v>0</v>
      </c>
      <c r="R166" t="b">
        <f t="shared" si="69"/>
        <v>0</v>
      </c>
      <c r="S166" t="b">
        <f t="shared" si="70"/>
        <v>0</v>
      </c>
      <c r="T166" t="b">
        <f t="shared" si="71"/>
        <v>0</v>
      </c>
      <c r="U166" t="b">
        <f t="shared" si="72"/>
        <v>0</v>
      </c>
      <c r="V166" t="b">
        <f>NOT(ISBLANK('master schema'!S161))</f>
        <v>0</v>
      </c>
      <c r="W166" t="b">
        <f>NOT(ISBLANK('master schema'!T161))</f>
        <v>0</v>
      </c>
      <c r="X166" t="b">
        <f>NOT(ISBLANK('master schema'!U161))</f>
        <v>0</v>
      </c>
      <c r="Y166" t="b">
        <f>NOT(ISBLANK('master schema'!V161))</f>
        <v>0</v>
      </c>
      <c r="Z166" t="b">
        <f>NOT(ISBLANK('master schema'!W161))</f>
        <v>0</v>
      </c>
      <c r="AA166" t="b">
        <f>NOT(ISBLANK('master schema'!X161))</f>
        <v>0</v>
      </c>
      <c r="AB166" t="b">
        <f t="shared" si="73"/>
        <v>0</v>
      </c>
      <c r="AC166" t="e">
        <f>INDEX(types_tableschema,MATCH('master schema'!M161,types_master,0))</f>
        <v>#N/A</v>
      </c>
      <c r="AD166" t="b">
        <f>IF(flavour="full",TRUE,INDEX('master schema'!$AC161:$AF161,1,MATCH(flavour,'master schema'!$AC$9:$AF$9,0))="y")</f>
        <v>0</v>
      </c>
      <c r="AE166" t="b">
        <f t="shared" si="74"/>
        <v>0</v>
      </c>
      <c r="AF166" t="str">
        <f>IF(AD166,INDEX('master schema'!$AG161:$AK161,1,MATCH(flavour,'master schema'!$AG$9:$AK$9,0)),"")</f>
        <v/>
      </c>
      <c r="AG166" t="b">
        <f t="shared" si="75"/>
        <v>0</v>
      </c>
      <c r="AH166" t="str">
        <f t="shared" si="76"/>
        <v>xCantDeficiencyComp2Hp</v>
      </c>
      <c r="AI166" s="14" t="str">
        <f t="shared" si="96"/>
        <v/>
      </c>
      <c r="AJ166" s="15" t="str">
        <f t="shared" si="77"/>
        <v/>
      </c>
      <c r="AK166" s="15" t="str">
        <f t="shared" si="78"/>
        <v/>
      </c>
      <c r="AL166" s="15" t="str">
        <f t="shared" si="79"/>
        <v/>
      </c>
      <c r="AM166" s="15" t="str">
        <f t="shared" si="80"/>
        <v/>
      </c>
      <c r="AN166" s="15" t="str">
        <f t="shared" si="81"/>
        <v/>
      </c>
      <c r="AO166" s="15" t="str">
        <f t="shared" si="82"/>
        <v/>
      </c>
      <c r="AP166" s="15" t="str">
        <f t="shared" si="83"/>
        <v/>
      </c>
      <c r="AQ166" s="22" t="str">
        <f t="shared" si="92"/>
        <v/>
      </c>
      <c r="AR166" s="22" t="str">
        <f t="shared" si="84"/>
        <v/>
      </c>
      <c r="AS166" s="22" t="str">
        <f t="shared" si="85"/>
        <v/>
      </c>
      <c r="AT166" s="22" t="str">
        <f>IF(AND($AE166,$AB166),IF(V166,IF(OR($V166:V166),",","")&amp;AT$13&amp;": "&amp;J166,""),"")</f>
        <v/>
      </c>
      <c r="AU166" s="22" t="str">
        <f>IF(AND($AE166,$AB166),IF(W166,IF(OR($V166:W166),",","")&amp;AU$13&amp;": "&amp;K166,""),"")</f>
        <v/>
      </c>
      <c r="AV166" s="22" t="str">
        <f>IF(AND($AE166,$AB166),IF(X166,IF(OR($V166:X166),",","")&amp;AV$13&amp;": "&amp;L166,""),"")</f>
        <v/>
      </c>
      <c r="AW166" s="22" t="str">
        <f>IF(AND($AE166,$AB166),IF(Y166,IF(OR($V166:Y166),",","")&amp;AW$13&amp;": "&amp;M166,""),"")</f>
        <v/>
      </c>
      <c r="AX166" s="22" t="str">
        <f>IF(AND($AE166,$AB166),IF(Z166,IF(OR($V166:Z166),",","")&amp;AX$13&amp;": """&amp;N166&amp;"""",""),"")</f>
        <v/>
      </c>
      <c r="AY166" s="22" t="str">
        <f>IF(AND($AE166,$AB166),IF(AA166,IF(OR($V166:AA166),",","")&amp;AY$13&amp;": "&amp;"["&amp;O166&amp;"]",""),"")</f>
        <v/>
      </c>
      <c r="AZ166" s="22" t="str">
        <f t="shared" si="93"/>
        <v/>
      </c>
      <c r="BA166" s="14" t="str">
        <f t="shared" si="94"/>
        <v/>
      </c>
      <c r="BB166" s="13" t="str">
        <f t="shared" si="86"/>
        <v/>
      </c>
      <c r="BC166" t="str">
        <f t="shared" si="87"/>
        <v/>
      </c>
      <c r="BD166" t="str">
        <f t="shared" si="95"/>
        <v/>
      </c>
      <c r="BE166" t="str">
        <f t="shared" si="88"/>
        <v/>
      </c>
      <c r="BG166" t="e">
        <f t="shared" si="89"/>
        <v>#N/A</v>
      </c>
      <c r="BH166">
        <f t="shared" si="90"/>
        <v>0</v>
      </c>
      <c r="BI166" t="str">
        <f t="shared" si="91"/>
        <v/>
      </c>
    </row>
    <row r="167" spans="1:61" x14ac:dyDescent="0.25">
      <c r="A167" t="str">
        <f>'master schema'!C162</f>
        <v>x_cant_deficiency_comp_1_lp</v>
      </c>
      <c r="B167">
        <f>'master schema'!K162</f>
        <v>0</v>
      </c>
      <c r="C167" t="str">
        <f>'master schema'!D162</f>
        <v>Geom</v>
      </c>
      <c r="D167" t="str">
        <f>'master schema'!E162</f>
        <v>vend</v>
      </c>
      <c r="E167">
        <f>'master schema'!M162</f>
        <v>0</v>
      </c>
      <c r="F167">
        <f>'master schema'!N162</f>
        <v>0</v>
      </c>
      <c r="G167">
        <f>'master schema'!O162</f>
        <v>0</v>
      </c>
      <c r="H167" t="b">
        <f>'master schema'!Y162</f>
        <v>0</v>
      </c>
      <c r="I167" t="b">
        <f>'master schema'!Z162</f>
        <v>0</v>
      </c>
      <c r="J167">
        <f>'master schema'!S162</f>
        <v>0</v>
      </c>
      <c r="K167">
        <f>'master schema'!T162</f>
        <v>0</v>
      </c>
      <c r="L167">
        <f>'master schema'!U162</f>
        <v>0</v>
      </c>
      <c r="M167">
        <f>'master schema'!V162</f>
        <v>0</v>
      </c>
      <c r="N167">
        <f>'master schema'!W162</f>
        <v>0</v>
      </c>
      <c r="O167">
        <f>'master schema'!X162</f>
        <v>0</v>
      </c>
      <c r="P167" t="b">
        <f t="shared" si="67"/>
        <v>0</v>
      </c>
      <c r="Q167" t="b">
        <f t="shared" si="68"/>
        <v>0</v>
      </c>
      <c r="R167" t="b">
        <f t="shared" si="69"/>
        <v>0</v>
      </c>
      <c r="S167" t="b">
        <f t="shared" si="70"/>
        <v>0</v>
      </c>
      <c r="T167" t="b">
        <f t="shared" si="71"/>
        <v>0</v>
      </c>
      <c r="U167" t="b">
        <f t="shared" si="72"/>
        <v>0</v>
      </c>
      <c r="V167" t="b">
        <f>NOT(ISBLANK('master schema'!S162))</f>
        <v>0</v>
      </c>
      <c r="W167" t="b">
        <f>NOT(ISBLANK('master schema'!T162))</f>
        <v>0</v>
      </c>
      <c r="X167" t="b">
        <f>NOT(ISBLANK('master schema'!U162))</f>
        <v>0</v>
      </c>
      <c r="Y167" t="b">
        <f>NOT(ISBLANK('master schema'!V162))</f>
        <v>0</v>
      </c>
      <c r="Z167" t="b">
        <f>NOT(ISBLANK('master schema'!W162))</f>
        <v>0</v>
      </c>
      <c r="AA167" t="b">
        <f>NOT(ISBLANK('master schema'!X162))</f>
        <v>0</v>
      </c>
      <c r="AB167" t="b">
        <f t="shared" si="73"/>
        <v>0</v>
      </c>
      <c r="AC167" t="e">
        <f>INDEX(types_tableschema,MATCH('master schema'!M162,types_master,0))</f>
        <v>#N/A</v>
      </c>
      <c r="AD167" t="b">
        <f>IF(flavour="full",TRUE,INDEX('master schema'!$AC162:$AF162,1,MATCH(flavour,'master schema'!$AC$9:$AF$9,0))="y")</f>
        <v>0</v>
      </c>
      <c r="AE167" t="b">
        <f t="shared" si="74"/>
        <v>0</v>
      </c>
      <c r="AF167" t="str">
        <f>IF(AD167,INDEX('master schema'!$AG162:$AK162,1,MATCH(flavour,'master schema'!$AG$9:$AK$9,0)),"")</f>
        <v/>
      </c>
      <c r="AG167" t="b">
        <f t="shared" si="75"/>
        <v>0</v>
      </c>
      <c r="AH167" t="str">
        <f t="shared" si="76"/>
        <v>xCantDeficiencyComp1Lp</v>
      </c>
      <c r="AI167" s="14" t="str">
        <f t="shared" si="96"/>
        <v/>
      </c>
      <c r="AJ167" s="15" t="str">
        <f t="shared" si="77"/>
        <v/>
      </c>
      <c r="AK167" s="15" t="str">
        <f t="shared" si="78"/>
        <v/>
      </c>
      <c r="AL167" s="15" t="str">
        <f t="shared" si="79"/>
        <v/>
      </c>
      <c r="AM167" s="15" t="str">
        <f t="shared" si="80"/>
        <v/>
      </c>
      <c r="AN167" s="15" t="str">
        <f t="shared" si="81"/>
        <v/>
      </c>
      <c r="AO167" s="15" t="str">
        <f t="shared" si="82"/>
        <v/>
      </c>
      <c r="AP167" s="15" t="str">
        <f t="shared" si="83"/>
        <v/>
      </c>
      <c r="AQ167" s="22" t="str">
        <f t="shared" si="92"/>
        <v/>
      </c>
      <c r="AR167" s="22" t="str">
        <f t="shared" si="84"/>
        <v/>
      </c>
      <c r="AS167" s="22" t="str">
        <f t="shared" si="85"/>
        <v/>
      </c>
      <c r="AT167" s="22" t="str">
        <f>IF(AND($AE167,$AB167),IF(V167,IF(OR($V167:V167),",","")&amp;AT$13&amp;": "&amp;J167,""),"")</f>
        <v/>
      </c>
      <c r="AU167" s="22" t="str">
        <f>IF(AND($AE167,$AB167),IF(W167,IF(OR($V167:W167),",","")&amp;AU$13&amp;": "&amp;K167,""),"")</f>
        <v/>
      </c>
      <c r="AV167" s="22" t="str">
        <f>IF(AND($AE167,$AB167),IF(X167,IF(OR($V167:X167),",","")&amp;AV$13&amp;": "&amp;L167,""),"")</f>
        <v/>
      </c>
      <c r="AW167" s="22" t="str">
        <f>IF(AND($AE167,$AB167),IF(Y167,IF(OR($V167:Y167),",","")&amp;AW$13&amp;": "&amp;M167,""),"")</f>
        <v/>
      </c>
      <c r="AX167" s="22" t="str">
        <f>IF(AND($AE167,$AB167),IF(Z167,IF(OR($V167:Z167),",","")&amp;AX$13&amp;": """&amp;N167&amp;"""",""),"")</f>
        <v/>
      </c>
      <c r="AY167" s="22" t="str">
        <f>IF(AND($AE167,$AB167),IF(AA167,IF(OR($V167:AA167),",","")&amp;AY$13&amp;": "&amp;"["&amp;O167&amp;"]",""),"")</f>
        <v/>
      </c>
      <c r="AZ167" s="22" t="str">
        <f t="shared" si="93"/>
        <v/>
      </c>
      <c r="BA167" s="14" t="str">
        <f t="shared" si="94"/>
        <v/>
      </c>
      <c r="BB167" s="13" t="str">
        <f t="shared" si="86"/>
        <v/>
      </c>
      <c r="BC167" t="str">
        <f t="shared" si="87"/>
        <v/>
      </c>
      <c r="BD167" t="str">
        <f t="shared" si="95"/>
        <v/>
      </c>
      <c r="BE167" t="str">
        <f t="shared" si="88"/>
        <v/>
      </c>
      <c r="BG167" t="e">
        <f t="shared" si="89"/>
        <v>#N/A</v>
      </c>
      <c r="BH167">
        <f t="shared" si="90"/>
        <v>0</v>
      </c>
      <c r="BI167" t="str">
        <f t="shared" si="91"/>
        <v/>
      </c>
    </row>
    <row r="168" spans="1:61" x14ac:dyDescent="0.25">
      <c r="A168" t="str">
        <f>'master schema'!C163</f>
        <v>x_cant_deficiency_comp_2_lp</v>
      </c>
      <c r="B168">
        <f>'master schema'!K163</f>
        <v>0</v>
      </c>
      <c r="C168" t="str">
        <f>'master schema'!D163</f>
        <v>Geom</v>
      </c>
      <c r="D168" t="str">
        <f>'master schema'!E163</f>
        <v>vend</v>
      </c>
      <c r="E168">
        <f>'master schema'!M163</f>
        <v>0</v>
      </c>
      <c r="F168">
        <f>'master schema'!N163</f>
        <v>0</v>
      </c>
      <c r="G168">
        <f>'master schema'!O163</f>
        <v>0</v>
      </c>
      <c r="H168" t="b">
        <f>'master schema'!Y163</f>
        <v>0</v>
      </c>
      <c r="I168" t="b">
        <f>'master schema'!Z163</f>
        <v>0</v>
      </c>
      <c r="J168">
        <f>'master schema'!S163</f>
        <v>0</v>
      </c>
      <c r="K168">
        <f>'master schema'!T163</f>
        <v>0</v>
      </c>
      <c r="L168">
        <f>'master schema'!U163</f>
        <v>0</v>
      </c>
      <c r="M168">
        <f>'master schema'!V163</f>
        <v>0</v>
      </c>
      <c r="N168">
        <f>'master schema'!W163</f>
        <v>0</v>
      </c>
      <c r="O168">
        <f>'master schema'!X163</f>
        <v>0</v>
      </c>
      <c r="P168" t="b">
        <f t="shared" si="67"/>
        <v>0</v>
      </c>
      <c r="Q168" t="b">
        <f t="shared" si="68"/>
        <v>0</v>
      </c>
      <c r="R168" t="b">
        <f t="shared" si="69"/>
        <v>0</v>
      </c>
      <c r="S168" t="b">
        <f t="shared" si="70"/>
        <v>0</v>
      </c>
      <c r="T168" t="b">
        <f t="shared" si="71"/>
        <v>0</v>
      </c>
      <c r="U168" t="b">
        <f t="shared" si="72"/>
        <v>0</v>
      </c>
      <c r="V168" t="b">
        <f>NOT(ISBLANK('master schema'!S163))</f>
        <v>0</v>
      </c>
      <c r="W168" t="b">
        <f>NOT(ISBLANK('master schema'!T163))</f>
        <v>0</v>
      </c>
      <c r="X168" t="b">
        <f>NOT(ISBLANK('master schema'!U163))</f>
        <v>0</v>
      </c>
      <c r="Y168" t="b">
        <f>NOT(ISBLANK('master schema'!V163))</f>
        <v>0</v>
      </c>
      <c r="Z168" t="b">
        <f>NOT(ISBLANK('master schema'!W163))</f>
        <v>0</v>
      </c>
      <c r="AA168" t="b">
        <f>NOT(ISBLANK('master schema'!X163))</f>
        <v>0</v>
      </c>
      <c r="AB168" t="b">
        <f t="shared" si="73"/>
        <v>0</v>
      </c>
      <c r="AC168" t="e">
        <f>INDEX(types_tableschema,MATCH('master schema'!M163,types_master,0))</f>
        <v>#N/A</v>
      </c>
      <c r="AD168" t="b">
        <f>IF(flavour="full",TRUE,INDEX('master schema'!$AC163:$AF163,1,MATCH(flavour,'master schema'!$AC$9:$AF$9,0))="y")</f>
        <v>0</v>
      </c>
      <c r="AE168" t="b">
        <f t="shared" si="74"/>
        <v>0</v>
      </c>
      <c r="AF168" t="str">
        <f>IF(AD168,INDEX('master schema'!$AG163:$AK163,1,MATCH(flavour,'master schema'!$AG$9:$AK$9,0)),"")</f>
        <v/>
      </c>
      <c r="AG168" t="b">
        <f t="shared" si="75"/>
        <v>0</v>
      </c>
      <c r="AH168" t="str">
        <f t="shared" si="76"/>
        <v>xCantDeficiencyComp2Lp</v>
      </c>
      <c r="AI168" s="14" t="str">
        <f t="shared" si="96"/>
        <v/>
      </c>
      <c r="AJ168" s="15" t="str">
        <f t="shared" si="77"/>
        <v/>
      </c>
      <c r="AK168" s="15" t="str">
        <f t="shared" si="78"/>
        <v/>
      </c>
      <c r="AL168" s="15" t="str">
        <f t="shared" si="79"/>
        <v/>
      </c>
      <c r="AM168" s="15" t="str">
        <f t="shared" si="80"/>
        <v/>
      </c>
      <c r="AN168" s="15" t="str">
        <f t="shared" si="81"/>
        <v/>
      </c>
      <c r="AO168" s="15" t="str">
        <f t="shared" si="82"/>
        <v/>
      </c>
      <c r="AP168" s="15" t="str">
        <f t="shared" si="83"/>
        <v/>
      </c>
      <c r="AQ168" s="22" t="str">
        <f t="shared" si="92"/>
        <v/>
      </c>
      <c r="AR168" s="22" t="str">
        <f t="shared" si="84"/>
        <v/>
      </c>
      <c r="AS168" s="22" t="str">
        <f t="shared" si="85"/>
        <v/>
      </c>
      <c r="AT168" s="22" t="str">
        <f>IF(AND($AE168,$AB168),IF(V168,IF(OR($V168:V168),",","")&amp;AT$13&amp;": "&amp;J168,""),"")</f>
        <v/>
      </c>
      <c r="AU168" s="22" t="str">
        <f>IF(AND($AE168,$AB168),IF(W168,IF(OR($V168:W168),",","")&amp;AU$13&amp;": "&amp;K168,""),"")</f>
        <v/>
      </c>
      <c r="AV168" s="22" t="str">
        <f>IF(AND($AE168,$AB168),IF(X168,IF(OR($V168:X168),",","")&amp;AV$13&amp;": "&amp;L168,""),"")</f>
        <v/>
      </c>
      <c r="AW168" s="22" t="str">
        <f>IF(AND($AE168,$AB168),IF(Y168,IF(OR($V168:Y168),",","")&amp;AW$13&amp;": "&amp;M168,""),"")</f>
        <v/>
      </c>
      <c r="AX168" s="22" t="str">
        <f>IF(AND($AE168,$AB168),IF(Z168,IF(OR($V168:Z168),",","")&amp;AX$13&amp;": """&amp;N168&amp;"""",""),"")</f>
        <v/>
      </c>
      <c r="AY168" s="22" t="str">
        <f>IF(AND($AE168,$AB168),IF(AA168,IF(OR($V168:AA168),",","")&amp;AY$13&amp;": "&amp;"["&amp;O168&amp;"]",""),"")</f>
        <v/>
      </c>
      <c r="AZ168" s="22" t="str">
        <f t="shared" si="93"/>
        <v/>
      </c>
      <c r="BA168" s="14" t="str">
        <f t="shared" si="94"/>
        <v/>
      </c>
      <c r="BB168" s="13" t="str">
        <f t="shared" si="86"/>
        <v/>
      </c>
      <c r="BC168" t="str">
        <f t="shared" si="87"/>
        <v/>
      </c>
      <c r="BD168" t="str">
        <f t="shared" si="95"/>
        <v/>
      </c>
      <c r="BE168" t="str">
        <f t="shared" si="88"/>
        <v/>
      </c>
      <c r="BG168" t="e">
        <f t="shared" si="89"/>
        <v>#N/A</v>
      </c>
      <c r="BH168">
        <f t="shared" si="90"/>
        <v>0</v>
      </c>
      <c r="BI168" t="str">
        <f t="shared" si="91"/>
        <v/>
      </c>
    </row>
    <row r="169" spans="1:61" x14ac:dyDescent="0.25">
      <c r="A169" t="str">
        <f>'master schema'!C164</f>
        <v>accel_z_wb_ms_2</v>
      </c>
      <c r="B169" t="str">
        <f>'master schema'!K164</f>
        <v>Vertical acceleration, Wb filter, m/s squared</v>
      </c>
      <c r="C169" t="str">
        <f>'master schema'!D164</f>
        <v>Ride</v>
      </c>
      <c r="D169" t="str">
        <f>'master schema'!E164</f>
        <v>opt</v>
      </c>
      <c r="E169" t="str">
        <f>'master schema'!M164</f>
        <v>numeric</v>
      </c>
      <c r="F169">
        <f>'master schema'!N164</f>
        <v>0</v>
      </c>
      <c r="G169">
        <f>'master schema'!O164</f>
        <v>0</v>
      </c>
      <c r="H169" t="b">
        <f>'master schema'!Y164</f>
        <v>0</v>
      </c>
      <c r="I169" t="b">
        <f>'master schema'!Z164</f>
        <v>0</v>
      </c>
      <c r="J169">
        <f>'master schema'!S164</f>
        <v>0</v>
      </c>
      <c r="K169">
        <f>'master schema'!T164</f>
        <v>0</v>
      </c>
      <c r="L169">
        <f>'master schema'!U164</f>
        <v>0</v>
      </c>
      <c r="M169">
        <f>'master schema'!V164</f>
        <v>0</v>
      </c>
      <c r="N169">
        <f>'master schema'!W164</f>
        <v>0</v>
      </c>
      <c r="O169">
        <f>'master schema'!X164</f>
        <v>0</v>
      </c>
      <c r="P169" t="b">
        <f t="shared" si="67"/>
        <v>1</v>
      </c>
      <c r="Q169" t="b">
        <f t="shared" si="68"/>
        <v>1</v>
      </c>
      <c r="R169" t="b">
        <f t="shared" si="69"/>
        <v>0</v>
      </c>
      <c r="S169" t="b">
        <f t="shared" si="70"/>
        <v>0</v>
      </c>
      <c r="T169" t="b">
        <f t="shared" si="71"/>
        <v>0</v>
      </c>
      <c r="U169" t="b">
        <f t="shared" si="72"/>
        <v>0</v>
      </c>
      <c r="V169" t="b">
        <f>NOT(ISBLANK('master schema'!S164))</f>
        <v>0</v>
      </c>
      <c r="W169" t="b">
        <f>NOT(ISBLANK('master schema'!T164))</f>
        <v>0</v>
      </c>
      <c r="X169" t="b">
        <f>NOT(ISBLANK('master schema'!U164))</f>
        <v>0</v>
      </c>
      <c r="Y169" t="b">
        <f>NOT(ISBLANK('master schema'!V164))</f>
        <v>0</v>
      </c>
      <c r="Z169" t="b">
        <f>NOT(ISBLANK('master schema'!W164))</f>
        <v>0</v>
      </c>
      <c r="AA169" t="b">
        <f>NOT(ISBLANK('master schema'!X164))</f>
        <v>0</v>
      </c>
      <c r="AB169" t="b">
        <f t="shared" si="73"/>
        <v>0</v>
      </c>
      <c r="AC169" t="str">
        <f>INDEX(types_tableschema,MATCH('master schema'!M164,types_master,0))</f>
        <v>number</v>
      </c>
      <c r="AD169" t="b">
        <f>IF(flavour="full",TRUE,INDEX('master schema'!$AC164:$AF164,1,MATCH(flavour,'master schema'!$AC$9:$AF$9,0))="y")</f>
        <v>0</v>
      </c>
      <c r="AE169" t="b">
        <f t="shared" si="74"/>
        <v>0</v>
      </c>
      <c r="AF169" t="str">
        <f>IF(AD169,INDEX('master schema'!$AG164:$AK164,1,MATCH(flavour,'master schema'!$AG$9:$AK$9,0)),"")</f>
        <v/>
      </c>
      <c r="AG169" t="b">
        <f t="shared" si="75"/>
        <v>0</v>
      </c>
      <c r="AH169" t="str">
        <f t="shared" si="76"/>
        <v>accelZWbMs2</v>
      </c>
      <c r="AI169" s="14" t="str">
        <f t="shared" si="96"/>
        <v/>
      </c>
      <c r="AJ169" s="15" t="str">
        <f t="shared" si="77"/>
        <v/>
      </c>
      <c r="AK169" s="15" t="str">
        <f t="shared" si="78"/>
        <v/>
      </c>
      <c r="AL169" s="15" t="str">
        <f t="shared" si="79"/>
        <v/>
      </c>
      <c r="AM169" s="15" t="str">
        <f t="shared" si="80"/>
        <v/>
      </c>
      <c r="AN169" s="15" t="str">
        <f t="shared" si="81"/>
        <v/>
      </c>
      <c r="AO169" s="15" t="str">
        <f t="shared" si="82"/>
        <v/>
      </c>
      <c r="AP169" s="15" t="str">
        <f t="shared" si="83"/>
        <v/>
      </c>
      <c r="AQ169" s="22" t="str">
        <f t="shared" si="92"/>
        <v/>
      </c>
      <c r="AR169" s="22" t="str">
        <f t="shared" si="84"/>
        <v/>
      </c>
      <c r="AS169" s="22" t="str">
        <f t="shared" si="85"/>
        <v/>
      </c>
      <c r="AT169" s="22" t="str">
        <f>IF(AND($AE169,$AB169),IF(V169,IF(OR($V169:V169),",","")&amp;AT$13&amp;": "&amp;J169,""),"")</f>
        <v/>
      </c>
      <c r="AU169" s="22" t="str">
        <f>IF(AND($AE169,$AB169),IF(W169,IF(OR($V169:W169),",","")&amp;AU$13&amp;": "&amp;K169,""),"")</f>
        <v/>
      </c>
      <c r="AV169" s="22" t="str">
        <f>IF(AND($AE169,$AB169),IF(X169,IF(OR($V169:X169),",","")&amp;AV$13&amp;": "&amp;L169,""),"")</f>
        <v/>
      </c>
      <c r="AW169" s="22" t="str">
        <f>IF(AND($AE169,$AB169),IF(Y169,IF(OR($V169:Y169),",","")&amp;AW$13&amp;": "&amp;M169,""),"")</f>
        <v/>
      </c>
      <c r="AX169" s="22" t="str">
        <f>IF(AND($AE169,$AB169),IF(Z169,IF(OR($V169:Z169),",","")&amp;AX$13&amp;": """&amp;N169&amp;"""",""),"")</f>
        <v/>
      </c>
      <c r="AY169" s="22" t="str">
        <f>IF(AND($AE169,$AB169),IF(AA169,IF(OR($V169:AA169),",","")&amp;AY$13&amp;": "&amp;"["&amp;O169&amp;"]",""),"")</f>
        <v/>
      </c>
      <c r="AZ169" s="22" t="str">
        <f t="shared" si="93"/>
        <v/>
      </c>
      <c r="BA169" s="14" t="str">
        <f t="shared" si="94"/>
        <v/>
      </c>
      <c r="BB169" s="13" t="str">
        <f t="shared" si="86"/>
        <v/>
      </c>
      <c r="BC169" t="str">
        <f t="shared" si="87"/>
        <v/>
      </c>
      <c r="BD169" t="str">
        <f t="shared" si="95"/>
        <v/>
      </c>
      <c r="BE169" t="str">
        <f t="shared" si="88"/>
        <v/>
      </c>
      <c r="BG169" t="str">
        <f t="shared" si="89"/>
        <v>real</v>
      </c>
      <c r="BH169">
        <f t="shared" si="90"/>
        <v>0</v>
      </c>
      <c r="BI169" t="str">
        <f t="shared" si="91"/>
        <v/>
      </c>
    </row>
    <row r="170" spans="1:61" x14ac:dyDescent="0.25">
      <c r="A170" t="str">
        <f>'master schema'!C165</f>
        <v>accel_x_wc_ms_2</v>
      </c>
      <c r="B170" t="str">
        <f>'master schema'!K165</f>
        <v>Longitudinal acceleration, Wc filter, m/s squared</v>
      </c>
      <c r="C170" t="str">
        <f>'master schema'!D165</f>
        <v>Ride</v>
      </c>
      <c r="D170" t="str">
        <f>'master schema'!E165</f>
        <v>opt</v>
      </c>
      <c r="E170" t="str">
        <f>'master schema'!M165</f>
        <v>numeric</v>
      </c>
      <c r="F170">
        <f>'master schema'!N165</f>
        <v>0</v>
      </c>
      <c r="G170">
        <f>'master schema'!O165</f>
        <v>0</v>
      </c>
      <c r="H170" t="b">
        <f>'master schema'!Y165</f>
        <v>0</v>
      </c>
      <c r="I170" t="b">
        <f>'master schema'!Z165</f>
        <v>0</v>
      </c>
      <c r="J170">
        <f>'master schema'!S165</f>
        <v>0</v>
      </c>
      <c r="K170">
        <f>'master schema'!T165</f>
        <v>0</v>
      </c>
      <c r="L170">
        <f>'master schema'!U165</f>
        <v>0</v>
      </c>
      <c r="M170">
        <f>'master schema'!V165</f>
        <v>0</v>
      </c>
      <c r="N170">
        <f>'master schema'!W165</f>
        <v>0</v>
      </c>
      <c r="O170">
        <f>'master schema'!X165</f>
        <v>0</v>
      </c>
      <c r="P170" t="b">
        <f t="shared" si="67"/>
        <v>1</v>
      </c>
      <c r="Q170" t="b">
        <f t="shared" si="68"/>
        <v>1</v>
      </c>
      <c r="R170" t="b">
        <f t="shared" si="69"/>
        <v>0</v>
      </c>
      <c r="S170" t="b">
        <f t="shared" si="70"/>
        <v>0</v>
      </c>
      <c r="T170" t="b">
        <f t="shared" si="71"/>
        <v>0</v>
      </c>
      <c r="U170" t="b">
        <f t="shared" si="72"/>
        <v>0</v>
      </c>
      <c r="V170" t="b">
        <f>NOT(ISBLANK('master schema'!S165))</f>
        <v>0</v>
      </c>
      <c r="W170" t="b">
        <f>NOT(ISBLANK('master schema'!T165))</f>
        <v>0</v>
      </c>
      <c r="X170" t="b">
        <f>NOT(ISBLANK('master schema'!U165))</f>
        <v>0</v>
      </c>
      <c r="Y170" t="b">
        <f>NOT(ISBLANK('master schema'!V165))</f>
        <v>0</v>
      </c>
      <c r="Z170" t="b">
        <f>NOT(ISBLANK('master schema'!W165))</f>
        <v>0</v>
      </c>
      <c r="AA170" t="b">
        <f>NOT(ISBLANK('master schema'!X165))</f>
        <v>0</v>
      </c>
      <c r="AB170" t="b">
        <f t="shared" si="73"/>
        <v>0</v>
      </c>
      <c r="AC170" t="str">
        <f>INDEX(types_tableschema,MATCH('master schema'!M165,types_master,0))</f>
        <v>number</v>
      </c>
      <c r="AD170" t="b">
        <f>IF(flavour="full",TRUE,INDEX('master schema'!$AC165:$AF165,1,MATCH(flavour,'master schema'!$AC$9:$AF$9,0))="y")</f>
        <v>0</v>
      </c>
      <c r="AE170" t="b">
        <f t="shared" si="74"/>
        <v>0</v>
      </c>
      <c r="AF170" t="str">
        <f>IF(AD170,INDEX('master schema'!$AG165:$AK165,1,MATCH(flavour,'master schema'!$AG$9:$AK$9,0)),"")</f>
        <v/>
      </c>
      <c r="AG170" t="b">
        <f t="shared" si="75"/>
        <v>0</v>
      </c>
      <c r="AH170" t="str">
        <f t="shared" si="76"/>
        <v>accelXWcMs2</v>
      </c>
      <c r="AI170" s="14" t="str">
        <f t="shared" si="96"/>
        <v/>
      </c>
      <c r="AJ170" s="15" t="str">
        <f t="shared" si="77"/>
        <v/>
      </c>
      <c r="AK170" s="15" t="str">
        <f t="shared" si="78"/>
        <v/>
      </c>
      <c r="AL170" s="15" t="str">
        <f t="shared" si="79"/>
        <v/>
      </c>
      <c r="AM170" s="15" t="str">
        <f t="shared" si="80"/>
        <v/>
      </c>
      <c r="AN170" s="15" t="str">
        <f t="shared" si="81"/>
        <v/>
      </c>
      <c r="AO170" s="15" t="str">
        <f t="shared" si="82"/>
        <v/>
      </c>
      <c r="AP170" s="15" t="str">
        <f t="shared" si="83"/>
        <v/>
      </c>
      <c r="AQ170" s="22" t="str">
        <f t="shared" si="92"/>
        <v/>
      </c>
      <c r="AR170" s="22" t="str">
        <f t="shared" si="84"/>
        <v/>
      </c>
      <c r="AS170" s="22" t="str">
        <f t="shared" si="85"/>
        <v/>
      </c>
      <c r="AT170" s="22" t="str">
        <f>IF(AND($AE170,$AB170),IF(V170,IF(OR($V170:V170),",","")&amp;AT$13&amp;": "&amp;J170,""),"")</f>
        <v/>
      </c>
      <c r="AU170" s="22" t="str">
        <f>IF(AND($AE170,$AB170),IF(W170,IF(OR($V170:W170),",","")&amp;AU$13&amp;": "&amp;K170,""),"")</f>
        <v/>
      </c>
      <c r="AV170" s="22" t="str">
        <f>IF(AND($AE170,$AB170),IF(X170,IF(OR($V170:X170),",","")&amp;AV$13&amp;": "&amp;L170,""),"")</f>
        <v/>
      </c>
      <c r="AW170" s="22" t="str">
        <f>IF(AND($AE170,$AB170),IF(Y170,IF(OR($V170:Y170),",","")&amp;AW$13&amp;": "&amp;M170,""),"")</f>
        <v/>
      </c>
      <c r="AX170" s="22" t="str">
        <f>IF(AND($AE170,$AB170),IF(Z170,IF(OR($V170:Z170),",","")&amp;AX$13&amp;": """&amp;N170&amp;"""",""),"")</f>
        <v/>
      </c>
      <c r="AY170" s="22" t="str">
        <f>IF(AND($AE170,$AB170),IF(AA170,IF(OR($V170:AA170),",","")&amp;AY$13&amp;": "&amp;"["&amp;O170&amp;"]",""),"")</f>
        <v/>
      </c>
      <c r="AZ170" s="22" t="str">
        <f t="shared" si="93"/>
        <v/>
      </c>
      <c r="BA170" s="14" t="str">
        <f t="shared" si="94"/>
        <v/>
      </c>
      <c r="BB170" s="13" t="str">
        <f t="shared" si="86"/>
        <v/>
      </c>
      <c r="BC170" t="str">
        <f t="shared" si="87"/>
        <v/>
      </c>
      <c r="BD170" t="str">
        <f t="shared" si="95"/>
        <v/>
      </c>
      <c r="BE170" t="str">
        <f t="shared" si="88"/>
        <v/>
      </c>
      <c r="BG170" t="str">
        <f t="shared" si="89"/>
        <v>real</v>
      </c>
      <c r="BH170">
        <f t="shared" si="90"/>
        <v>0</v>
      </c>
      <c r="BI170" t="str">
        <f t="shared" si="91"/>
        <v/>
      </c>
    </row>
    <row r="171" spans="1:61" x14ac:dyDescent="0.25">
      <c r="A171" t="str">
        <f>'master schema'!C166</f>
        <v>accel_x_wd_ms_2</v>
      </c>
      <c r="B171" t="str">
        <f>'master schema'!K166</f>
        <v>Longitudinal acceleration, Wd filter, m/s squared</v>
      </c>
      <c r="C171" t="str">
        <f>'master schema'!D166</f>
        <v>Ride</v>
      </c>
      <c r="D171" t="str">
        <f>'master schema'!E166</f>
        <v>opt</v>
      </c>
      <c r="E171" t="str">
        <f>'master schema'!M166</f>
        <v>numeric</v>
      </c>
      <c r="F171">
        <f>'master schema'!N166</f>
        <v>0</v>
      </c>
      <c r="G171">
        <f>'master schema'!O166</f>
        <v>0</v>
      </c>
      <c r="H171" t="b">
        <f>'master schema'!Y166</f>
        <v>0</v>
      </c>
      <c r="I171" t="b">
        <f>'master schema'!Z166</f>
        <v>0</v>
      </c>
      <c r="J171">
        <f>'master schema'!S166</f>
        <v>0</v>
      </c>
      <c r="K171">
        <f>'master schema'!T166</f>
        <v>0</v>
      </c>
      <c r="L171">
        <f>'master schema'!U166</f>
        <v>0</v>
      </c>
      <c r="M171">
        <f>'master schema'!V166</f>
        <v>0</v>
      </c>
      <c r="N171">
        <f>'master schema'!W166</f>
        <v>0</v>
      </c>
      <c r="O171">
        <f>'master schema'!X166</f>
        <v>0</v>
      </c>
      <c r="P171" t="b">
        <f t="shared" si="67"/>
        <v>1</v>
      </c>
      <c r="Q171" t="b">
        <f t="shared" si="68"/>
        <v>1</v>
      </c>
      <c r="R171" t="b">
        <f t="shared" si="69"/>
        <v>0</v>
      </c>
      <c r="S171" t="b">
        <f t="shared" si="70"/>
        <v>0</v>
      </c>
      <c r="T171" t="b">
        <f t="shared" si="71"/>
        <v>0</v>
      </c>
      <c r="U171" t="b">
        <f t="shared" si="72"/>
        <v>0</v>
      </c>
      <c r="V171" t="b">
        <f>NOT(ISBLANK('master schema'!S166))</f>
        <v>0</v>
      </c>
      <c r="W171" t="b">
        <f>NOT(ISBLANK('master schema'!T166))</f>
        <v>0</v>
      </c>
      <c r="X171" t="b">
        <f>NOT(ISBLANK('master schema'!U166))</f>
        <v>0</v>
      </c>
      <c r="Y171" t="b">
        <f>NOT(ISBLANK('master schema'!V166))</f>
        <v>0</v>
      </c>
      <c r="Z171" t="b">
        <f>NOT(ISBLANK('master schema'!W166))</f>
        <v>0</v>
      </c>
      <c r="AA171" t="b">
        <f>NOT(ISBLANK('master schema'!X166))</f>
        <v>0</v>
      </c>
      <c r="AB171" t="b">
        <f t="shared" si="73"/>
        <v>0</v>
      </c>
      <c r="AC171" t="str">
        <f>INDEX(types_tableschema,MATCH('master schema'!M166,types_master,0))</f>
        <v>number</v>
      </c>
      <c r="AD171" t="b">
        <f>IF(flavour="full",TRUE,INDEX('master schema'!$AC166:$AF166,1,MATCH(flavour,'master schema'!$AC$9:$AF$9,0))="y")</f>
        <v>0</v>
      </c>
      <c r="AE171" t="b">
        <f t="shared" si="74"/>
        <v>0</v>
      </c>
      <c r="AF171" t="str">
        <f>IF(AD171,INDEX('master schema'!$AG166:$AK166,1,MATCH(flavour,'master schema'!$AG$9:$AK$9,0)),"")</f>
        <v/>
      </c>
      <c r="AG171" t="b">
        <f t="shared" si="75"/>
        <v>0</v>
      </c>
      <c r="AH171" t="str">
        <f t="shared" si="76"/>
        <v>accelXWdMs2</v>
      </c>
      <c r="AI171" s="14" t="str">
        <f t="shared" si="96"/>
        <v/>
      </c>
      <c r="AJ171" s="15" t="str">
        <f t="shared" si="77"/>
        <v/>
      </c>
      <c r="AK171" s="15" t="str">
        <f t="shared" si="78"/>
        <v/>
      </c>
      <c r="AL171" s="15" t="str">
        <f t="shared" si="79"/>
        <v/>
      </c>
      <c r="AM171" s="15" t="str">
        <f t="shared" si="80"/>
        <v/>
      </c>
      <c r="AN171" s="15" t="str">
        <f t="shared" si="81"/>
        <v/>
      </c>
      <c r="AO171" s="15" t="str">
        <f t="shared" si="82"/>
        <v/>
      </c>
      <c r="AP171" s="15" t="str">
        <f t="shared" si="83"/>
        <v/>
      </c>
      <c r="AQ171" s="22" t="str">
        <f t="shared" si="92"/>
        <v/>
      </c>
      <c r="AR171" s="22" t="str">
        <f t="shared" si="84"/>
        <v/>
      </c>
      <c r="AS171" s="22" t="str">
        <f t="shared" si="85"/>
        <v/>
      </c>
      <c r="AT171" s="22" t="str">
        <f>IF(AND($AE171,$AB171),IF(V171,IF(OR($V171:V171),",","")&amp;AT$13&amp;": "&amp;J171,""),"")</f>
        <v/>
      </c>
      <c r="AU171" s="22" t="str">
        <f>IF(AND($AE171,$AB171),IF(W171,IF(OR($V171:W171),",","")&amp;AU$13&amp;": "&amp;K171,""),"")</f>
        <v/>
      </c>
      <c r="AV171" s="22" t="str">
        <f>IF(AND($AE171,$AB171),IF(X171,IF(OR($V171:X171),",","")&amp;AV$13&amp;": "&amp;L171,""),"")</f>
        <v/>
      </c>
      <c r="AW171" s="22" t="str">
        <f>IF(AND($AE171,$AB171),IF(Y171,IF(OR($V171:Y171),",","")&amp;AW$13&amp;": "&amp;M171,""),"")</f>
        <v/>
      </c>
      <c r="AX171" s="22" t="str">
        <f>IF(AND($AE171,$AB171),IF(Z171,IF(OR($V171:Z171),",","")&amp;AX$13&amp;": """&amp;N171&amp;"""",""),"")</f>
        <v/>
      </c>
      <c r="AY171" s="22" t="str">
        <f>IF(AND($AE171,$AB171),IF(AA171,IF(OR($V171:AA171),",","")&amp;AY$13&amp;": "&amp;"["&amp;O171&amp;"]",""),"")</f>
        <v/>
      </c>
      <c r="AZ171" s="22" t="str">
        <f t="shared" si="93"/>
        <v/>
      </c>
      <c r="BA171" s="14" t="str">
        <f t="shared" si="94"/>
        <v/>
      </c>
      <c r="BB171" s="13" t="str">
        <f t="shared" si="86"/>
        <v/>
      </c>
      <c r="BC171" t="str">
        <f t="shared" si="87"/>
        <v/>
      </c>
      <c r="BD171" t="str">
        <f t="shared" si="95"/>
        <v/>
      </c>
      <c r="BE171" t="str">
        <f t="shared" si="88"/>
        <v/>
      </c>
      <c r="BG171" t="str">
        <f t="shared" si="89"/>
        <v>real</v>
      </c>
      <c r="BH171">
        <f t="shared" si="90"/>
        <v>0</v>
      </c>
      <c r="BI171" t="str">
        <f t="shared" si="91"/>
        <v/>
      </c>
    </row>
    <row r="172" spans="1:61" x14ac:dyDescent="0.25">
      <c r="A172" t="str">
        <f>'master schema'!C167</f>
        <v>accel_y_wd_ms_2</v>
      </c>
      <c r="B172" t="str">
        <f>'master schema'!K167</f>
        <v>Transverse acceleration, Wd filter, m/s squared</v>
      </c>
      <c r="C172" t="str">
        <f>'master schema'!D167</f>
        <v>Ride</v>
      </c>
      <c r="D172" t="str">
        <f>'master schema'!E167</f>
        <v>opt</v>
      </c>
      <c r="E172" t="str">
        <f>'master schema'!M167</f>
        <v>numeric</v>
      </c>
      <c r="F172">
        <f>'master schema'!N167</f>
        <v>0</v>
      </c>
      <c r="G172">
        <f>'master schema'!O167</f>
        <v>0</v>
      </c>
      <c r="H172" t="b">
        <f>'master schema'!Y167</f>
        <v>0</v>
      </c>
      <c r="I172" t="b">
        <f>'master schema'!Z167</f>
        <v>0</v>
      </c>
      <c r="J172">
        <f>'master schema'!S167</f>
        <v>0</v>
      </c>
      <c r="K172">
        <f>'master schema'!T167</f>
        <v>0</v>
      </c>
      <c r="L172">
        <f>'master schema'!U167</f>
        <v>0</v>
      </c>
      <c r="M172">
        <f>'master schema'!V167</f>
        <v>0</v>
      </c>
      <c r="N172">
        <f>'master schema'!W167</f>
        <v>0</v>
      </c>
      <c r="O172">
        <f>'master schema'!X167</f>
        <v>0</v>
      </c>
      <c r="P172" t="b">
        <f t="shared" si="67"/>
        <v>1</v>
      </c>
      <c r="Q172" t="b">
        <f t="shared" si="68"/>
        <v>1</v>
      </c>
      <c r="R172" t="b">
        <f t="shared" si="69"/>
        <v>0</v>
      </c>
      <c r="S172" t="b">
        <f t="shared" si="70"/>
        <v>0</v>
      </c>
      <c r="T172" t="b">
        <f t="shared" si="71"/>
        <v>0</v>
      </c>
      <c r="U172" t="b">
        <f t="shared" si="72"/>
        <v>0</v>
      </c>
      <c r="V172" t="b">
        <f>NOT(ISBLANK('master schema'!S167))</f>
        <v>0</v>
      </c>
      <c r="W172" t="b">
        <f>NOT(ISBLANK('master schema'!T167))</f>
        <v>0</v>
      </c>
      <c r="X172" t="b">
        <f>NOT(ISBLANK('master schema'!U167))</f>
        <v>0</v>
      </c>
      <c r="Y172" t="b">
        <f>NOT(ISBLANK('master schema'!V167))</f>
        <v>0</v>
      </c>
      <c r="Z172" t="b">
        <f>NOT(ISBLANK('master schema'!W167))</f>
        <v>0</v>
      </c>
      <c r="AA172" t="b">
        <f>NOT(ISBLANK('master schema'!X167))</f>
        <v>0</v>
      </c>
      <c r="AB172" t="b">
        <f t="shared" si="73"/>
        <v>0</v>
      </c>
      <c r="AC172" t="str">
        <f>INDEX(types_tableschema,MATCH('master schema'!M167,types_master,0))</f>
        <v>number</v>
      </c>
      <c r="AD172" t="b">
        <f>IF(flavour="full",TRUE,INDEX('master schema'!$AC167:$AF167,1,MATCH(flavour,'master schema'!$AC$9:$AF$9,0))="y")</f>
        <v>0</v>
      </c>
      <c r="AE172" t="b">
        <f t="shared" si="74"/>
        <v>0</v>
      </c>
      <c r="AF172" t="str">
        <f>IF(AD172,INDEX('master schema'!$AG167:$AK167,1,MATCH(flavour,'master schema'!$AG$9:$AK$9,0)),"")</f>
        <v/>
      </c>
      <c r="AG172" t="b">
        <f t="shared" si="75"/>
        <v>0</v>
      </c>
      <c r="AH172" t="str">
        <f t="shared" si="76"/>
        <v>accelYWdMs2</v>
      </c>
      <c r="AI172" s="14" t="str">
        <f t="shared" si="96"/>
        <v/>
      </c>
      <c r="AJ172" s="15" t="str">
        <f t="shared" si="77"/>
        <v/>
      </c>
      <c r="AK172" s="15" t="str">
        <f t="shared" si="78"/>
        <v/>
      </c>
      <c r="AL172" s="15" t="str">
        <f t="shared" si="79"/>
        <v/>
      </c>
      <c r="AM172" s="15" t="str">
        <f t="shared" si="80"/>
        <v/>
      </c>
      <c r="AN172" s="15" t="str">
        <f t="shared" si="81"/>
        <v/>
      </c>
      <c r="AO172" s="15" t="str">
        <f t="shared" si="82"/>
        <v/>
      </c>
      <c r="AP172" s="15" t="str">
        <f t="shared" si="83"/>
        <v/>
      </c>
      <c r="AQ172" s="22" t="str">
        <f t="shared" si="92"/>
        <v/>
      </c>
      <c r="AR172" s="22" t="str">
        <f t="shared" si="84"/>
        <v/>
      </c>
      <c r="AS172" s="22" t="str">
        <f t="shared" si="85"/>
        <v/>
      </c>
      <c r="AT172" s="22" t="str">
        <f>IF(AND($AE172,$AB172),IF(V172,IF(OR($V172:V172),",","")&amp;AT$13&amp;": "&amp;J172,""),"")</f>
        <v/>
      </c>
      <c r="AU172" s="22" t="str">
        <f>IF(AND($AE172,$AB172),IF(W172,IF(OR($V172:W172),",","")&amp;AU$13&amp;": "&amp;K172,""),"")</f>
        <v/>
      </c>
      <c r="AV172" s="22" t="str">
        <f>IF(AND($AE172,$AB172),IF(X172,IF(OR($V172:X172),",","")&amp;AV$13&amp;": "&amp;L172,""),"")</f>
        <v/>
      </c>
      <c r="AW172" s="22" t="str">
        <f>IF(AND($AE172,$AB172),IF(Y172,IF(OR($V172:Y172),",","")&amp;AW$13&amp;": "&amp;M172,""),"")</f>
        <v/>
      </c>
      <c r="AX172" s="22" t="str">
        <f>IF(AND($AE172,$AB172),IF(Z172,IF(OR($V172:Z172),",","")&amp;AX$13&amp;": """&amp;N172&amp;"""",""),"")</f>
        <v/>
      </c>
      <c r="AY172" s="22" t="str">
        <f>IF(AND($AE172,$AB172),IF(AA172,IF(OR($V172:AA172),",","")&amp;AY$13&amp;": "&amp;"["&amp;O172&amp;"]",""),"")</f>
        <v/>
      </c>
      <c r="AZ172" s="22" t="str">
        <f t="shared" si="93"/>
        <v/>
      </c>
      <c r="BA172" s="14" t="str">
        <f t="shared" si="94"/>
        <v/>
      </c>
      <c r="BB172" s="13" t="str">
        <f t="shared" si="86"/>
        <v/>
      </c>
      <c r="BC172" t="str">
        <f t="shared" si="87"/>
        <v/>
      </c>
      <c r="BD172" t="str">
        <f t="shared" si="95"/>
        <v/>
      </c>
      <c r="BE172" t="str">
        <f t="shared" si="88"/>
        <v/>
      </c>
      <c r="BG172" t="str">
        <f t="shared" si="89"/>
        <v>real</v>
      </c>
      <c r="BH172">
        <f t="shared" si="90"/>
        <v>0</v>
      </c>
      <c r="BI172" t="str">
        <f t="shared" si="91"/>
        <v/>
      </c>
    </row>
    <row r="173" spans="1:61" x14ac:dyDescent="0.25">
      <c r="A173" t="str">
        <f>'master schema'!C168</f>
        <v>accel_y_wp_ms_2</v>
      </c>
      <c r="B173" t="str">
        <f>'master schema'!K168</f>
        <v>Transverse acceleration, Wp filter, m/s squared</v>
      </c>
      <c r="C173" t="str">
        <f>'master schema'!D168</f>
        <v>Ride</v>
      </c>
      <c r="D173" t="str">
        <f>'master schema'!E168</f>
        <v>opt</v>
      </c>
      <c r="E173" t="str">
        <f>'master schema'!M168</f>
        <v>numeric</v>
      </c>
      <c r="F173">
        <f>'master schema'!N168</f>
        <v>0</v>
      </c>
      <c r="G173">
        <f>'master schema'!O168</f>
        <v>0</v>
      </c>
      <c r="H173" t="b">
        <f>'master schema'!Y168</f>
        <v>0</v>
      </c>
      <c r="I173" t="b">
        <f>'master schema'!Z168</f>
        <v>0</v>
      </c>
      <c r="J173">
        <f>'master schema'!S168</f>
        <v>0</v>
      </c>
      <c r="K173">
        <f>'master schema'!T168</f>
        <v>0</v>
      </c>
      <c r="L173">
        <f>'master schema'!U168</f>
        <v>0</v>
      </c>
      <c r="M173">
        <f>'master schema'!V168</f>
        <v>0</v>
      </c>
      <c r="N173">
        <f>'master schema'!W168</f>
        <v>0</v>
      </c>
      <c r="O173">
        <f>'master schema'!X168</f>
        <v>0</v>
      </c>
      <c r="P173" t="b">
        <f t="shared" si="67"/>
        <v>1</v>
      </c>
      <c r="Q173" t="b">
        <f t="shared" si="68"/>
        <v>1</v>
      </c>
      <c r="R173" t="b">
        <f t="shared" si="69"/>
        <v>0</v>
      </c>
      <c r="S173" t="b">
        <f t="shared" si="70"/>
        <v>0</v>
      </c>
      <c r="T173" t="b">
        <f t="shared" si="71"/>
        <v>0</v>
      </c>
      <c r="U173" t="b">
        <f t="shared" si="72"/>
        <v>0</v>
      </c>
      <c r="V173" t="b">
        <f>NOT(ISBLANK('master schema'!S168))</f>
        <v>0</v>
      </c>
      <c r="W173" t="b">
        <f>NOT(ISBLANK('master schema'!T168))</f>
        <v>0</v>
      </c>
      <c r="X173" t="b">
        <f>NOT(ISBLANK('master schema'!U168))</f>
        <v>0</v>
      </c>
      <c r="Y173" t="b">
        <f>NOT(ISBLANK('master schema'!V168))</f>
        <v>0</v>
      </c>
      <c r="Z173" t="b">
        <f>NOT(ISBLANK('master schema'!W168))</f>
        <v>0</v>
      </c>
      <c r="AA173" t="b">
        <f>NOT(ISBLANK('master schema'!X168))</f>
        <v>0</v>
      </c>
      <c r="AB173" t="b">
        <f t="shared" si="73"/>
        <v>0</v>
      </c>
      <c r="AC173" t="str">
        <f>INDEX(types_tableschema,MATCH('master schema'!M168,types_master,0))</f>
        <v>number</v>
      </c>
      <c r="AD173" t="b">
        <f>IF(flavour="full",TRUE,INDEX('master schema'!$AC168:$AF168,1,MATCH(flavour,'master schema'!$AC$9:$AF$9,0))="y")</f>
        <v>0</v>
      </c>
      <c r="AE173" t="b">
        <f t="shared" si="74"/>
        <v>0</v>
      </c>
      <c r="AF173" t="str">
        <f>IF(AD173,INDEX('master schema'!$AG168:$AK168,1,MATCH(flavour,'master schema'!$AG$9:$AK$9,0)),"")</f>
        <v/>
      </c>
      <c r="AG173" t="b">
        <f t="shared" si="75"/>
        <v>0</v>
      </c>
      <c r="AH173" t="str">
        <f t="shared" si="76"/>
        <v>accelYWpMs2</v>
      </c>
      <c r="AI173" s="14" t="str">
        <f t="shared" si="96"/>
        <v/>
      </c>
      <c r="AJ173" s="15" t="str">
        <f t="shared" si="77"/>
        <v/>
      </c>
      <c r="AK173" s="15" t="str">
        <f t="shared" si="78"/>
        <v/>
      </c>
      <c r="AL173" s="15" t="str">
        <f t="shared" si="79"/>
        <v/>
      </c>
      <c r="AM173" s="15" t="str">
        <f t="shared" si="80"/>
        <v/>
      </c>
      <c r="AN173" s="15" t="str">
        <f t="shared" si="81"/>
        <v/>
      </c>
      <c r="AO173" s="15" t="str">
        <f t="shared" si="82"/>
        <v/>
      </c>
      <c r="AP173" s="15" t="str">
        <f t="shared" si="83"/>
        <v/>
      </c>
      <c r="AQ173" s="22" t="str">
        <f t="shared" si="92"/>
        <v/>
      </c>
      <c r="AR173" s="22" t="str">
        <f t="shared" si="84"/>
        <v/>
      </c>
      <c r="AS173" s="22" t="str">
        <f t="shared" si="85"/>
        <v/>
      </c>
      <c r="AT173" s="22" t="str">
        <f>IF(AND($AE173,$AB173),IF(V173,IF(OR($V173:V173),",","")&amp;AT$13&amp;": "&amp;J173,""),"")</f>
        <v/>
      </c>
      <c r="AU173" s="22" t="str">
        <f>IF(AND($AE173,$AB173),IF(W173,IF(OR($V173:W173),",","")&amp;AU$13&amp;": "&amp;K173,""),"")</f>
        <v/>
      </c>
      <c r="AV173" s="22" t="str">
        <f>IF(AND($AE173,$AB173),IF(X173,IF(OR($V173:X173),",","")&amp;AV$13&amp;": "&amp;L173,""),"")</f>
        <v/>
      </c>
      <c r="AW173" s="22" t="str">
        <f>IF(AND($AE173,$AB173),IF(Y173,IF(OR($V173:Y173),",","")&amp;AW$13&amp;": "&amp;M173,""),"")</f>
        <v/>
      </c>
      <c r="AX173" s="22" t="str">
        <f>IF(AND($AE173,$AB173),IF(Z173,IF(OR($V173:Z173),",","")&amp;AX$13&amp;": """&amp;N173&amp;"""",""),"")</f>
        <v/>
      </c>
      <c r="AY173" s="22" t="str">
        <f>IF(AND($AE173,$AB173),IF(AA173,IF(OR($V173:AA173),",","")&amp;AY$13&amp;": "&amp;"["&amp;O173&amp;"]",""),"")</f>
        <v/>
      </c>
      <c r="AZ173" s="22" t="str">
        <f t="shared" si="93"/>
        <v/>
      </c>
      <c r="BA173" s="14" t="str">
        <f t="shared" si="94"/>
        <v/>
      </c>
      <c r="BB173" s="13" t="str">
        <f t="shared" si="86"/>
        <v/>
      </c>
      <c r="BC173" t="str">
        <f t="shared" si="87"/>
        <v/>
      </c>
      <c r="BD173" t="str">
        <f t="shared" si="95"/>
        <v/>
      </c>
      <c r="BE173" t="str">
        <f t="shared" si="88"/>
        <v/>
      </c>
      <c r="BG173" t="str">
        <f t="shared" si="89"/>
        <v>real</v>
      </c>
      <c r="BH173">
        <f t="shared" si="90"/>
        <v>0</v>
      </c>
      <c r="BI173" t="str">
        <f t="shared" si="91"/>
        <v/>
      </c>
    </row>
    <row r="174" spans="1:61" x14ac:dyDescent="0.25">
      <c r="A174" t="str">
        <f>'master schema'!C169</f>
        <v>aws_signal_strength_V</v>
      </c>
      <c r="B174" t="str">
        <f>'master schema'!K169</f>
        <v>AWS signal strength, Volts</v>
      </c>
      <c r="C174" t="str">
        <f>'master schema'!D169</f>
        <v>CCS</v>
      </c>
      <c r="D174" t="str">
        <f>'master schema'!E169</f>
        <v>opt</v>
      </c>
      <c r="E174" t="str">
        <f>'master schema'!M169</f>
        <v>numeric</v>
      </c>
      <c r="F174">
        <f>'master schema'!N169</f>
        <v>0</v>
      </c>
      <c r="G174">
        <f>'master schema'!O169</f>
        <v>0</v>
      </c>
      <c r="H174" t="b">
        <f>'master schema'!Y169</f>
        <v>0</v>
      </c>
      <c r="I174" t="b">
        <f>'master schema'!Z169</f>
        <v>0</v>
      </c>
      <c r="J174">
        <f>'master schema'!S169</f>
        <v>0</v>
      </c>
      <c r="K174">
        <f>'master schema'!T169</f>
        <v>0</v>
      </c>
      <c r="L174">
        <f>'master schema'!U169</f>
        <v>0</v>
      </c>
      <c r="M174">
        <f>'master schema'!V169</f>
        <v>0</v>
      </c>
      <c r="N174">
        <f>'master schema'!W169</f>
        <v>0</v>
      </c>
      <c r="O174">
        <f>'master schema'!X169</f>
        <v>0</v>
      </c>
      <c r="P174" t="b">
        <f t="shared" si="67"/>
        <v>1</v>
      </c>
      <c r="Q174" t="b">
        <f t="shared" si="68"/>
        <v>1</v>
      </c>
      <c r="R174" t="b">
        <f t="shared" si="69"/>
        <v>0</v>
      </c>
      <c r="S174" t="b">
        <f t="shared" si="70"/>
        <v>0</v>
      </c>
      <c r="T174" t="b">
        <f t="shared" si="71"/>
        <v>0</v>
      </c>
      <c r="U174" t="b">
        <f t="shared" si="72"/>
        <v>0</v>
      </c>
      <c r="V174" t="b">
        <f>NOT(ISBLANK('master schema'!S169))</f>
        <v>0</v>
      </c>
      <c r="W174" t="b">
        <f>NOT(ISBLANK('master schema'!T169))</f>
        <v>0</v>
      </c>
      <c r="X174" t="b">
        <f>NOT(ISBLANK('master schema'!U169))</f>
        <v>0</v>
      </c>
      <c r="Y174" t="b">
        <f>NOT(ISBLANK('master schema'!V169))</f>
        <v>0</v>
      </c>
      <c r="Z174" t="b">
        <f>NOT(ISBLANK('master schema'!W169))</f>
        <v>0</v>
      </c>
      <c r="AA174" t="b">
        <f>NOT(ISBLANK('master schema'!X169))</f>
        <v>0</v>
      </c>
      <c r="AB174" t="b">
        <f t="shared" si="73"/>
        <v>0</v>
      </c>
      <c r="AC174" t="str">
        <f>INDEX(types_tableschema,MATCH('master schema'!M169,types_master,0))</f>
        <v>number</v>
      </c>
      <c r="AD174" t="b">
        <f>IF(flavour="full",TRUE,INDEX('master schema'!$AC169:$AF169,1,MATCH(flavour,'master schema'!$AC$9:$AF$9,0))="y")</f>
        <v>1</v>
      </c>
      <c r="AE174" t="b">
        <f t="shared" si="74"/>
        <v>1</v>
      </c>
      <c r="AF174">
        <f>IF(AD174,INDEX('master schema'!$AG169:$AK169,1,MATCH(flavour,'master schema'!$AG$9:$AK$9,0)),"")</f>
        <v>61</v>
      </c>
      <c r="AG174" t="b">
        <f t="shared" si="75"/>
        <v>1</v>
      </c>
      <c r="AH174" t="str">
        <f t="shared" si="76"/>
        <v>awsSignalStrengthV</v>
      </c>
      <c r="AI174" s="14" t="str">
        <f t="shared" si="96"/>
        <v>,{</v>
      </c>
      <c r="AJ174" s="15" t="str">
        <f t="shared" si="77"/>
        <v>"name": "aws_signal_strength_V"</v>
      </c>
      <c r="AK174" s="15" t="str">
        <f t="shared" si="78"/>
        <v>, "title": "AWS signal strength, Volts"</v>
      </c>
      <c r="AL174" s="15" t="str">
        <f t="shared" si="79"/>
        <v>, "group": "CCS"</v>
      </c>
      <c r="AM174" s="15" t="str">
        <f t="shared" si="80"/>
        <v>, "rank": "opt"</v>
      </c>
      <c r="AN174" s="15" t="str">
        <f t="shared" si="81"/>
        <v>, "type": "number"</v>
      </c>
      <c r="AO174" s="15" t="str">
        <f t="shared" si="82"/>
        <v/>
      </c>
      <c r="AP174" s="15" t="str">
        <f t="shared" si="83"/>
        <v/>
      </c>
      <c r="AQ174" s="22" t="str">
        <f t="shared" si="92"/>
        <v/>
      </c>
      <c r="AR174" s="22" t="str">
        <f t="shared" si="84"/>
        <v/>
      </c>
      <c r="AS174" s="22" t="str">
        <f t="shared" si="85"/>
        <v/>
      </c>
      <c r="AT174" s="22" t="str">
        <f>IF(AND($AE174,$AB174),IF(V174,IF(OR($V174:V174),",","")&amp;AT$13&amp;": "&amp;J174,""),"")</f>
        <v/>
      </c>
      <c r="AU174" s="22" t="str">
        <f>IF(AND($AE174,$AB174),IF(W174,IF(OR($V174:W174),",","")&amp;AU$13&amp;": "&amp;K174,""),"")</f>
        <v/>
      </c>
      <c r="AV174" s="22" t="str">
        <f>IF(AND($AE174,$AB174),IF(X174,IF(OR($V174:X174),",","")&amp;AV$13&amp;": "&amp;L174,""),"")</f>
        <v/>
      </c>
      <c r="AW174" s="22" t="str">
        <f>IF(AND($AE174,$AB174),IF(Y174,IF(OR($V174:Y174),",","")&amp;AW$13&amp;": "&amp;M174,""),"")</f>
        <v/>
      </c>
      <c r="AX174" s="22" t="str">
        <f>IF(AND($AE174,$AB174),IF(Z174,IF(OR($V174:Z174),",","")&amp;AX$13&amp;": """&amp;N174&amp;"""",""),"")</f>
        <v/>
      </c>
      <c r="AY174" s="22" t="str">
        <f>IF(AND($AE174,$AB174),IF(AA174,IF(OR($V174:AA174),",","")&amp;AY$13&amp;": "&amp;"["&amp;O174&amp;"]",""),"")</f>
        <v/>
      </c>
      <c r="AZ174" s="22" t="str">
        <f t="shared" si="93"/>
        <v/>
      </c>
      <c r="BA174" s="14" t="str">
        <f t="shared" si="94"/>
        <v>}</v>
      </c>
      <c r="BB174" s="13" t="str">
        <f t="shared" si="86"/>
        <v>,{"name": "aws_signal_strength_V", "title": "AWS signal strength, Volts", "group": "CCS", "rank": "opt", "type": "number"}</v>
      </c>
      <c r="BC174" t="str">
        <f t="shared" si="87"/>
        <v>,aws_signal_strength_V</v>
      </c>
      <c r="BD174" t="str">
        <f t="shared" si="95"/>
        <v>,'aws_signal_strength_V'</v>
      </c>
      <c r="BE174" t="str">
        <f t="shared" si="88"/>
        <v>,'aws_signal_strength_V'</v>
      </c>
      <c r="BG174" t="str">
        <f t="shared" si="89"/>
        <v>real</v>
      </c>
      <c r="BH174">
        <f t="shared" si="90"/>
        <v>0</v>
      </c>
      <c r="BI174" t="str">
        <f t="shared" si="91"/>
        <v>, aws_signal_strength_V real _x000D_</v>
      </c>
    </row>
    <row r="175" spans="1:61" x14ac:dyDescent="0.25">
      <c r="A175" t="str">
        <f>'master schema'!C170</f>
        <v>timestamp_received_utc</v>
      </c>
      <c r="B175" t="str">
        <f>'master schema'!K170</f>
        <v>Timestamp of reception in broker</v>
      </c>
      <c r="C175" t="str">
        <f>'master schema'!D170</f>
        <v>Broker</v>
      </c>
      <c r="D175" t="str">
        <f>'master schema'!E170</f>
        <v>broker</v>
      </c>
      <c r="E175" t="str">
        <f>'master schema'!M170</f>
        <v>timestamp</v>
      </c>
      <c r="F175" t="str">
        <f>'master schema'!N170</f>
        <v>%Y-%m-%dT%H:%M:%S.%fZ</v>
      </c>
      <c r="G175">
        <f>'master schema'!O170</f>
        <v>0</v>
      </c>
      <c r="H175" t="b">
        <f>'master schema'!Y170</f>
        <v>0</v>
      </c>
      <c r="I175" t="b">
        <f>'master schema'!Z170</f>
        <v>0</v>
      </c>
      <c r="J175">
        <f>'master schema'!S170</f>
        <v>0</v>
      </c>
      <c r="K175">
        <f>'master schema'!T170</f>
        <v>0</v>
      </c>
      <c r="L175">
        <f>'master schema'!U170</f>
        <v>0</v>
      </c>
      <c r="M175">
        <f>'master schema'!V170</f>
        <v>0</v>
      </c>
      <c r="N175" t="str">
        <f>'master schema'!W170</f>
        <v>YYYY-MM-DDTHH:MM:SS.dddddZ</v>
      </c>
      <c r="O175">
        <f>'master schema'!X170</f>
        <v>0</v>
      </c>
      <c r="P175" t="b">
        <f t="shared" si="67"/>
        <v>1</v>
      </c>
      <c r="Q175" t="b">
        <f t="shared" si="68"/>
        <v>1</v>
      </c>
      <c r="R175" t="b">
        <f t="shared" si="69"/>
        <v>1</v>
      </c>
      <c r="S175" t="b">
        <f t="shared" si="70"/>
        <v>0</v>
      </c>
      <c r="T175" t="b">
        <f t="shared" si="71"/>
        <v>0</v>
      </c>
      <c r="U175" t="b">
        <f t="shared" si="72"/>
        <v>0</v>
      </c>
      <c r="V175" t="b">
        <f>NOT(ISBLANK('master schema'!S170))</f>
        <v>0</v>
      </c>
      <c r="W175" t="b">
        <f>NOT(ISBLANK('master schema'!T170))</f>
        <v>0</v>
      </c>
      <c r="X175" t="b">
        <f>NOT(ISBLANK('master schema'!U170))</f>
        <v>0</v>
      </c>
      <c r="Y175" t="b">
        <f>NOT(ISBLANK('master schema'!V170))</f>
        <v>0</v>
      </c>
      <c r="Z175" t="b">
        <f>NOT(ISBLANK('master schema'!W170))</f>
        <v>1</v>
      </c>
      <c r="AA175" t="b">
        <f>NOT(ISBLANK('master schema'!X170))</f>
        <v>0</v>
      </c>
      <c r="AB175" t="b">
        <f t="shared" si="73"/>
        <v>1</v>
      </c>
      <c r="AC175" t="str">
        <f>INDEX(types_tableschema,MATCH('master schema'!M170,types_master,0))</f>
        <v>datetime</v>
      </c>
      <c r="AD175" t="b">
        <f>IF(flavour="full",TRUE,INDEX('master schema'!$AC170:$AF170,1,MATCH(flavour,'master schema'!$AC$9:$AF$9,0))="y")</f>
        <v>0</v>
      </c>
      <c r="AE175" t="b">
        <f t="shared" si="74"/>
        <v>0</v>
      </c>
      <c r="AF175" t="str">
        <f>IF(AD175,INDEX('master schema'!$AG170:$AK170,1,MATCH(flavour,'master schema'!$AG$9:$AK$9,0)),"")</f>
        <v/>
      </c>
      <c r="AG175" t="b">
        <f t="shared" si="75"/>
        <v>0</v>
      </c>
      <c r="AH175" t="str">
        <f t="shared" si="76"/>
        <v>timestampReceivedUtc</v>
      </c>
      <c r="AI175" s="14" t="str">
        <f t="shared" si="96"/>
        <v/>
      </c>
      <c r="AJ175" s="15" t="str">
        <f t="shared" si="77"/>
        <v/>
      </c>
      <c r="AK175" s="15" t="str">
        <f t="shared" si="78"/>
        <v/>
      </c>
      <c r="AL175" s="15" t="str">
        <f t="shared" si="79"/>
        <v/>
      </c>
      <c r="AM175" s="15" t="str">
        <f t="shared" si="80"/>
        <v/>
      </c>
      <c r="AN175" s="15" t="str">
        <f t="shared" si="81"/>
        <v/>
      </c>
      <c r="AO175" s="15" t="str">
        <f t="shared" si="82"/>
        <v/>
      </c>
      <c r="AP175" s="15" t="str">
        <f t="shared" si="83"/>
        <v/>
      </c>
      <c r="AQ175" s="22" t="str">
        <f t="shared" si="92"/>
        <v/>
      </c>
      <c r="AR175" s="22" t="str">
        <f t="shared" si="84"/>
        <v/>
      </c>
      <c r="AS175" s="22" t="str">
        <f t="shared" si="85"/>
        <v/>
      </c>
      <c r="AT175" s="22" t="str">
        <f>IF(AND($AE175,$AB175),IF(V175,IF(OR($V175:V175),",","")&amp;AT$13&amp;": "&amp;J175,""),"")</f>
        <v/>
      </c>
      <c r="AU175" s="22" t="str">
        <f>IF(AND($AE175,$AB175),IF(W175,IF(OR($V175:W175),",","")&amp;AU$13&amp;": "&amp;K175,""),"")</f>
        <v/>
      </c>
      <c r="AV175" s="22" t="str">
        <f>IF(AND($AE175,$AB175),IF(X175,IF(OR($V175:X175),",","")&amp;AV$13&amp;": "&amp;L175,""),"")</f>
        <v/>
      </c>
      <c r="AW175" s="22" t="str">
        <f>IF(AND($AE175,$AB175),IF(Y175,IF(OR($V175:Y175),",","")&amp;AW$13&amp;": "&amp;M175,""),"")</f>
        <v/>
      </c>
      <c r="AX175" s="22" t="str">
        <f>IF(AND($AE175,$AB175),IF(Z175,IF(OR($V175:Z175),",","")&amp;AX$13&amp;": """&amp;N175&amp;"""",""),"")</f>
        <v/>
      </c>
      <c r="AY175" s="22" t="str">
        <f>IF(AND($AE175,$AB175),IF(AA175,IF(OR($V175:AA175),",","")&amp;AY$13&amp;": "&amp;"["&amp;O175&amp;"]",""),"")</f>
        <v/>
      </c>
      <c r="AZ175" s="22" t="str">
        <f t="shared" si="93"/>
        <v/>
      </c>
      <c r="BA175" s="14" t="str">
        <f t="shared" si="94"/>
        <v/>
      </c>
      <c r="BB175" s="13" t="str">
        <f t="shared" si="86"/>
        <v/>
      </c>
      <c r="BC175" t="str">
        <f t="shared" si="87"/>
        <v/>
      </c>
      <c r="BD175" t="str">
        <f t="shared" si="95"/>
        <v/>
      </c>
      <c r="BE175" t="str">
        <f t="shared" si="88"/>
        <v/>
      </c>
      <c r="BG175" t="str">
        <f t="shared" si="89"/>
        <v>timestamp</v>
      </c>
      <c r="BH175">
        <f t="shared" si="90"/>
        <v>0</v>
      </c>
      <c r="BI175" t="str">
        <f t="shared" si="91"/>
        <v/>
      </c>
    </row>
    <row r="176" spans="1:61" x14ac:dyDescent="0.25">
      <c r="A176" t="str">
        <f>'master schema'!C171</f>
        <v>data_row_uid</v>
      </c>
      <c r="B176" t="str">
        <f>'master schema'!K171</f>
        <v>UUID of data row</v>
      </c>
      <c r="C176" t="str">
        <f>'master schema'!D171</f>
        <v>Meta</v>
      </c>
      <c r="D176" t="str">
        <f>'master schema'!E171</f>
        <v>core</v>
      </c>
      <c r="E176" t="str">
        <f>'master schema'!M171</f>
        <v>uuid</v>
      </c>
      <c r="F176" t="str">
        <f>'master schema'!N171</f>
        <v>uuid</v>
      </c>
      <c r="G176" t="str">
        <f>'master schema'!O171</f>
        <v>issued by broker</v>
      </c>
      <c r="H176" t="b">
        <f>'master schema'!Y171</f>
        <v>1</v>
      </c>
      <c r="I176" t="b">
        <f>'master schema'!Z171</f>
        <v>1</v>
      </c>
      <c r="J176">
        <f>'master schema'!S171</f>
        <v>0</v>
      </c>
      <c r="K176">
        <f>'master schema'!T171</f>
        <v>0</v>
      </c>
      <c r="L176">
        <f>'master schema'!U171</f>
        <v>0</v>
      </c>
      <c r="M176">
        <f>'master schema'!V171</f>
        <v>0</v>
      </c>
      <c r="N176">
        <f>'master schema'!W171</f>
        <v>0</v>
      </c>
      <c r="O176">
        <f>'master schema'!X171</f>
        <v>0</v>
      </c>
      <c r="P176" t="b">
        <f t="shared" si="67"/>
        <v>1</v>
      </c>
      <c r="Q176" t="b">
        <f t="shared" si="68"/>
        <v>1</v>
      </c>
      <c r="R176" t="b">
        <f t="shared" si="69"/>
        <v>1</v>
      </c>
      <c r="S176" t="b">
        <f t="shared" si="70"/>
        <v>1</v>
      </c>
      <c r="T176" t="b">
        <f t="shared" si="71"/>
        <v>1</v>
      </c>
      <c r="U176" t="b">
        <f t="shared" si="72"/>
        <v>1</v>
      </c>
      <c r="V176" t="b">
        <f>NOT(ISBLANK('master schema'!S171))</f>
        <v>0</v>
      </c>
      <c r="W176" t="b">
        <f>NOT(ISBLANK('master schema'!T171))</f>
        <v>0</v>
      </c>
      <c r="X176" t="b">
        <f>NOT(ISBLANK('master schema'!U171))</f>
        <v>0</v>
      </c>
      <c r="Y176" t="b">
        <f>NOT(ISBLANK('master schema'!V171))</f>
        <v>0</v>
      </c>
      <c r="Z176" t="b">
        <f>NOT(ISBLANK('master schema'!W171))</f>
        <v>0</v>
      </c>
      <c r="AA176" t="b">
        <f>NOT(ISBLANK('master schema'!X171))</f>
        <v>0</v>
      </c>
      <c r="AB176" t="b">
        <f t="shared" si="73"/>
        <v>1</v>
      </c>
      <c r="AC176" t="str">
        <f>INDEX(types_tableschema,MATCH('master schema'!M171,types_master,0))</f>
        <v>string</v>
      </c>
      <c r="AD176" t="b">
        <f>IF(flavour="full",TRUE,INDEX('master schema'!$AC171:$AF171,1,MATCH(flavour,'master schema'!$AC$9:$AF$9,0))="y")</f>
        <v>1</v>
      </c>
      <c r="AE176" t="b">
        <f t="shared" si="74"/>
        <v>1</v>
      </c>
      <c r="AF176">
        <f>IF(AD176,INDEX('master schema'!$AG171:$AK171,1,MATCH(flavour,'master schema'!$AG$9:$AK$9,0)),"")</f>
        <v>0</v>
      </c>
      <c r="AG176" t="b">
        <f t="shared" si="75"/>
        <v>0</v>
      </c>
      <c r="AH176" t="str">
        <f t="shared" si="76"/>
        <v>dataRowUid</v>
      </c>
      <c r="AI176" s="14" t="str">
        <f t="shared" si="96"/>
        <v>,{</v>
      </c>
      <c r="AJ176" s="15" t="str">
        <f t="shared" si="77"/>
        <v>"name": "data_row_uid"</v>
      </c>
      <c r="AK176" s="15" t="str">
        <f t="shared" si="78"/>
        <v>, "title": "UUID of data row"</v>
      </c>
      <c r="AL176" s="15" t="str">
        <f t="shared" si="79"/>
        <v>, "group": "Meta"</v>
      </c>
      <c r="AM176" s="15" t="str">
        <f t="shared" si="80"/>
        <v>, "rank": "core"</v>
      </c>
      <c r="AN176" s="15" t="str">
        <f t="shared" si="81"/>
        <v>, "type": "string"</v>
      </c>
      <c r="AO176" s="15" t="str">
        <f t="shared" si="82"/>
        <v>, "format": "uuid"</v>
      </c>
      <c r="AP176" s="15" t="str">
        <f t="shared" si="83"/>
        <v>, "description": "issued by broker"</v>
      </c>
      <c r="AQ176" s="22" t="str">
        <f t="shared" si="92"/>
        <v>, "constraints": {</v>
      </c>
      <c r="AR176" s="22" t="str">
        <f t="shared" si="84"/>
        <v>"required": true</v>
      </c>
      <c r="AS176" s="22" t="str">
        <f t="shared" si="85"/>
        <v>,"unique": true</v>
      </c>
      <c r="AT176" s="22" t="str">
        <f>IF(AND($AE176,$AB176),IF(V176,IF(OR($V176:V176),",","")&amp;AT$13&amp;": "&amp;J176,""),"")</f>
        <v/>
      </c>
      <c r="AU176" s="22" t="str">
        <f>IF(AND($AE176,$AB176),IF(W176,IF(OR($V176:W176),",","")&amp;AU$13&amp;": "&amp;K176,""),"")</f>
        <v/>
      </c>
      <c r="AV176" s="22" t="str">
        <f>IF(AND($AE176,$AB176),IF(X176,IF(OR($V176:X176),",","")&amp;AV$13&amp;": "&amp;L176,""),"")</f>
        <v/>
      </c>
      <c r="AW176" s="22" t="str">
        <f>IF(AND($AE176,$AB176),IF(Y176,IF(OR($V176:Y176),",","")&amp;AW$13&amp;": "&amp;M176,""),"")</f>
        <v/>
      </c>
      <c r="AX176" s="22" t="str">
        <f>IF(AND($AE176,$AB176),IF(Z176,IF(OR($V176:Z176),",","")&amp;AX$13&amp;": """&amp;N176&amp;"""",""),"")</f>
        <v/>
      </c>
      <c r="AY176" s="22" t="str">
        <f>IF(AND($AE176,$AB176),IF(AA176,IF(OR($V176:AA176),",","")&amp;AY$13&amp;": "&amp;"["&amp;O176&amp;"]",""),"")</f>
        <v/>
      </c>
      <c r="AZ176" s="22" t="str">
        <f t="shared" si="93"/>
        <v>}</v>
      </c>
      <c r="BA176" s="14" t="str">
        <f t="shared" si="94"/>
        <v>}</v>
      </c>
      <c r="BB176" s="13" t="str">
        <f t="shared" si="86"/>
        <v>,{"name": "data_row_uid", "title": "UUID of data row", "group": "Meta", "rank": "core", "type": "string", "format": "uuid", "description": "issued by broker", "constraints": {"required": true,"unique": true}}</v>
      </c>
      <c r="BC176" t="str">
        <f t="shared" si="87"/>
        <v>,data_row_uid</v>
      </c>
      <c r="BD176" t="str">
        <f t="shared" si="95"/>
        <v>,'data_row_uid'</v>
      </c>
      <c r="BE176" t="str">
        <f t="shared" si="88"/>
        <v/>
      </c>
      <c r="BG176" t="str">
        <f t="shared" si="89"/>
        <v>uuid</v>
      </c>
      <c r="BH176">
        <f t="shared" si="90"/>
        <v>0</v>
      </c>
      <c r="BI176" t="str">
        <f t="shared" si="91"/>
        <v>, data_row_uid uuid  not null_x000D_</v>
      </c>
    </row>
    <row r="177" spans="1:61" x14ac:dyDescent="0.25">
      <c r="A177" t="str">
        <f>'master schema'!C172</f>
        <v>creating_adapter_version</v>
      </c>
      <c r="B177" t="str">
        <f>'master schema'!K172</f>
        <v>Version of user adapter creating the file</v>
      </c>
      <c r="C177" t="str">
        <f>'master schema'!D172</f>
        <v>Meta</v>
      </c>
      <c r="D177" t="str">
        <f>'master schema'!E172</f>
        <v>broker</v>
      </c>
      <c r="E177" t="str">
        <f>'master schema'!M172</f>
        <v>string</v>
      </c>
      <c r="F177">
        <f>'master schema'!N172</f>
        <v>0</v>
      </c>
      <c r="G177">
        <f>'master schema'!O172</f>
        <v>0</v>
      </c>
      <c r="H177" t="b">
        <f>'master schema'!Y172</f>
        <v>1</v>
      </c>
      <c r="I177" t="b">
        <f>'master schema'!Z172</f>
        <v>0</v>
      </c>
      <c r="J177">
        <f>'master schema'!S172</f>
        <v>0</v>
      </c>
      <c r="K177">
        <f>'master schema'!T172</f>
        <v>40</v>
      </c>
      <c r="L177">
        <f>'master schema'!U172</f>
        <v>0</v>
      </c>
      <c r="M177">
        <f>'master schema'!V172</f>
        <v>0</v>
      </c>
      <c r="N177">
        <f>'master schema'!W172</f>
        <v>0</v>
      </c>
      <c r="O177">
        <f>'master schema'!X172</f>
        <v>0</v>
      </c>
      <c r="P177" t="b">
        <f t="shared" si="67"/>
        <v>1</v>
      </c>
      <c r="Q177" t="b">
        <f t="shared" si="68"/>
        <v>1</v>
      </c>
      <c r="R177" t="b">
        <f t="shared" si="69"/>
        <v>0</v>
      </c>
      <c r="S177" t="b">
        <f t="shared" si="70"/>
        <v>0</v>
      </c>
      <c r="T177" t="b">
        <f t="shared" si="71"/>
        <v>1</v>
      </c>
      <c r="U177" t="b">
        <f t="shared" si="72"/>
        <v>0</v>
      </c>
      <c r="V177" t="b">
        <f>NOT(ISBLANK('master schema'!S172))</f>
        <v>0</v>
      </c>
      <c r="W177" t="b">
        <f>NOT(ISBLANK('master schema'!T172))</f>
        <v>1</v>
      </c>
      <c r="X177" t="b">
        <f>NOT(ISBLANK('master schema'!U172))</f>
        <v>0</v>
      </c>
      <c r="Y177" t="b">
        <f>NOT(ISBLANK('master schema'!V172))</f>
        <v>0</v>
      </c>
      <c r="Z177" t="b">
        <f>NOT(ISBLANK('master schema'!W172))</f>
        <v>0</v>
      </c>
      <c r="AA177" t="b">
        <f>NOT(ISBLANK('master schema'!X172))</f>
        <v>0</v>
      </c>
      <c r="AB177" t="b">
        <f t="shared" si="73"/>
        <v>1</v>
      </c>
      <c r="AC177" t="str">
        <f>INDEX(types_tableschema,MATCH('master schema'!M172,types_master,0))</f>
        <v>string</v>
      </c>
      <c r="AD177" t="b">
        <f>IF(flavour="full",TRUE,INDEX('master schema'!$AC172:$AF172,1,MATCH(flavour,'master schema'!$AC$9:$AF$9,0))="y")</f>
        <v>1</v>
      </c>
      <c r="AE177" t="b">
        <f t="shared" si="74"/>
        <v>1</v>
      </c>
      <c r="AF177">
        <f>IF(AD177,INDEX('master schema'!$AG172:$AK172,1,MATCH(flavour,'master schema'!$AG$9:$AK$9,0)),"")</f>
        <v>0</v>
      </c>
      <c r="AG177" t="b">
        <f t="shared" si="75"/>
        <v>0</v>
      </c>
      <c r="AH177" t="str">
        <f t="shared" si="76"/>
        <v>creatingAdapterVersion</v>
      </c>
      <c r="AI177" s="14" t="str">
        <f t="shared" si="96"/>
        <v>,{</v>
      </c>
      <c r="AJ177" s="15" t="str">
        <f t="shared" si="77"/>
        <v>"name": "creating_adapter_version"</v>
      </c>
      <c r="AK177" s="15" t="str">
        <f t="shared" si="78"/>
        <v>, "title": "Version of user adapter creating the file"</v>
      </c>
      <c r="AL177" s="15" t="str">
        <f t="shared" si="79"/>
        <v>, "group": "Meta"</v>
      </c>
      <c r="AM177" s="15" t="str">
        <f t="shared" si="80"/>
        <v>, "rank": "broker"</v>
      </c>
      <c r="AN177" s="15" t="str">
        <f t="shared" si="81"/>
        <v>, "type": "string"</v>
      </c>
      <c r="AO177" s="15" t="str">
        <f t="shared" si="82"/>
        <v/>
      </c>
      <c r="AP177" s="15" t="str">
        <f t="shared" si="83"/>
        <v/>
      </c>
      <c r="AQ177" s="22" t="str">
        <f t="shared" si="92"/>
        <v>, "constraints": {</v>
      </c>
      <c r="AR177" s="22" t="str">
        <f t="shared" si="84"/>
        <v>"required": true</v>
      </c>
      <c r="AS177" s="22" t="str">
        <f t="shared" si="85"/>
        <v>,"unique": false</v>
      </c>
      <c r="AT177" s="22" t="str">
        <f>IF(AND($AE177,$AB177),IF(V177,IF(OR($V177:V177),",","")&amp;AT$13&amp;": "&amp;J177,""),"")</f>
        <v/>
      </c>
      <c r="AU177" s="22" t="str">
        <f>IF(AND($AE177,$AB177),IF(W177,IF(OR($V177:W177),",","")&amp;AU$13&amp;": "&amp;K177,""),"")</f>
        <v>,"maxLength": 40</v>
      </c>
      <c r="AV177" s="22" t="str">
        <f>IF(AND($AE177,$AB177),IF(X177,IF(OR($V177:X177),",","")&amp;AV$13&amp;": "&amp;L177,""),"")</f>
        <v/>
      </c>
      <c r="AW177" s="22" t="str">
        <f>IF(AND($AE177,$AB177),IF(Y177,IF(OR($V177:Y177),",","")&amp;AW$13&amp;": "&amp;M177,""),"")</f>
        <v/>
      </c>
      <c r="AX177" s="22" t="str">
        <f>IF(AND($AE177,$AB177),IF(Z177,IF(OR($V177:Z177),",","")&amp;AX$13&amp;": """&amp;N177&amp;"""",""),"")</f>
        <v/>
      </c>
      <c r="AY177" s="22" t="str">
        <f>IF(AND($AE177,$AB177),IF(AA177,IF(OR($V177:AA177),",","")&amp;AY$13&amp;": "&amp;"["&amp;O177&amp;"]",""),"")</f>
        <v/>
      </c>
      <c r="AZ177" s="22" t="str">
        <f t="shared" si="93"/>
        <v>}</v>
      </c>
      <c r="BA177" s="14" t="str">
        <f t="shared" si="94"/>
        <v>}</v>
      </c>
      <c r="BB177" s="13" t="str">
        <f t="shared" si="86"/>
        <v>,{"name": "creating_adapter_version", "title": "Version of user adapter creating the file", "group": "Meta", "rank": "broker", "type": "string", "constraints": {"required": true,"unique": false,"maxLength": 40}}</v>
      </c>
      <c r="BC177" t="str">
        <f t="shared" si="87"/>
        <v>,creating_adapter_version</v>
      </c>
      <c r="BD177" t="str">
        <f t="shared" si="95"/>
        <v>,'creating_adapter_version'</v>
      </c>
      <c r="BE177" t="str">
        <f t="shared" si="88"/>
        <v/>
      </c>
      <c r="BG177" t="str">
        <f t="shared" si="89"/>
        <v>varchar</v>
      </c>
      <c r="BH177">
        <f t="shared" si="90"/>
        <v>40</v>
      </c>
      <c r="BI177" t="str">
        <f t="shared" si="91"/>
        <v>, creating_adapter_version varchar(40)  not null_x000D_</v>
      </c>
    </row>
    <row r="178" spans="1:61" x14ac:dyDescent="0.25">
      <c r="A178" t="str">
        <f>'master schema'!C173</f>
        <v>receiving_adapter_instance</v>
      </c>
      <c r="B178" t="str">
        <f>'master schema'!K173</f>
        <v>Instance UUID of broker accepting the file</v>
      </c>
      <c r="C178" t="str">
        <f>'master schema'!D173</f>
        <v>Broker</v>
      </c>
      <c r="D178" t="str">
        <f>'master schema'!E173</f>
        <v>broker</v>
      </c>
      <c r="E178" t="str">
        <f>'master schema'!M173</f>
        <v>uuid</v>
      </c>
      <c r="F178" t="str">
        <f>'master schema'!N173</f>
        <v>uuid</v>
      </c>
      <c r="G178">
        <f>'master schema'!O173</f>
        <v>0</v>
      </c>
      <c r="H178" t="b">
        <f>'master schema'!Y173</f>
        <v>0</v>
      </c>
      <c r="I178" t="b">
        <f>'master schema'!Z173</f>
        <v>0</v>
      </c>
      <c r="J178">
        <f>'master schema'!S173</f>
        <v>0</v>
      </c>
      <c r="K178">
        <f>'master schema'!T173</f>
        <v>0</v>
      </c>
      <c r="L178">
        <f>'master schema'!U173</f>
        <v>0</v>
      </c>
      <c r="M178">
        <f>'master schema'!V173</f>
        <v>0</v>
      </c>
      <c r="N178">
        <f>'master schema'!W173</f>
        <v>0</v>
      </c>
      <c r="O178">
        <f>'master schema'!X173</f>
        <v>0</v>
      </c>
      <c r="P178" t="b">
        <f t="shared" si="67"/>
        <v>1</v>
      </c>
      <c r="Q178" t="b">
        <f t="shared" si="68"/>
        <v>1</v>
      </c>
      <c r="R178" t="b">
        <f t="shared" si="69"/>
        <v>1</v>
      </c>
      <c r="S178" t="b">
        <f t="shared" si="70"/>
        <v>0</v>
      </c>
      <c r="T178" t="b">
        <f t="shared" si="71"/>
        <v>0</v>
      </c>
      <c r="U178" t="b">
        <f t="shared" si="72"/>
        <v>0</v>
      </c>
      <c r="V178" t="b">
        <f>NOT(ISBLANK('master schema'!S173))</f>
        <v>0</v>
      </c>
      <c r="W178" t="b">
        <f>NOT(ISBLANK('master schema'!T173))</f>
        <v>0</v>
      </c>
      <c r="X178" t="b">
        <f>NOT(ISBLANK('master schema'!U173))</f>
        <v>0</v>
      </c>
      <c r="Y178" t="b">
        <f>NOT(ISBLANK('master schema'!V173))</f>
        <v>0</v>
      </c>
      <c r="Z178" t="b">
        <f>NOT(ISBLANK('master schema'!W173))</f>
        <v>0</v>
      </c>
      <c r="AA178" t="b">
        <f>NOT(ISBLANK('master schema'!X173))</f>
        <v>0</v>
      </c>
      <c r="AB178" t="b">
        <f t="shared" si="73"/>
        <v>0</v>
      </c>
      <c r="AC178" t="str">
        <f>INDEX(types_tableschema,MATCH('master schema'!M173,types_master,0))</f>
        <v>string</v>
      </c>
      <c r="AD178" t="b">
        <f>IF(flavour="full",TRUE,INDEX('master schema'!$AC173:$AF173,1,MATCH(flavour,'master schema'!$AC$9:$AF$9,0))="y")</f>
        <v>0</v>
      </c>
      <c r="AE178" t="b">
        <f t="shared" si="74"/>
        <v>0</v>
      </c>
      <c r="AF178" t="str">
        <f>IF(AD178,INDEX('master schema'!$AG173:$AK173,1,MATCH(flavour,'master schema'!$AG$9:$AK$9,0)),"")</f>
        <v/>
      </c>
      <c r="AG178" t="b">
        <f t="shared" si="75"/>
        <v>0</v>
      </c>
      <c r="AH178" t="str">
        <f t="shared" si="76"/>
        <v>receivingAdapterInstance</v>
      </c>
      <c r="AI178" s="14" t="str">
        <f t="shared" si="96"/>
        <v/>
      </c>
      <c r="AJ178" s="15" t="str">
        <f t="shared" si="77"/>
        <v/>
      </c>
      <c r="AK178" s="15" t="str">
        <f t="shared" si="78"/>
        <v/>
      </c>
      <c r="AL178" s="15" t="str">
        <f t="shared" si="79"/>
        <v/>
      </c>
      <c r="AM178" s="15" t="str">
        <f t="shared" si="80"/>
        <v/>
      </c>
      <c r="AN178" s="15" t="str">
        <f t="shared" si="81"/>
        <v/>
      </c>
      <c r="AO178" s="15" t="str">
        <f t="shared" si="82"/>
        <v/>
      </c>
      <c r="AP178" s="15" t="str">
        <f t="shared" si="83"/>
        <v/>
      </c>
      <c r="AQ178" s="22" t="str">
        <f t="shared" si="92"/>
        <v/>
      </c>
      <c r="AR178" s="22" t="str">
        <f t="shared" si="84"/>
        <v/>
      </c>
      <c r="AS178" s="22" t="str">
        <f t="shared" si="85"/>
        <v/>
      </c>
      <c r="AT178" s="22" t="str">
        <f>IF(AND($AE178,$AB178),IF(V178,IF(OR($V178:V178),",","")&amp;AT$13&amp;": "&amp;J178,""),"")</f>
        <v/>
      </c>
      <c r="AU178" s="22" t="str">
        <f>IF(AND($AE178,$AB178),IF(W178,IF(OR($V178:W178),",","")&amp;AU$13&amp;": "&amp;K178,""),"")</f>
        <v/>
      </c>
      <c r="AV178" s="22" t="str">
        <f>IF(AND($AE178,$AB178),IF(X178,IF(OR($V178:X178),",","")&amp;AV$13&amp;": "&amp;L178,""),"")</f>
        <v/>
      </c>
      <c r="AW178" s="22" t="str">
        <f>IF(AND($AE178,$AB178),IF(Y178,IF(OR($V178:Y178),",","")&amp;AW$13&amp;": "&amp;M178,""),"")</f>
        <v/>
      </c>
      <c r="AX178" s="22" t="str">
        <f>IF(AND($AE178,$AB178),IF(Z178,IF(OR($V178:Z178),",","")&amp;AX$13&amp;": """&amp;N178&amp;"""",""),"")</f>
        <v/>
      </c>
      <c r="AY178" s="22" t="str">
        <f>IF(AND($AE178,$AB178),IF(AA178,IF(OR($V178:AA178),",","")&amp;AY$13&amp;": "&amp;"["&amp;O178&amp;"]",""),"")</f>
        <v/>
      </c>
      <c r="AZ178" s="22" t="str">
        <f t="shared" si="93"/>
        <v/>
      </c>
      <c r="BA178" s="14" t="str">
        <f t="shared" si="94"/>
        <v/>
      </c>
      <c r="BB178" s="13" t="str">
        <f t="shared" si="86"/>
        <v/>
      </c>
      <c r="BC178" t="str">
        <f t="shared" si="87"/>
        <v/>
      </c>
      <c r="BD178" t="str">
        <f t="shared" si="95"/>
        <v/>
      </c>
      <c r="BE178" t="str">
        <f t="shared" si="88"/>
        <v/>
      </c>
      <c r="BG178" t="str">
        <f t="shared" si="89"/>
        <v>uuid</v>
      </c>
      <c r="BH178">
        <f t="shared" si="90"/>
        <v>0</v>
      </c>
      <c r="BI178" t="str">
        <f t="shared" si="91"/>
        <v/>
      </c>
    </row>
    <row r="179" spans="1:61" x14ac:dyDescent="0.25">
      <c r="A179" t="str">
        <f>'master schema'!C174</f>
        <v>receiving_adapter_version</v>
      </c>
      <c r="B179" t="str">
        <f>'master schema'!K174</f>
        <v>Version of broker adapter receiving the file</v>
      </c>
      <c r="C179" t="str">
        <f>'master schema'!D174</f>
        <v>Broker</v>
      </c>
      <c r="D179" t="str">
        <f>'master schema'!E174</f>
        <v>broker</v>
      </c>
      <c r="E179" t="str">
        <f>'master schema'!M174</f>
        <v>string</v>
      </c>
      <c r="F179">
        <f>'master schema'!N174</f>
        <v>0</v>
      </c>
      <c r="G179">
        <f>'master schema'!O174</f>
        <v>0</v>
      </c>
      <c r="H179" t="b">
        <f>'master schema'!Y174</f>
        <v>0</v>
      </c>
      <c r="I179" t="b">
        <f>'master schema'!Z174</f>
        <v>0</v>
      </c>
      <c r="J179">
        <f>'master schema'!S174</f>
        <v>0</v>
      </c>
      <c r="K179">
        <f>'master schema'!T174</f>
        <v>40</v>
      </c>
      <c r="L179">
        <f>'master schema'!U174</f>
        <v>0</v>
      </c>
      <c r="M179">
        <f>'master schema'!V174</f>
        <v>0</v>
      </c>
      <c r="N179">
        <f>'master schema'!W174</f>
        <v>0</v>
      </c>
      <c r="O179">
        <f>'master schema'!X174</f>
        <v>0</v>
      </c>
      <c r="P179" t="b">
        <f t="shared" si="67"/>
        <v>1</v>
      </c>
      <c r="Q179" t="b">
        <f t="shared" si="68"/>
        <v>1</v>
      </c>
      <c r="R179" t="b">
        <f t="shared" si="69"/>
        <v>0</v>
      </c>
      <c r="S179" t="b">
        <f t="shared" si="70"/>
        <v>0</v>
      </c>
      <c r="T179" t="b">
        <f t="shared" si="71"/>
        <v>0</v>
      </c>
      <c r="U179" t="b">
        <f t="shared" si="72"/>
        <v>0</v>
      </c>
      <c r="V179" t="b">
        <f>NOT(ISBLANK('master schema'!S174))</f>
        <v>0</v>
      </c>
      <c r="W179" t="b">
        <f>NOT(ISBLANK('master schema'!T174))</f>
        <v>1</v>
      </c>
      <c r="X179" t="b">
        <f>NOT(ISBLANK('master schema'!U174))</f>
        <v>0</v>
      </c>
      <c r="Y179" t="b">
        <f>NOT(ISBLANK('master schema'!V174))</f>
        <v>0</v>
      </c>
      <c r="Z179" t="b">
        <f>NOT(ISBLANK('master schema'!W174))</f>
        <v>0</v>
      </c>
      <c r="AA179" t="b">
        <f>NOT(ISBLANK('master schema'!X174))</f>
        <v>0</v>
      </c>
      <c r="AB179" t="b">
        <f t="shared" si="73"/>
        <v>1</v>
      </c>
      <c r="AC179" t="str">
        <f>INDEX(types_tableschema,MATCH('master schema'!M174,types_master,0))</f>
        <v>string</v>
      </c>
      <c r="AD179" t="b">
        <f>IF(flavour="full",TRUE,INDEX('master schema'!$AC174:$AF174,1,MATCH(flavour,'master schema'!$AC$9:$AF$9,0))="y")</f>
        <v>0</v>
      </c>
      <c r="AE179" t="b">
        <f t="shared" si="74"/>
        <v>0</v>
      </c>
      <c r="AF179" t="str">
        <f>IF(AD179,INDEX('master schema'!$AG174:$AK174,1,MATCH(flavour,'master schema'!$AG$9:$AK$9,0)),"")</f>
        <v/>
      </c>
      <c r="AG179" t="b">
        <f t="shared" si="75"/>
        <v>0</v>
      </c>
      <c r="AH179" t="str">
        <f t="shared" si="76"/>
        <v>receivingAdapterVersion</v>
      </c>
      <c r="AI179" s="14" t="str">
        <f t="shared" si="96"/>
        <v/>
      </c>
      <c r="AJ179" s="15" t="str">
        <f t="shared" si="77"/>
        <v/>
      </c>
      <c r="AK179" s="15" t="str">
        <f t="shared" si="78"/>
        <v/>
      </c>
      <c r="AL179" s="15" t="str">
        <f t="shared" si="79"/>
        <v/>
      </c>
      <c r="AM179" s="15" t="str">
        <f t="shared" si="80"/>
        <v/>
      </c>
      <c r="AN179" s="15" t="str">
        <f t="shared" si="81"/>
        <v/>
      </c>
      <c r="AO179" s="15" t="str">
        <f t="shared" si="82"/>
        <v/>
      </c>
      <c r="AP179" s="15" t="str">
        <f t="shared" si="83"/>
        <v/>
      </c>
      <c r="AQ179" s="22" t="str">
        <f t="shared" si="92"/>
        <v/>
      </c>
      <c r="AR179" s="22" t="str">
        <f t="shared" si="84"/>
        <v/>
      </c>
      <c r="AS179" s="22" t="str">
        <f t="shared" si="85"/>
        <v/>
      </c>
      <c r="AT179" s="22" t="str">
        <f>IF(AND($AE179,$AB179),IF(V179,IF(OR($V179:V179),",","")&amp;AT$13&amp;": "&amp;J179,""),"")</f>
        <v/>
      </c>
      <c r="AU179" s="22" t="str">
        <f>IF(AND($AE179,$AB179),IF(W179,IF(OR($V179:W179),",","")&amp;AU$13&amp;": "&amp;K179,""),"")</f>
        <v/>
      </c>
      <c r="AV179" s="22" t="str">
        <f>IF(AND($AE179,$AB179),IF(X179,IF(OR($V179:X179),",","")&amp;AV$13&amp;": "&amp;L179,""),"")</f>
        <v/>
      </c>
      <c r="AW179" s="22" t="str">
        <f>IF(AND($AE179,$AB179),IF(Y179,IF(OR($V179:Y179),",","")&amp;AW$13&amp;": "&amp;M179,""),"")</f>
        <v/>
      </c>
      <c r="AX179" s="22" t="str">
        <f>IF(AND($AE179,$AB179),IF(Z179,IF(OR($V179:Z179),",","")&amp;AX$13&amp;": """&amp;N179&amp;"""",""),"")</f>
        <v/>
      </c>
      <c r="AY179" s="22" t="str">
        <f>IF(AND($AE179,$AB179),IF(AA179,IF(OR($V179:AA179),",","")&amp;AY$13&amp;": "&amp;"["&amp;O179&amp;"]",""),"")</f>
        <v/>
      </c>
      <c r="AZ179" s="22" t="str">
        <f t="shared" si="93"/>
        <v/>
      </c>
      <c r="BA179" s="14" t="str">
        <f t="shared" si="94"/>
        <v/>
      </c>
      <c r="BB179" s="13" t="str">
        <f t="shared" si="86"/>
        <v/>
      </c>
      <c r="BC179" t="str">
        <f t="shared" si="87"/>
        <v/>
      </c>
      <c r="BD179" t="str">
        <f t="shared" si="95"/>
        <v/>
      </c>
      <c r="BE179" t="str">
        <f t="shared" si="88"/>
        <v/>
      </c>
      <c r="BG179" t="str">
        <f t="shared" si="89"/>
        <v>varchar</v>
      </c>
      <c r="BH179">
        <f t="shared" si="90"/>
        <v>40</v>
      </c>
      <c r="BI179" t="str">
        <f t="shared" si="91"/>
        <v/>
      </c>
    </row>
    <row r="180" spans="1:61" x14ac:dyDescent="0.25">
      <c r="A180" t="str">
        <f>'master schema'!C175</f>
        <v>receiving_broker_version</v>
      </c>
      <c r="B180" t="str">
        <f>'master schema'!K175</f>
        <v>Version of broker saving the file</v>
      </c>
      <c r="C180" t="str">
        <f>'master schema'!D175</f>
        <v>Broker</v>
      </c>
      <c r="D180" t="str">
        <f>'master schema'!E175</f>
        <v>broker</v>
      </c>
      <c r="E180" t="str">
        <f>'master schema'!M175</f>
        <v>string</v>
      </c>
      <c r="F180">
        <f>'master schema'!N175</f>
        <v>0</v>
      </c>
      <c r="G180">
        <f>'master schema'!O175</f>
        <v>0</v>
      </c>
      <c r="H180" t="b">
        <f>'master schema'!Y175</f>
        <v>0</v>
      </c>
      <c r="I180" t="b">
        <f>'master schema'!Z175</f>
        <v>0</v>
      </c>
      <c r="J180">
        <f>'master schema'!S175</f>
        <v>0</v>
      </c>
      <c r="K180">
        <f>'master schema'!T175</f>
        <v>40</v>
      </c>
      <c r="L180">
        <f>'master schema'!U175</f>
        <v>0</v>
      </c>
      <c r="M180">
        <f>'master schema'!V175</f>
        <v>0</v>
      </c>
      <c r="N180">
        <f>'master schema'!W175</f>
        <v>0</v>
      </c>
      <c r="O180">
        <f>'master schema'!X175</f>
        <v>0</v>
      </c>
      <c r="P180" t="b">
        <f t="shared" si="67"/>
        <v>1</v>
      </c>
      <c r="Q180" t="b">
        <f t="shared" si="68"/>
        <v>1</v>
      </c>
      <c r="R180" t="b">
        <f t="shared" si="69"/>
        <v>0</v>
      </c>
      <c r="S180" t="b">
        <f t="shared" si="70"/>
        <v>0</v>
      </c>
      <c r="T180" t="b">
        <f t="shared" si="71"/>
        <v>0</v>
      </c>
      <c r="U180" t="b">
        <f t="shared" si="72"/>
        <v>0</v>
      </c>
      <c r="V180" t="b">
        <f>NOT(ISBLANK('master schema'!S175))</f>
        <v>0</v>
      </c>
      <c r="W180" t="b">
        <f>NOT(ISBLANK('master schema'!T175))</f>
        <v>1</v>
      </c>
      <c r="X180" t="b">
        <f>NOT(ISBLANK('master schema'!U175))</f>
        <v>0</v>
      </c>
      <c r="Y180" t="b">
        <f>NOT(ISBLANK('master schema'!V175))</f>
        <v>0</v>
      </c>
      <c r="Z180" t="b">
        <f>NOT(ISBLANK('master schema'!W175))</f>
        <v>0</v>
      </c>
      <c r="AA180" t="b">
        <f>NOT(ISBLANK('master schema'!X175))</f>
        <v>0</v>
      </c>
      <c r="AB180" t="b">
        <f t="shared" si="73"/>
        <v>1</v>
      </c>
      <c r="AC180" t="str">
        <f>INDEX(types_tableschema,MATCH('master schema'!M175,types_master,0))</f>
        <v>string</v>
      </c>
      <c r="AD180" t="b">
        <f>IF(flavour="full",TRUE,INDEX('master schema'!$AC175:$AF175,1,MATCH(flavour,'master schema'!$AC$9:$AF$9,0))="y")</f>
        <v>0</v>
      </c>
      <c r="AE180" t="b">
        <f t="shared" si="74"/>
        <v>0</v>
      </c>
      <c r="AF180" t="str">
        <f>IF(AD180,INDEX('master schema'!$AG175:$AK175,1,MATCH(flavour,'master schema'!$AG$9:$AK$9,0)),"")</f>
        <v/>
      </c>
      <c r="AG180" t="b">
        <f t="shared" si="75"/>
        <v>0</v>
      </c>
      <c r="AH180" t="str">
        <f t="shared" si="76"/>
        <v>receivingBrokerVersion</v>
      </c>
      <c r="AI180" s="14" t="str">
        <f t="shared" si="96"/>
        <v/>
      </c>
      <c r="AJ180" s="15" t="str">
        <f t="shared" si="77"/>
        <v/>
      </c>
      <c r="AK180" s="15" t="str">
        <f t="shared" si="78"/>
        <v/>
      </c>
      <c r="AL180" s="15" t="str">
        <f t="shared" si="79"/>
        <v/>
      </c>
      <c r="AM180" s="15" t="str">
        <f t="shared" si="80"/>
        <v/>
      </c>
      <c r="AN180" s="15" t="str">
        <f t="shared" si="81"/>
        <v/>
      </c>
      <c r="AO180" s="15" t="str">
        <f t="shared" si="82"/>
        <v/>
      </c>
      <c r="AP180" s="15" t="str">
        <f t="shared" si="83"/>
        <v/>
      </c>
      <c r="AQ180" s="22" t="str">
        <f t="shared" si="92"/>
        <v/>
      </c>
      <c r="AR180" s="22" t="str">
        <f t="shared" si="84"/>
        <v/>
      </c>
      <c r="AS180" s="22" t="str">
        <f t="shared" si="85"/>
        <v/>
      </c>
      <c r="AT180" s="22" t="str">
        <f>IF(AND($AE180,$AB180),IF(V180,IF(OR($V180:V180),",","")&amp;AT$13&amp;": "&amp;J180,""),"")</f>
        <v/>
      </c>
      <c r="AU180" s="22" t="str">
        <f>IF(AND($AE180,$AB180),IF(W180,IF(OR($V180:W180),",","")&amp;AU$13&amp;": "&amp;K180,""),"")</f>
        <v/>
      </c>
      <c r="AV180" s="22" t="str">
        <f>IF(AND($AE180,$AB180),IF(X180,IF(OR($V180:X180),",","")&amp;AV$13&amp;": "&amp;L180,""),"")</f>
        <v/>
      </c>
      <c r="AW180" s="22" t="str">
        <f>IF(AND($AE180,$AB180),IF(Y180,IF(OR($V180:Y180),",","")&amp;AW$13&amp;": "&amp;M180,""),"")</f>
        <v/>
      </c>
      <c r="AX180" s="22" t="str">
        <f>IF(AND($AE180,$AB180),IF(Z180,IF(OR($V180:Z180),",","")&amp;AX$13&amp;": """&amp;N180&amp;"""",""),"")</f>
        <v/>
      </c>
      <c r="AY180" s="22" t="str">
        <f>IF(AND($AE180,$AB180),IF(AA180,IF(OR($V180:AA180),",","")&amp;AY$13&amp;": "&amp;"["&amp;O180&amp;"]",""),"")</f>
        <v/>
      </c>
      <c r="AZ180" s="22" t="str">
        <f t="shared" si="93"/>
        <v/>
      </c>
      <c r="BA180" s="14" t="str">
        <f t="shared" si="94"/>
        <v/>
      </c>
      <c r="BB180" s="13" t="str">
        <f t="shared" si="86"/>
        <v/>
      </c>
      <c r="BC180" t="str">
        <f t="shared" si="87"/>
        <v/>
      </c>
      <c r="BD180" t="str">
        <f t="shared" si="95"/>
        <v/>
      </c>
      <c r="BE180" t="str">
        <f t="shared" si="88"/>
        <v/>
      </c>
      <c r="BG180" t="str">
        <f t="shared" si="89"/>
        <v>varchar</v>
      </c>
      <c r="BH180">
        <f t="shared" si="90"/>
        <v>40</v>
      </c>
      <c r="BI180" t="str">
        <f t="shared" si="91"/>
        <v/>
      </c>
    </row>
    <row r="181" spans="1:61" x14ac:dyDescent="0.25">
      <c r="A181" t="str">
        <f>'master schema'!C176</f>
        <v>additional_input_items</v>
      </c>
      <c r="B181">
        <f>'master schema'!K176</f>
        <v>0</v>
      </c>
      <c r="C181" t="str">
        <f>'master schema'!D176</f>
        <v>Input_Only</v>
      </c>
      <c r="D181" t="str">
        <f>'master schema'!E176</f>
        <v>vend</v>
      </c>
      <c r="E181">
        <f>'master schema'!M176</f>
        <v>0</v>
      </c>
      <c r="F181">
        <f>'master schema'!N176</f>
        <v>0</v>
      </c>
      <c r="G181">
        <f>'master schema'!O176</f>
        <v>0</v>
      </c>
      <c r="H181" t="b">
        <f>'master schema'!Y176</f>
        <v>0</v>
      </c>
      <c r="I181" t="b">
        <f>'master schema'!Z176</f>
        <v>0</v>
      </c>
      <c r="J181">
        <f>'master schema'!S176</f>
        <v>0</v>
      </c>
      <c r="K181">
        <f>'master schema'!T176</f>
        <v>0</v>
      </c>
      <c r="L181">
        <f>'master schema'!U176</f>
        <v>0</v>
      </c>
      <c r="M181">
        <f>'master schema'!V176</f>
        <v>0</v>
      </c>
      <c r="N181">
        <f>'master schema'!W176</f>
        <v>0</v>
      </c>
      <c r="O181">
        <f>'master schema'!X176</f>
        <v>0</v>
      </c>
      <c r="P181" t="b">
        <f t="shared" si="67"/>
        <v>0</v>
      </c>
      <c r="Q181" t="b">
        <f t="shared" si="68"/>
        <v>0</v>
      </c>
      <c r="R181" t="b">
        <f t="shared" si="69"/>
        <v>0</v>
      </c>
      <c r="S181" t="b">
        <f t="shared" si="70"/>
        <v>0</v>
      </c>
      <c r="T181" t="b">
        <f t="shared" si="71"/>
        <v>0</v>
      </c>
      <c r="U181" t="b">
        <f t="shared" si="72"/>
        <v>0</v>
      </c>
      <c r="V181" t="b">
        <f>NOT(ISBLANK('master schema'!S176))</f>
        <v>0</v>
      </c>
      <c r="W181" t="b">
        <f>NOT(ISBLANK('master schema'!T176))</f>
        <v>0</v>
      </c>
      <c r="X181" t="b">
        <f>NOT(ISBLANK('master schema'!U176))</f>
        <v>0</v>
      </c>
      <c r="Y181" t="b">
        <f>NOT(ISBLANK('master schema'!V176))</f>
        <v>0</v>
      </c>
      <c r="Z181" t="b">
        <f>NOT(ISBLANK('master schema'!W176))</f>
        <v>0</v>
      </c>
      <c r="AA181" t="b">
        <f>NOT(ISBLANK('master schema'!X176))</f>
        <v>0</v>
      </c>
      <c r="AB181" t="b">
        <f t="shared" si="73"/>
        <v>0</v>
      </c>
      <c r="AC181" t="e">
        <f>INDEX(types_tableschema,MATCH('master schema'!M176,types_master,0))</f>
        <v>#N/A</v>
      </c>
      <c r="AD181" t="b">
        <f>IF(flavour="full",TRUE,INDEX('master schema'!$AC176:$AF176,1,MATCH(flavour,'master schema'!$AC$9:$AF$9,0))="y")</f>
        <v>0</v>
      </c>
      <c r="AE181" t="b">
        <f t="shared" si="74"/>
        <v>0</v>
      </c>
      <c r="AF181" t="str">
        <f>IF(AD181,INDEX('master schema'!$AG176:$AK176,1,MATCH(flavour,'master schema'!$AG$9:$AK$9,0)),"")</f>
        <v/>
      </c>
      <c r="AG181" t="b">
        <f t="shared" si="75"/>
        <v>0</v>
      </c>
      <c r="AH181" t="str">
        <f t="shared" si="76"/>
        <v>additionalInputItems</v>
      </c>
      <c r="AI181" s="14" t="str">
        <f t="shared" si="96"/>
        <v/>
      </c>
      <c r="AJ181" s="15" t="str">
        <f t="shared" si="77"/>
        <v/>
      </c>
      <c r="AK181" s="15" t="str">
        <f t="shared" si="78"/>
        <v/>
      </c>
      <c r="AL181" s="15" t="str">
        <f t="shared" si="79"/>
        <v/>
      </c>
      <c r="AM181" s="15" t="str">
        <f t="shared" si="80"/>
        <v/>
      </c>
      <c r="AN181" s="15" t="str">
        <f t="shared" si="81"/>
        <v/>
      </c>
      <c r="AO181" s="15" t="str">
        <f t="shared" si="82"/>
        <v/>
      </c>
      <c r="AP181" s="15" t="str">
        <f t="shared" si="83"/>
        <v/>
      </c>
      <c r="AQ181" s="22" t="str">
        <f t="shared" si="92"/>
        <v/>
      </c>
      <c r="AR181" s="22" t="str">
        <f t="shared" si="84"/>
        <v/>
      </c>
      <c r="AS181" s="22" t="str">
        <f t="shared" si="85"/>
        <v/>
      </c>
      <c r="AT181" s="22" t="str">
        <f>IF(AND($AE181,$AB181),IF(V181,IF(OR($V181:V181),",","")&amp;AT$13&amp;": "&amp;J181,""),"")</f>
        <v/>
      </c>
      <c r="AU181" s="22" t="str">
        <f>IF(AND($AE181,$AB181),IF(W181,IF(OR($V181:W181),",","")&amp;AU$13&amp;": "&amp;K181,""),"")</f>
        <v/>
      </c>
      <c r="AV181" s="22" t="str">
        <f>IF(AND($AE181,$AB181),IF(X181,IF(OR($V181:X181),",","")&amp;AV$13&amp;": "&amp;L181,""),"")</f>
        <v/>
      </c>
      <c r="AW181" s="22" t="str">
        <f>IF(AND($AE181,$AB181),IF(Y181,IF(OR($V181:Y181),",","")&amp;AW$13&amp;": "&amp;M181,""),"")</f>
        <v/>
      </c>
      <c r="AX181" s="22" t="str">
        <f>IF(AND($AE181,$AB181),IF(Z181,IF(OR($V181:Z181),",","")&amp;AX$13&amp;": """&amp;N181&amp;"""",""),"")</f>
        <v/>
      </c>
      <c r="AY181" s="22" t="str">
        <f>IF(AND($AE181,$AB181),IF(AA181,IF(OR($V181:AA181),",","")&amp;AY$13&amp;": "&amp;"["&amp;O181&amp;"]",""),"")</f>
        <v/>
      </c>
      <c r="AZ181" s="22" t="str">
        <f t="shared" si="93"/>
        <v/>
      </c>
      <c r="BA181" s="14" t="str">
        <f t="shared" si="94"/>
        <v/>
      </c>
      <c r="BB181" s="13" t="str">
        <f t="shared" si="86"/>
        <v/>
      </c>
      <c r="BC181" t="str">
        <f t="shared" si="87"/>
        <v/>
      </c>
      <c r="BD181" t="str">
        <f t="shared" si="95"/>
        <v/>
      </c>
      <c r="BE181" t="str">
        <f t="shared" si="88"/>
        <v/>
      </c>
      <c r="BG181" t="e">
        <f t="shared" si="89"/>
        <v>#N/A</v>
      </c>
      <c r="BH181">
        <f t="shared" si="90"/>
        <v>0</v>
      </c>
      <c r="BI181" t="str">
        <f t="shared" si="91"/>
        <v/>
      </c>
    </row>
    <row r="182" spans="1:61" x14ac:dyDescent="0.25">
      <c r="A182" t="str">
        <f>'master schema'!C177</f>
        <v>x_gps_latitude_direction</v>
      </c>
      <c r="B182">
        <f>'master schema'!K177</f>
        <v>0</v>
      </c>
      <c r="C182" t="str">
        <f>'master schema'!D177</f>
        <v>Input_Only</v>
      </c>
      <c r="D182" t="str">
        <f>'master schema'!E177</f>
        <v>vend</v>
      </c>
      <c r="E182">
        <f>'master schema'!M177</f>
        <v>0</v>
      </c>
      <c r="F182">
        <f>'master schema'!N177</f>
        <v>0</v>
      </c>
      <c r="G182">
        <f>'master schema'!O177</f>
        <v>0</v>
      </c>
      <c r="H182" t="b">
        <f>'master schema'!Y177</f>
        <v>0</v>
      </c>
      <c r="I182" t="b">
        <f>'master schema'!Z177</f>
        <v>0</v>
      </c>
      <c r="J182">
        <f>'master schema'!S177</f>
        <v>0</v>
      </c>
      <c r="K182">
        <f>'master schema'!T177</f>
        <v>0</v>
      </c>
      <c r="L182">
        <f>'master schema'!U177</f>
        <v>0</v>
      </c>
      <c r="M182">
        <f>'master schema'!V177</f>
        <v>0</v>
      </c>
      <c r="N182">
        <f>'master schema'!W177</f>
        <v>0</v>
      </c>
      <c r="O182">
        <f>'master schema'!X177</f>
        <v>0</v>
      </c>
      <c r="P182" t="b">
        <f t="shared" si="67"/>
        <v>0</v>
      </c>
      <c r="Q182" t="b">
        <f t="shared" si="68"/>
        <v>0</v>
      </c>
      <c r="R182" t="b">
        <f t="shared" si="69"/>
        <v>0</v>
      </c>
      <c r="S182" t="b">
        <f t="shared" si="70"/>
        <v>0</v>
      </c>
      <c r="T182" t="b">
        <f t="shared" si="71"/>
        <v>0</v>
      </c>
      <c r="U182" t="b">
        <f t="shared" si="72"/>
        <v>0</v>
      </c>
      <c r="V182" t="b">
        <f>NOT(ISBLANK('master schema'!S177))</f>
        <v>0</v>
      </c>
      <c r="W182" t="b">
        <f>NOT(ISBLANK('master schema'!T177))</f>
        <v>0</v>
      </c>
      <c r="X182" t="b">
        <f>NOT(ISBLANK('master schema'!U177))</f>
        <v>0</v>
      </c>
      <c r="Y182" t="b">
        <f>NOT(ISBLANK('master schema'!V177))</f>
        <v>0</v>
      </c>
      <c r="Z182" t="b">
        <f>NOT(ISBLANK('master schema'!W177))</f>
        <v>0</v>
      </c>
      <c r="AA182" t="b">
        <f>NOT(ISBLANK('master schema'!X177))</f>
        <v>0</v>
      </c>
      <c r="AB182" t="b">
        <f t="shared" si="73"/>
        <v>0</v>
      </c>
      <c r="AC182" t="e">
        <f>INDEX(types_tableschema,MATCH('master schema'!M177,types_master,0))</f>
        <v>#N/A</v>
      </c>
      <c r="AD182" t="b">
        <f>IF(flavour="full",TRUE,INDEX('master schema'!$AC177:$AF177,1,MATCH(flavour,'master schema'!$AC$9:$AF$9,0))="y")</f>
        <v>1</v>
      </c>
      <c r="AE182" t="b">
        <f t="shared" si="74"/>
        <v>0</v>
      </c>
      <c r="AF182">
        <f>IF(AD182,INDEX('master schema'!$AG177:$AK177,1,MATCH(flavour,'master schema'!$AG$9:$AK$9,0)),"")</f>
        <v>16</v>
      </c>
      <c r="AG182" t="b">
        <f t="shared" si="75"/>
        <v>1</v>
      </c>
      <c r="AH182" t="str">
        <f t="shared" si="76"/>
        <v>xGpsLatitudeDirection</v>
      </c>
      <c r="AI182" s="14" t="str">
        <f t="shared" si="96"/>
        <v/>
      </c>
      <c r="AJ182" s="15" t="str">
        <f t="shared" si="77"/>
        <v/>
      </c>
      <c r="AK182" s="15" t="str">
        <f t="shared" si="78"/>
        <v/>
      </c>
      <c r="AL182" s="15" t="str">
        <f t="shared" si="79"/>
        <v/>
      </c>
      <c r="AM182" s="15" t="str">
        <f t="shared" si="80"/>
        <v/>
      </c>
      <c r="AN182" s="15" t="str">
        <f t="shared" si="81"/>
        <v/>
      </c>
      <c r="AO182" s="15" t="str">
        <f t="shared" si="82"/>
        <v/>
      </c>
      <c r="AP182" s="15" t="str">
        <f t="shared" si="83"/>
        <v/>
      </c>
      <c r="AQ182" s="22" t="str">
        <f t="shared" si="92"/>
        <v/>
      </c>
      <c r="AR182" s="22" t="str">
        <f t="shared" si="84"/>
        <v/>
      </c>
      <c r="AS182" s="22" t="str">
        <f t="shared" si="85"/>
        <v/>
      </c>
      <c r="AT182" s="22" t="str">
        <f>IF(AND($AE182,$AB182),IF(V182,IF(OR($V182:V182),",","")&amp;AT$13&amp;": "&amp;J182,""),"")</f>
        <v/>
      </c>
      <c r="AU182" s="22" t="str">
        <f>IF(AND($AE182,$AB182),IF(W182,IF(OR($V182:W182),",","")&amp;AU$13&amp;": "&amp;K182,""),"")</f>
        <v/>
      </c>
      <c r="AV182" s="22" t="str">
        <f>IF(AND($AE182,$AB182),IF(X182,IF(OR($V182:X182),",","")&amp;AV$13&amp;": "&amp;L182,""),"")</f>
        <v/>
      </c>
      <c r="AW182" s="22" t="str">
        <f>IF(AND($AE182,$AB182),IF(Y182,IF(OR($V182:Y182),",","")&amp;AW$13&amp;": "&amp;M182,""),"")</f>
        <v/>
      </c>
      <c r="AX182" s="22" t="str">
        <f>IF(AND($AE182,$AB182),IF(Z182,IF(OR($V182:Z182),",","")&amp;AX$13&amp;": """&amp;N182&amp;"""",""),"")</f>
        <v/>
      </c>
      <c r="AY182" s="22" t="str">
        <f>IF(AND($AE182,$AB182),IF(AA182,IF(OR($V182:AA182),",","")&amp;AY$13&amp;": "&amp;"["&amp;O182&amp;"]",""),"")</f>
        <v/>
      </c>
      <c r="AZ182" s="22" t="str">
        <f t="shared" si="93"/>
        <v/>
      </c>
      <c r="BA182" s="14" t="str">
        <f t="shared" si="94"/>
        <v/>
      </c>
      <c r="BB182" s="13" t="str">
        <f t="shared" si="86"/>
        <v/>
      </c>
      <c r="BC182" t="str">
        <f t="shared" si="87"/>
        <v/>
      </c>
      <c r="BD182" t="str">
        <f t="shared" si="95"/>
        <v/>
      </c>
      <c r="BE182" t="str">
        <f t="shared" si="88"/>
        <v>,'x_gps_latitude_direction'</v>
      </c>
      <c r="BG182" t="e">
        <f t="shared" si="89"/>
        <v>#N/A</v>
      </c>
      <c r="BH182">
        <f t="shared" si="90"/>
        <v>0</v>
      </c>
      <c r="BI182" t="str">
        <f t="shared" si="91"/>
        <v/>
      </c>
    </row>
    <row r="183" spans="1:61" x14ac:dyDescent="0.25">
      <c r="A183" t="str">
        <f>'master schema'!C178</f>
        <v>x_gps_longitude_direction</v>
      </c>
      <c r="B183">
        <f>'master schema'!K178</f>
        <v>0</v>
      </c>
      <c r="C183" t="str">
        <f>'master schema'!D178</f>
        <v>Input_Only</v>
      </c>
      <c r="D183" t="str">
        <f>'master schema'!E178</f>
        <v>vend</v>
      </c>
      <c r="E183">
        <f>'master schema'!M178</f>
        <v>0</v>
      </c>
      <c r="F183">
        <f>'master schema'!N178</f>
        <v>0</v>
      </c>
      <c r="G183">
        <f>'master schema'!O178</f>
        <v>0</v>
      </c>
      <c r="H183" t="b">
        <f>'master schema'!Y178</f>
        <v>0</v>
      </c>
      <c r="I183" t="b">
        <f>'master schema'!Z178</f>
        <v>0</v>
      </c>
      <c r="J183">
        <f>'master schema'!S178</f>
        <v>0</v>
      </c>
      <c r="K183">
        <f>'master schema'!T178</f>
        <v>0</v>
      </c>
      <c r="L183">
        <f>'master schema'!U178</f>
        <v>0</v>
      </c>
      <c r="M183">
        <f>'master schema'!V178</f>
        <v>0</v>
      </c>
      <c r="N183">
        <f>'master schema'!W178</f>
        <v>0</v>
      </c>
      <c r="O183">
        <f>'master schema'!X178</f>
        <v>0</v>
      </c>
      <c r="P183" t="b">
        <f t="shared" si="67"/>
        <v>0</v>
      </c>
      <c r="Q183" t="b">
        <f t="shared" si="68"/>
        <v>0</v>
      </c>
      <c r="R183" t="b">
        <f t="shared" si="69"/>
        <v>0</v>
      </c>
      <c r="S183" t="b">
        <f t="shared" si="70"/>
        <v>0</v>
      </c>
      <c r="T183" t="b">
        <f t="shared" si="71"/>
        <v>0</v>
      </c>
      <c r="U183" t="b">
        <f t="shared" si="72"/>
        <v>0</v>
      </c>
      <c r="V183" t="b">
        <f>NOT(ISBLANK('master schema'!S178))</f>
        <v>0</v>
      </c>
      <c r="W183" t="b">
        <f>NOT(ISBLANK('master schema'!T178))</f>
        <v>0</v>
      </c>
      <c r="X183" t="b">
        <f>NOT(ISBLANK('master schema'!U178))</f>
        <v>0</v>
      </c>
      <c r="Y183" t="b">
        <f>NOT(ISBLANK('master schema'!V178))</f>
        <v>0</v>
      </c>
      <c r="Z183" t="b">
        <f>NOT(ISBLANK('master schema'!W178))</f>
        <v>0</v>
      </c>
      <c r="AA183" t="b">
        <f>NOT(ISBLANK('master schema'!X178))</f>
        <v>0</v>
      </c>
      <c r="AB183" t="b">
        <f t="shared" si="73"/>
        <v>0</v>
      </c>
      <c r="AC183" t="e">
        <f>INDEX(types_tableschema,MATCH('master schema'!M178,types_master,0))</f>
        <v>#N/A</v>
      </c>
      <c r="AD183" t="b">
        <f>IF(flavour="full",TRUE,INDEX('master schema'!$AC178:$AF178,1,MATCH(flavour,'master schema'!$AC$9:$AF$9,0))="y")</f>
        <v>1</v>
      </c>
      <c r="AE183" t="b">
        <f t="shared" si="74"/>
        <v>0</v>
      </c>
      <c r="AF183">
        <f>IF(AD183,INDEX('master schema'!$AG178:$AK178,1,MATCH(flavour,'master schema'!$AG$9:$AK$9,0)),"")</f>
        <v>18</v>
      </c>
      <c r="AG183" t="b">
        <f t="shared" si="75"/>
        <v>1</v>
      </c>
      <c r="AH183" t="str">
        <f t="shared" si="76"/>
        <v>xGpsLongitudeDirection</v>
      </c>
      <c r="AI183" s="14" t="str">
        <f t="shared" si="96"/>
        <v/>
      </c>
      <c r="AJ183" s="15" t="str">
        <f t="shared" si="77"/>
        <v/>
      </c>
      <c r="AK183" s="15" t="str">
        <f t="shared" si="78"/>
        <v/>
      </c>
      <c r="AL183" s="15" t="str">
        <f t="shared" si="79"/>
        <v/>
      </c>
      <c r="AM183" s="15" t="str">
        <f t="shared" si="80"/>
        <v/>
      </c>
      <c r="AN183" s="15" t="str">
        <f t="shared" si="81"/>
        <v/>
      </c>
      <c r="AO183" s="15" t="str">
        <f t="shared" si="82"/>
        <v/>
      </c>
      <c r="AP183" s="15" t="str">
        <f t="shared" si="83"/>
        <v/>
      </c>
      <c r="AQ183" s="22" t="str">
        <f t="shared" si="92"/>
        <v/>
      </c>
      <c r="AR183" s="22" t="str">
        <f t="shared" si="84"/>
        <v/>
      </c>
      <c r="AS183" s="22" t="str">
        <f t="shared" si="85"/>
        <v/>
      </c>
      <c r="AT183" s="22" t="str">
        <f>IF(AND($AE183,$AB183),IF(V183,IF(OR($V183:V183),",","")&amp;AT$13&amp;": "&amp;J183,""),"")</f>
        <v/>
      </c>
      <c r="AU183" s="22" t="str">
        <f>IF(AND($AE183,$AB183),IF(W183,IF(OR($V183:W183),",","")&amp;AU$13&amp;": "&amp;K183,""),"")</f>
        <v/>
      </c>
      <c r="AV183" s="22" t="str">
        <f>IF(AND($AE183,$AB183),IF(X183,IF(OR($V183:X183),",","")&amp;AV$13&amp;": "&amp;L183,""),"")</f>
        <v/>
      </c>
      <c r="AW183" s="22" t="str">
        <f>IF(AND($AE183,$AB183),IF(Y183,IF(OR($V183:Y183),",","")&amp;AW$13&amp;": "&amp;M183,""),"")</f>
        <v/>
      </c>
      <c r="AX183" s="22" t="str">
        <f>IF(AND($AE183,$AB183),IF(Z183,IF(OR($V183:Z183),",","")&amp;AX$13&amp;": """&amp;N183&amp;"""",""),"")</f>
        <v/>
      </c>
      <c r="AY183" s="22" t="str">
        <f>IF(AND($AE183,$AB183),IF(AA183,IF(OR($V183:AA183),",","")&amp;AY$13&amp;": "&amp;"["&amp;O183&amp;"]",""),"")</f>
        <v/>
      </c>
      <c r="AZ183" s="22" t="str">
        <f t="shared" si="93"/>
        <v/>
      </c>
      <c r="BA183" s="14" t="str">
        <f t="shared" si="94"/>
        <v/>
      </c>
      <c r="BB183" s="13" t="str">
        <f t="shared" si="86"/>
        <v/>
      </c>
      <c r="BC183" t="str">
        <f t="shared" si="87"/>
        <v/>
      </c>
      <c r="BD183" t="str">
        <f t="shared" si="95"/>
        <v/>
      </c>
      <c r="BE183" t="str">
        <f t="shared" si="88"/>
        <v>,'x_gps_longitude_direction'</v>
      </c>
      <c r="BG183" t="e">
        <f t="shared" si="89"/>
        <v>#N/A</v>
      </c>
      <c r="BH183">
        <f t="shared" si="90"/>
        <v>0</v>
      </c>
      <c r="BI183" t="str">
        <f t="shared" si="91"/>
        <v/>
      </c>
    </row>
    <row r="184" spans="1:61" x14ac:dyDescent="0.25">
      <c r="A184" t="str">
        <f>'master schema'!C179</f>
        <v>x_gps_date</v>
      </c>
      <c r="B184">
        <f>'master schema'!K179</f>
        <v>0</v>
      </c>
      <c r="C184" t="str">
        <f>'master schema'!D179</f>
        <v>Input_Only</v>
      </c>
      <c r="D184" t="str">
        <f>'master schema'!E179</f>
        <v>vend</v>
      </c>
      <c r="E184">
        <f>'master schema'!M179</f>
        <v>0</v>
      </c>
      <c r="F184">
        <f>'master schema'!N179</f>
        <v>0</v>
      </c>
      <c r="G184">
        <f>'master schema'!O179</f>
        <v>0</v>
      </c>
      <c r="H184" t="b">
        <f>'master schema'!Y179</f>
        <v>0</v>
      </c>
      <c r="I184" t="b">
        <f>'master schema'!Z179</f>
        <v>0</v>
      </c>
      <c r="J184">
        <f>'master schema'!S179</f>
        <v>0</v>
      </c>
      <c r="K184">
        <f>'master schema'!T179</f>
        <v>0</v>
      </c>
      <c r="L184">
        <f>'master schema'!U179</f>
        <v>0</v>
      </c>
      <c r="M184">
        <f>'master schema'!V179</f>
        <v>0</v>
      </c>
      <c r="N184">
        <f>'master schema'!W179</f>
        <v>0</v>
      </c>
      <c r="O184">
        <f>'master schema'!X179</f>
        <v>0</v>
      </c>
      <c r="P184" t="b">
        <f t="shared" si="67"/>
        <v>0</v>
      </c>
      <c r="Q184" t="b">
        <f t="shared" si="68"/>
        <v>0</v>
      </c>
      <c r="R184" t="b">
        <f t="shared" si="69"/>
        <v>0</v>
      </c>
      <c r="S184" t="b">
        <f t="shared" si="70"/>
        <v>0</v>
      </c>
      <c r="T184" t="b">
        <f t="shared" si="71"/>
        <v>0</v>
      </c>
      <c r="U184" t="b">
        <f t="shared" si="72"/>
        <v>0</v>
      </c>
      <c r="V184" t="b">
        <f>NOT(ISBLANK('master schema'!S179))</f>
        <v>0</v>
      </c>
      <c r="W184" t="b">
        <f>NOT(ISBLANK('master schema'!T179))</f>
        <v>0</v>
      </c>
      <c r="X184" t="b">
        <f>NOT(ISBLANK('master schema'!U179))</f>
        <v>0</v>
      </c>
      <c r="Y184" t="b">
        <f>NOT(ISBLANK('master schema'!V179))</f>
        <v>0</v>
      </c>
      <c r="Z184" t="b">
        <f>NOT(ISBLANK('master schema'!W179))</f>
        <v>0</v>
      </c>
      <c r="AA184" t="b">
        <f>NOT(ISBLANK('master schema'!X179))</f>
        <v>0</v>
      </c>
      <c r="AB184" t="b">
        <f t="shared" si="73"/>
        <v>0</v>
      </c>
      <c r="AC184" t="e">
        <f>INDEX(types_tableschema,MATCH('master schema'!M179,types_master,0))</f>
        <v>#N/A</v>
      </c>
      <c r="AD184" t="b">
        <f>IF(flavour="full",TRUE,INDEX('master schema'!$AC179:$AF179,1,MATCH(flavour,'master schema'!$AC$9:$AF$9,0))="y")</f>
        <v>1</v>
      </c>
      <c r="AE184" t="b">
        <f t="shared" si="74"/>
        <v>0</v>
      </c>
      <c r="AF184">
        <f>IF(AD184,INDEX('master schema'!$AG179:$AK179,1,MATCH(flavour,'master schema'!$AG$9:$AK$9,0)),"")</f>
        <v>28</v>
      </c>
      <c r="AG184" t="b">
        <f t="shared" si="75"/>
        <v>1</v>
      </c>
      <c r="AH184" t="str">
        <f t="shared" si="76"/>
        <v>xGpsDate</v>
      </c>
      <c r="AI184" s="14" t="str">
        <f t="shared" si="96"/>
        <v/>
      </c>
      <c r="AJ184" s="15" t="str">
        <f t="shared" si="77"/>
        <v/>
      </c>
      <c r="AK184" s="15" t="str">
        <f t="shared" si="78"/>
        <v/>
      </c>
      <c r="AL184" s="15" t="str">
        <f t="shared" si="79"/>
        <v/>
      </c>
      <c r="AM184" s="15" t="str">
        <f t="shared" si="80"/>
        <v/>
      </c>
      <c r="AN184" s="15" t="str">
        <f t="shared" si="81"/>
        <v/>
      </c>
      <c r="AO184" s="15" t="str">
        <f t="shared" si="82"/>
        <v/>
      </c>
      <c r="AP184" s="15" t="str">
        <f t="shared" si="83"/>
        <v/>
      </c>
      <c r="AQ184" s="22" t="str">
        <f t="shared" si="92"/>
        <v/>
      </c>
      <c r="AR184" s="22" t="str">
        <f t="shared" si="84"/>
        <v/>
      </c>
      <c r="AS184" s="22" t="str">
        <f t="shared" si="85"/>
        <v/>
      </c>
      <c r="AT184" s="22" t="str">
        <f>IF(AND($AE184,$AB184),IF(V184,IF(OR($V184:V184),",","")&amp;AT$13&amp;": "&amp;J184,""),"")</f>
        <v/>
      </c>
      <c r="AU184" s="22" t="str">
        <f>IF(AND($AE184,$AB184),IF(W184,IF(OR($V184:W184),",","")&amp;AU$13&amp;": "&amp;K184,""),"")</f>
        <v/>
      </c>
      <c r="AV184" s="22" t="str">
        <f>IF(AND($AE184,$AB184),IF(X184,IF(OR($V184:X184),",","")&amp;AV$13&amp;": "&amp;L184,""),"")</f>
        <v/>
      </c>
      <c r="AW184" s="22" t="str">
        <f>IF(AND($AE184,$AB184),IF(Y184,IF(OR($V184:Y184),",","")&amp;AW$13&amp;": "&amp;M184,""),"")</f>
        <v/>
      </c>
      <c r="AX184" s="22" t="str">
        <f>IF(AND($AE184,$AB184),IF(Z184,IF(OR($V184:Z184),",","")&amp;AX$13&amp;": """&amp;N184&amp;"""",""),"")</f>
        <v/>
      </c>
      <c r="AY184" s="22" t="str">
        <f>IF(AND($AE184,$AB184),IF(AA184,IF(OR($V184:AA184),",","")&amp;AY$13&amp;": "&amp;"["&amp;O184&amp;"]",""),"")</f>
        <v/>
      </c>
      <c r="AZ184" s="22" t="str">
        <f t="shared" si="93"/>
        <v/>
      </c>
      <c r="BA184" s="14" t="str">
        <f t="shared" si="94"/>
        <v/>
      </c>
      <c r="BB184" s="13" t="str">
        <f t="shared" si="86"/>
        <v/>
      </c>
      <c r="BC184" t="str">
        <f t="shared" si="87"/>
        <v/>
      </c>
      <c r="BD184" t="str">
        <f t="shared" si="95"/>
        <v/>
      </c>
      <c r="BE184" t="str">
        <f t="shared" si="88"/>
        <v>,'x_gps_date'</v>
      </c>
      <c r="BG184" t="e">
        <f t="shared" si="89"/>
        <v>#N/A</v>
      </c>
      <c r="BH184">
        <f t="shared" si="90"/>
        <v>0</v>
      </c>
      <c r="BI184" t="str">
        <f t="shared" si="91"/>
        <v/>
      </c>
    </row>
    <row r="185" spans="1:61" x14ac:dyDescent="0.25">
      <c r="A185" t="str">
        <f>'master schema'!C180</f>
        <v>x_gps_time</v>
      </c>
      <c r="B185">
        <f>'master schema'!K180</f>
        <v>0</v>
      </c>
      <c r="C185" t="str">
        <f>'master schema'!D180</f>
        <v>Input_Only</v>
      </c>
      <c r="D185" t="str">
        <f>'master schema'!E180</f>
        <v>vend</v>
      </c>
      <c r="E185">
        <f>'master schema'!M180</f>
        <v>0</v>
      </c>
      <c r="F185">
        <f>'master schema'!N180</f>
        <v>0</v>
      </c>
      <c r="G185">
        <f>'master schema'!O180</f>
        <v>0</v>
      </c>
      <c r="H185" t="b">
        <f>'master schema'!Y180</f>
        <v>0</v>
      </c>
      <c r="I185" t="b">
        <f>'master schema'!Z180</f>
        <v>0</v>
      </c>
      <c r="J185">
        <f>'master schema'!S180</f>
        <v>0</v>
      </c>
      <c r="K185">
        <f>'master schema'!T180</f>
        <v>0</v>
      </c>
      <c r="L185">
        <f>'master schema'!U180</f>
        <v>0</v>
      </c>
      <c r="M185">
        <f>'master schema'!V180</f>
        <v>0</v>
      </c>
      <c r="N185">
        <f>'master schema'!W180</f>
        <v>0</v>
      </c>
      <c r="O185">
        <f>'master schema'!X180</f>
        <v>0</v>
      </c>
      <c r="P185" t="b">
        <f t="shared" si="67"/>
        <v>0</v>
      </c>
      <c r="Q185" t="b">
        <f t="shared" si="68"/>
        <v>0</v>
      </c>
      <c r="R185" t="b">
        <f t="shared" si="69"/>
        <v>0</v>
      </c>
      <c r="S185" t="b">
        <f t="shared" si="70"/>
        <v>0</v>
      </c>
      <c r="T185" t="b">
        <f t="shared" si="71"/>
        <v>0</v>
      </c>
      <c r="U185" t="b">
        <f t="shared" si="72"/>
        <v>0</v>
      </c>
      <c r="V185" t="b">
        <f>NOT(ISBLANK('master schema'!S180))</f>
        <v>0</v>
      </c>
      <c r="W185" t="b">
        <f>NOT(ISBLANK('master schema'!T180))</f>
        <v>0</v>
      </c>
      <c r="X185" t="b">
        <f>NOT(ISBLANK('master schema'!U180))</f>
        <v>0</v>
      </c>
      <c r="Y185" t="b">
        <f>NOT(ISBLANK('master schema'!V180))</f>
        <v>0</v>
      </c>
      <c r="Z185" t="b">
        <f>NOT(ISBLANK('master schema'!W180))</f>
        <v>0</v>
      </c>
      <c r="AA185" t="b">
        <f>NOT(ISBLANK('master schema'!X180))</f>
        <v>0</v>
      </c>
      <c r="AB185" t="b">
        <f t="shared" si="73"/>
        <v>0</v>
      </c>
      <c r="AC185" t="e">
        <f>INDEX(types_tableschema,MATCH('master schema'!M180,types_master,0))</f>
        <v>#N/A</v>
      </c>
      <c r="AD185" t="b">
        <f>IF(flavour="full",TRUE,INDEX('master schema'!$AC180:$AF180,1,MATCH(flavour,'master schema'!$AC$9:$AF$9,0))="y")</f>
        <v>1</v>
      </c>
      <c r="AE185" t="b">
        <f t="shared" si="74"/>
        <v>0</v>
      </c>
      <c r="AF185">
        <f>IF(AD185,INDEX('master schema'!$AG180:$AK180,1,MATCH(flavour,'master schema'!$AG$9:$AK$9,0)),"")</f>
        <v>29</v>
      </c>
      <c r="AG185" t="b">
        <f t="shared" si="75"/>
        <v>1</v>
      </c>
      <c r="AH185" t="str">
        <f t="shared" si="76"/>
        <v>xGpsTime</v>
      </c>
      <c r="AI185" s="14" t="str">
        <f t="shared" si="96"/>
        <v/>
      </c>
      <c r="AJ185" s="15" t="str">
        <f t="shared" si="77"/>
        <v/>
      </c>
      <c r="AK185" s="15" t="str">
        <f t="shared" si="78"/>
        <v/>
      </c>
      <c r="AL185" s="15" t="str">
        <f t="shared" si="79"/>
        <v/>
      </c>
      <c r="AM185" s="15" t="str">
        <f t="shared" si="80"/>
        <v/>
      </c>
      <c r="AN185" s="15" t="str">
        <f t="shared" si="81"/>
        <v/>
      </c>
      <c r="AO185" s="15" t="str">
        <f t="shared" si="82"/>
        <v/>
      </c>
      <c r="AP185" s="15" t="str">
        <f t="shared" si="83"/>
        <v/>
      </c>
      <c r="AQ185" s="22" t="str">
        <f t="shared" si="92"/>
        <v/>
      </c>
      <c r="AR185" s="22" t="str">
        <f t="shared" si="84"/>
        <v/>
      </c>
      <c r="AS185" s="22" t="str">
        <f t="shared" si="85"/>
        <v/>
      </c>
      <c r="AT185" s="22" t="str">
        <f>IF(AND($AE185,$AB185),IF(V185,IF(OR($V185:V185),",","")&amp;AT$13&amp;": "&amp;J185,""),"")</f>
        <v/>
      </c>
      <c r="AU185" s="22" t="str">
        <f>IF(AND($AE185,$AB185),IF(W185,IF(OR($V185:W185),",","")&amp;AU$13&amp;": "&amp;K185,""),"")</f>
        <v/>
      </c>
      <c r="AV185" s="22" t="str">
        <f>IF(AND($AE185,$AB185),IF(X185,IF(OR($V185:X185),",","")&amp;AV$13&amp;": "&amp;L185,""),"")</f>
        <v/>
      </c>
      <c r="AW185" s="22" t="str">
        <f>IF(AND($AE185,$AB185),IF(Y185,IF(OR($V185:Y185),",","")&amp;AW$13&amp;": "&amp;M185,""),"")</f>
        <v/>
      </c>
      <c r="AX185" s="22" t="str">
        <f>IF(AND($AE185,$AB185),IF(Z185,IF(OR($V185:Z185),",","")&amp;AX$13&amp;": """&amp;N185&amp;"""",""),"")</f>
        <v/>
      </c>
      <c r="AY185" s="22" t="str">
        <f>IF(AND($AE185,$AB185),IF(AA185,IF(OR($V185:AA185),",","")&amp;AY$13&amp;": "&amp;"["&amp;O185&amp;"]",""),"")</f>
        <v/>
      </c>
      <c r="AZ185" s="22" t="str">
        <f t="shared" si="93"/>
        <v/>
      </c>
      <c r="BA185" s="14" t="str">
        <f t="shared" si="94"/>
        <v/>
      </c>
      <c r="BB185" s="13" t="str">
        <f t="shared" si="86"/>
        <v/>
      </c>
      <c r="BC185" t="str">
        <f t="shared" si="87"/>
        <v/>
      </c>
      <c r="BD185" t="str">
        <f t="shared" si="95"/>
        <v/>
      </c>
      <c r="BE185" t="str">
        <f t="shared" si="88"/>
        <v>,'x_gps_time'</v>
      </c>
      <c r="BG185" t="e">
        <f t="shared" si="89"/>
        <v>#N/A</v>
      </c>
      <c r="BH185">
        <f t="shared" si="90"/>
        <v>0</v>
      </c>
      <c r="BI185" t="str">
        <f t="shared" si="91"/>
        <v/>
      </c>
    </row>
    <row r="186" spans="1:61" x14ac:dyDescent="0.25">
      <c r="A186" t="str">
        <f>'master schema'!C181</f>
        <v>x_elapsed_distance_km</v>
      </c>
      <c r="B186">
        <f>'master schema'!K181</f>
        <v>0</v>
      </c>
      <c r="C186" t="str">
        <f>'master schema'!D181</f>
        <v>Input_Only</v>
      </c>
      <c r="D186" t="str">
        <f>'master schema'!E181</f>
        <v>vend</v>
      </c>
      <c r="E186">
        <f>'master schema'!M181</f>
        <v>0</v>
      </c>
      <c r="F186">
        <f>'master schema'!N181</f>
        <v>0</v>
      </c>
      <c r="G186">
        <f>'master schema'!O181</f>
        <v>0</v>
      </c>
      <c r="H186" t="b">
        <f>'master schema'!Y181</f>
        <v>0</v>
      </c>
      <c r="I186" t="b">
        <f>'master schema'!Z181</f>
        <v>0</v>
      </c>
      <c r="J186">
        <f>'master schema'!S181</f>
        <v>0</v>
      </c>
      <c r="K186">
        <f>'master schema'!T181</f>
        <v>0</v>
      </c>
      <c r="L186">
        <f>'master schema'!U181</f>
        <v>0</v>
      </c>
      <c r="M186">
        <f>'master schema'!V181</f>
        <v>0</v>
      </c>
      <c r="N186">
        <f>'master schema'!W181</f>
        <v>0</v>
      </c>
      <c r="O186">
        <f>'master schema'!X181</f>
        <v>0</v>
      </c>
      <c r="P186" t="b">
        <f t="shared" si="67"/>
        <v>0</v>
      </c>
      <c r="Q186" t="b">
        <f t="shared" si="68"/>
        <v>0</v>
      </c>
      <c r="R186" t="b">
        <f t="shared" si="69"/>
        <v>0</v>
      </c>
      <c r="S186" t="b">
        <f t="shared" si="70"/>
        <v>0</v>
      </c>
      <c r="T186" t="b">
        <f t="shared" si="71"/>
        <v>0</v>
      </c>
      <c r="U186" t="b">
        <f t="shared" si="72"/>
        <v>0</v>
      </c>
      <c r="V186" t="b">
        <f>NOT(ISBLANK('master schema'!S181))</f>
        <v>0</v>
      </c>
      <c r="W186" t="b">
        <f>NOT(ISBLANK('master schema'!T181))</f>
        <v>0</v>
      </c>
      <c r="X186" t="b">
        <f>NOT(ISBLANK('master schema'!U181))</f>
        <v>0</v>
      </c>
      <c r="Y186" t="b">
        <f>NOT(ISBLANK('master schema'!V181))</f>
        <v>0</v>
      </c>
      <c r="Z186" t="b">
        <f>NOT(ISBLANK('master schema'!W181))</f>
        <v>0</v>
      </c>
      <c r="AA186" t="b">
        <f>NOT(ISBLANK('master schema'!X181))</f>
        <v>0</v>
      </c>
      <c r="AB186" t="b">
        <f t="shared" si="73"/>
        <v>0</v>
      </c>
      <c r="AC186" t="e">
        <f>INDEX(types_tableschema,MATCH('master schema'!M181,types_master,0))</f>
        <v>#N/A</v>
      </c>
      <c r="AD186" t="b">
        <f>IF(flavour="full",TRUE,INDEX('master schema'!$AC181:$AF181,1,MATCH(flavour,'master schema'!$AC$9:$AF$9,0))="y")</f>
        <v>1</v>
      </c>
      <c r="AE186" t="b">
        <f t="shared" si="74"/>
        <v>0</v>
      </c>
      <c r="AF186">
        <f>IF(AD186,INDEX('master schema'!$AG181:$AK181,1,MATCH(flavour,'master schema'!$AG$9:$AK$9,0)),"")</f>
        <v>62</v>
      </c>
      <c r="AG186" t="b">
        <f t="shared" si="75"/>
        <v>1</v>
      </c>
      <c r="AH186" t="str">
        <f t="shared" si="76"/>
        <v>xElapsedDistanceKm</v>
      </c>
      <c r="AI186" s="14" t="str">
        <f t="shared" si="96"/>
        <v/>
      </c>
      <c r="AJ186" s="15" t="str">
        <f t="shared" si="77"/>
        <v/>
      </c>
      <c r="AK186" s="15" t="str">
        <f t="shared" si="78"/>
        <v/>
      </c>
      <c r="AL186" s="15" t="str">
        <f t="shared" si="79"/>
        <v/>
      </c>
      <c r="AM186" s="15" t="str">
        <f t="shared" si="80"/>
        <v/>
      </c>
      <c r="AN186" s="15" t="str">
        <f t="shared" si="81"/>
        <v/>
      </c>
      <c r="AO186" s="15" t="str">
        <f t="shared" si="82"/>
        <v/>
      </c>
      <c r="AP186" s="15" t="str">
        <f t="shared" si="83"/>
        <v/>
      </c>
      <c r="AQ186" s="22" t="str">
        <f t="shared" si="92"/>
        <v/>
      </c>
      <c r="AR186" s="22" t="str">
        <f t="shared" si="84"/>
        <v/>
      </c>
      <c r="AS186" s="22" t="str">
        <f t="shared" si="85"/>
        <v/>
      </c>
      <c r="AT186" s="22" t="str">
        <f>IF(AND($AE186,$AB186),IF(V186,IF(OR($V186:V186),",","")&amp;AT$13&amp;": "&amp;J186,""),"")</f>
        <v/>
      </c>
      <c r="AU186" s="22" t="str">
        <f>IF(AND($AE186,$AB186),IF(W186,IF(OR($V186:W186),",","")&amp;AU$13&amp;": "&amp;K186,""),"")</f>
        <v/>
      </c>
      <c r="AV186" s="22" t="str">
        <f>IF(AND($AE186,$AB186),IF(X186,IF(OR($V186:X186),",","")&amp;AV$13&amp;": "&amp;L186,""),"")</f>
        <v/>
      </c>
      <c r="AW186" s="22" t="str">
        <f>IF(AND($AE186,$AB186),IF(Y186,IF(OR($V186:Y186),",","")&amp;AW$13&amp;": "&amp;M186,""),"")</f>
        <v/>
      </c>
      <c r="AX186" s="22" t="str">
        <f>IF(AND($AE186,$AB186),IF(Z186,IF(OR($V186:Z186),",","")&amp;AX$13&amp;": """&amp;N186&amp;"""",""),"")</f>
        <v/>
      </c>
      <c r="AY186" s="22" t="str">
        <f>IF(AND($AE186,$AB186),IF(AA186,IF(OR($V186:AA186),",","")&amp;AY$13&amp;": "&amp;"["&amp;O186&amp;"]",""),"")</f>
        <v/>
      </c>
      <c r="AZ186" s="22" t="str">
        <f t="shared" si="93"/>
        <v/>
      </c>
      <c r="BA186" s="14" t="str">
        <f t="shared" si="94"/>
        <v/>
      </c>
      <c r="BB186" s="13" t="str">
        <f t="shared" si="86"/>
        <v/>
      </c>
      <c r="BC186" t="str">
        <f t="shared" si="87"/>
        <v/>
      </c>
      <c r="BD186" t="str">
        <f t="shared" si="95"/>
        <v/>
      </c>
      <c r="BE186" t="str">
        <f t="shared" si="88"/>
        <v>,'x_elapsed_distance_km'</v>
      </c>
      <c r="BG186" t="e">
        <f t="shared" si="89"/>
        <v>#N/A</v>
      </c>
      <c r="BH186">
        <f t="shared" si="90"/>
        <v>0</v>
      </c>
      <c r="BI186" t="str">
        <f t="shared" si="91"/>
        <v/>
      </c>
    </row>
    <row r="187" spans="1:61" x14ac:dyDescent="0.25">
      <c r="A187" t="str">
        <f>'master schema'!C182</f>
        <v>x_gps_utc_time</v>
      </c>
      <c r="B187" t="str">
        <f>'master schema'!K182</f>
        <v>GPS time HHMMSS</v>
      </c>
      <c r="C187" t="str">
        <f>'master schema'!D182</f>
        <v>Input_Only</v>
      </c>
      <c r="D187" t="str">
        <f>'master schema'!E182</f>
        <v>vend</v>
      </c>
      <c r="E187">
        <f>'master schema'!M182</f>
        <v>0</v>
      </c>
      <c r="F187" t="str">
        <f>'master schema'!N182</f>
        <v>%H%M%S</v>
      </c>
      <c r="G187" t="str">
        <f>'master schema'!O182</f>
        <v>UTC time from GPS</v>
      </c>
      <c r="H187" t="b">
        <f>'master schema'!Y182</f>
        <v>0</v>
      </c>
      <c r="I187" t="b">
        <f>'master schema'!Z182</f>
        <v>0</v>
      </c>
      <c r="J187">
        <f>'master schema'!S182</f>
        <v>0</v>
      </c>
      <c r="K187">
        <f>'master schema'!T182</f>
        <v>0</v>
      </c>
      <c r="L187">
        <f>'master schema'!U182</f>
        <v>0</v>
      </c>
      <c r="M187">
        <f>'master schema'!V182</f>
        <v>0</v>
      </c>
      <c r="N187" t="str">
        <f>'master schema'!W182</f>
        <v>YYYY-MM-DDTHH:MM:SS.dddddZ</v>
      </c>
      <c r="O187">
        <f>'master schema'!X182</f>
        <v>0</v>
      </c>
      <c r="P187" t="b">
        <f t="shared" si="67"/>
        <v>1</v>
      </c>
      <c r="Q187" t="b">
        <f t="shared" si="68"/>
        <v>0</v>
      </c>
      <c r="R187" t="b">
        <f t="shared" si="69"/>
        <v>1</v>
      </c>
      <c r="S187" t="b">
        <f t="shared" si="70"/>
        <v>1</v>
      </c>
      <c r="T187" t="b">
        <f t="shared" si="71"/>
        <v>0</v>
      </c>
      <c r="U187" t="b">
        <f t="shared" si="72"/>
        <v>0</v>
      </c>
      <c r="V187" t="b">
        <f>NOT(ISBLANK('master schema'!S182))</f>
        <v>0</v>
      </c>
      <c r="W187" t="b">
        <f>NOT(ISBLANK('master schema'!T182))</f>
        <v>0</v>
      </c>
      <c r="X187" t="b">
        <f>NOT(ISBLANK('master schema'!U182))</f>
        <v>0</v>
      </c>
      <c r="Y187" t="b">
        <f>NOT(ISBLANK('master schema'!V182))</f>
        <v>0</v>
      </c>
      <c r="Z187" t="b">
        <f>NOT(ISBLANK('master schema'!W182))</f>
        <v>1</v>
      </c>
      <c r="AA187" t="b">
        <f>NOT(ISBLANK('master schema'!X182))</f>
        <v>0</v>
      </c>
      <c r="AB187" t="b">
        <f t="shared" si="73"/>
        <v>1</v>
      </c>
      <c r="AC187" t="e">
        <f>INDEX(types_tableschema,MATCH('master schema'!M182,types_master,0))</f>
        <v>#N/A</v>
      </c>
      <c r="AD187" t="b">
        <f>IF(flavour="full",TRUE,INDEX('master schema'!$AC182:$AF182,1,MATCH(flavour,'master schema'!$AC$9:$AF$9,0))="y")</f>
        <v>1</v>
      </c>
      <c r="AE187" t="b">
        <f t="shared" si="74"/>
        <v>0</v>
      </c>
      <c r="AF187">
        <f>IF(AD187,INDEX('master schema'!$AG182:$AK182,1,MATCH(flavour,'master schema'!$AG$9:$AK$9,0)),"")</f>
        <v>27</v>
      </c>
      <c r="AG187" t="b">
        <f t="shared" si="75"/>
        <v>1</v>
      </c>
      <c r="AH187" t="str">
        <f t="shared" si="76"/>
        <v>xGpsUtcTime</v>
      </c>
      <c r="AI187" s="14" t="str">
        <f t="shared" si="96"/>
        <v/>
      </c>
      <c r="AJ187" s="15" t="str">
        <f t="shared" si="77"/>
        <v/>
      </c>
      <c r="AK187" s="15" t="str">
        <f t="shared" si="78"/>
        <v/>
      </c>
      <c r="AL187" s="15" t="str">
        <f t="shared" si="79"/>
        <v/>
      </c>
      <c r="AM187" s="15" t="str">
        <f t="shared" si="80"/>
        <v/>
      </c>
      <c r="AN187" s="15" t="str">
        <f t="shared" si="81"/>
        <v/>
      </c>
      <c r="AO187" s="15" t="str">
        <f t="shared" si="82"/>
        <v/>
      </c>
      <c r="AP187" s="15" t="str">
        <f t="shared" si="83"/>
        <v/>
      </c>
      <c r="AQ187" s="22" t="str">
        <f t="shared" si="92"/>
        <v/>
      </c>
      <c r="AR187" s="22" t="str">
        <f t="shared" si="84"/>
        <v/>
      </c>
      <c r="AS187" s="22" t="str">
        <f t="shared" si="85"/>
        <v/>
      </c>
      <c r="AT187" s="22" t="str">
        <f>IF(AND($AE187,$AB187),IF(V187,IF(OR($V187:V187),",","")&amp;AT$13&amp;": "&amp;J187,""),"")</f>
        <v/>
      </c>
      <c r="AU187" s="22" t="str">
        <f>IF(AND($AE187,$AB187),IF(W187,IF(OR($V187:W187),",","")&amp;AU$13&amp;": "&amp;K187,""),"")</f>
        <v/>
      </c>
      <c r="AV187" s="22" t="str">
        <f>IF(AND($AE187,$AB187),IF(X187,IF(OR($V187:X187),",","")&amp;AV$13&amp;": "&amp;L187,""),"")</f>
        <v/>
      </c>
      <c r="AW187" s="22" t="str">
        <f>IF(AND($AE187,$AB187),IF(Y187,IF(OR($V187:Y187),",","")&amp;AW$13&amp;": "&amp;M187,""),"")</f>
        <v/>
      </c>
      <c r="AX187" s="22" t="str">
        <f>IF(AND($AE187,$AB187),IF(Z187,IF(OR($V187:Z187),",","")&amp;AX$13&amp;": """&amp;N187&amp;"""",""),"")</f>
        <v/>
      </c>
      <c r="AY187" s="22" t="str">
        <f>IF(AND($AE187,$AB187),IF(AA187,IF(OR($V187:AA187),",","")&amp;AY$13&amp;": "&amp;"["&amp;O187&amp;"]",""),"")</f>
        <v/>
      </c>
      <c r="AZ187" s="22" t="str">
        <f t="shared" si="93"/>
        <v/>
      </c>
      <c r="BA187" s="14" t="str">
        <f t="shared" si="94"/>
        <v/>
      </c>
      <c r="BB187" s="13" t="str">
        <f t="shared" si="86"/>
        <v/>
      </c>
      <c r="BC187" t="str">
        <f t="shared" si="87"/>
        <v/>
      </c>
      <c r="BD187" t="str">
        <f t="shared" si="95"/>
        <v/>
      </c>
      <c r="BE187" t="str">
        <f t="shared" si="88"/>
        <v>,'x_gps_utc_time'</v>
      </c>
      <c r="BG187" t="e">
        <f t="shared" si="89"/>
        <v>#N/A</v>
      </c>
      <c r="BH187">
        <f t="shared" si="90"/>
        <v>0</v>
      </c>
      <c r="BI187" t="str">
        <f t="shared" si="91"/>
        <v/>
      </c>
    </row>
    <row r="188" spans="1:61" x14ac:dyDescent="0.25">
      <c r="A188">
        <f>'master schema'!C183</f>
        <v>0</v>
      </c>
      <c r="B188">
        <f>'master schema'!K183</f>
        <v>0</v>
      </c>
      <c r="C188">
        <f>'master schema'!D183</f>
        <v>0</v>
      </c>
      <c r="D188">
        <f>'master schema'!E183</f>
        <v>0</v>
      </c>
      <c r="E188">
        <f>'master schema'!M183</f>
        <v>0</v>
      </c>
      <c r="F188">
        <f>'master schema'!N183</f>
        <v>0</v>
      </c>
      <c r="G188">
        <f>'master schema'!O183</f>
        <v>0</v>
      </c>
      <c r="H188">
        <f>'master schema'!Y183</f>
        <v>0</v>
      </c>
      <c r="I188">
        <f>'master schema'!Z183</f>
        <v>0</v>
      </c>
      <c r="J188">
        <f>'master schema'!S183</f>
        <v>0</v>
      </c>
      <c r="K188">
        <f>'master schema'!T183</f>
        <v>0</v>
      </c>
      <c r="L188">
        <f>'master schema'!U183</f>
        <v>0</v>
      </c>
      <c r="M188">
        <f>'master schema'!V183</f>
        <v>0</v>
      </c>
      <c r="N188">
        <f>'master schema'!W183</f>
        <v>0</v>
      </c>
      <c r="O188">
        <f>'master schema'!X183</f>
        <v>0</v>
      </c>
      <c r="P188" t="b">
        <f t="shared" ref="P188:P245" si="97">(ISTEXT(B188))</f>
        <v>0</v>
      </c>
      <c r="Q188" t="b">
        <f t="shared" ref="Q188:Q245" si="98">(ISTEXT(E188))</f>
        <v>0</v>
      </c>
      <c r="R188" t="b">
        <f t="shared" ref="R188:R245" si="99">(ISTEXT(F188))</f>
        <v>0</v>
      </c>
      <c r="S188" t="b">
        <f t="shared" ref="S188:S245" si="100">(ISTEXT(G188))</f>
        <v>0</v>
      </c>
      <c r="T188">
        <f t="shared" ref="T188:T245" si="101">H188</f>
        <v>0</v>
      </c>
      <c r="U188">
        <f t="shared" ref="U188:U245" si="102">I188</f>
        <v>0</v>
      </c>
      <c r="V188" t="b">
        <f>NOT(ISBLANK('master schema'!S183))</f>
        <v>0</v>
      </c>
      <c r="W188" t="b">
        <f>NOT(ISBLANK('master schema'!T183))</f>
        <v>0</v>
      </c>
      <c r="X188" t="b">
        <f>NOT(ISBLANK('master schema'!U183))</f>
        <v>0</v>
      </c>
      <c r="Y188" t="b">
        <f>NOT(ISBLANK('master schema'!V183))</f>
        <v>0</v>
      </c>
      <c r="Z188" t="b">
        <f>NOT(ISBLANK('master schema'!W183))</f>
        <v>0</v>
      </c>
      <c r="AA188" t="b">
        <f>NOT(ISBLANK('master schema'!X183))</f>
        <v>0</v>
      </c>
      <c r="AB188" t="b">
        <f t="shared" ref="AB188:AB245" si="103">OR(T188:AA188)</f>
        <v>0</v>
      </c>
      <c r="AC188" t="e">
        <f>INDEX(types_tableschema,MATCH('master schema'!M183,types_master,0))</f>
        <v>#N/A</v>
      </c>
      <c r="AD188" t="b">
        <f>IF(flavour="full",TRUE,INDEX('master schema'!$AC183:$AF183,1,MATCH(flavour,'master schema'!$AC$9:$AF$9,0))="y")</f>
        <v>0</v>
      </c>
      <c r="AE188" t="b">
        <f t="shared" ref="AE188:AE245" si="104">AND(Q188,C188&lt;&gt;"Broker",AD188)</f>
        <v>0</v>
      </c>
      <c r="AF188" t="str">
        <f>IF(AD188,INDEX('master schema'!$AG183:$AK183,1,MATCH(flavour,'master schema'!$AG$9:$AK$9,0)),"")</f>
        <v/>
      </c>
      <c r="AG188" t="b">
        <f t="shared" ref="AG188:AG245" si="105">AND(AD188,AF188&gt;0)</f>
        <v>0</v>
      </c>
      <c r="AH188" t="str">
        <f t="shared" ref="AH188:AH245" si="106">LOWER(LEFT(A188,1))&amp;SUBSTITUTE(MID(PROPER(SUBSTITUTE(A188,"_"," ")),2,999)," ","")</f>
        <v>0</v>
      </c>
      <c r="AI188" s="14" t="str">
        <f t="shared" si="96"/>
        <v/>
      </c>
      <c r="AJ188" s="15" t="str">
        <f t="shared" ref="AJ188:AJ245" si="107">IF($AE188,AJ$13&amp;": "&amp;""""&amp;A188&amp;"""","")</f>
        <v/>
      </c>
      <c r="AK188" s="15" t="str">
        <f t="shared" ref="AK188:AK245" si="108">IF(AND($AE188,P188),", "&amp;AK$13&amp;": """&amp;B188&amp;"""","")</f>
        <v/>
      </c>
      <c r="AL188" s="15" t="str">
        <f t="shared" ref="AL188:AL245" si="109">IF($AE188,", "&amp;AL$13&amp;": """&amp;C188&amp;"""","")</f>
        <v/>
      </c>
      <c r="AM188" s="15" t="str">
        <f t="shared" ref="AM188:AM245" si="110">IF($AE188,", "&amp;AM$13&amp;": """&amp;D188&amp;"""","")</f>
        <v/>
      </c>
      <c r="AN188" s="15" t="str">
        <f t="shared" ref="AN188:AN245" si="111">IF(AND($AE188,Q188),", "&amp;AN$13&amp;": """&amp;AC188&amp;"""","")</f>
        <v/>
      </c>
      <c r="AO188" s="15" t="str">
        <f t="shared" ref="AO188:AO245" si="112">IF(AND($AE188,R188),", "&amp;AO$13&amp;": """&amp;F188&amp;"""","")</f>
        <v/>
      </c>
      <c r="AP188" s="15" t="str">
        <f t="shared" ref="AP188:AP245" si="113">IF(AND($AE188,S188),", "&amp;AP$13&amp;": """&amp;G188&amp;"""","")</f>
        <v/>
      </c>
      <c r="AQ188" s="22" t="str">
        <f t="shared" si="92"/>
        <v/>
      </c>
      <c r="AR188" s="22" t="str">
        <f t="shared" ref="AR188:AR245" si="114">IF(AND($AE188,$AB188),AR$13&amp;": "&amp;IF(T188,"true","false"),"")</f>
        <v/>
      </c>
      <c r="AS188" s="22" t="str">
        <f t="shared" ref="AS188:AS245" si="115">IF(AND($AE188,$AB188),IF(AR188&lt;&gt;"",",","")&amp;AS$13&amp;": "&amp;IF(U188,"true","false"),"")</f>
        <v/>
      </c>
      <c r="AT188" s="22" t="str">
        <f>IF(AND($AE188,$AB188),IF(V188,IF(OR($V188:V188),",","")&amp;AT$13&amp;": "&amp;J188,""),"")</f>
        <v/>
      </c>
      <c r="AU188" s="22" t="str">
        <f>IF(AND($AE188,$AB188),IF(W188,IF(OR($V188:W188),",","")&amp;AU$13&amp;": "&amp;K188,""),"")</f>
        <v/>
      </c>
      <c r="AV188" s="22" t="str">
        <f>IF(AND($AE188,$AB188),IF(X188,IF(OR($V188:X188),",","")&amp;AV$13&amp;": "&amp;L188,""),"")</f>
        <v/>
      </c>
      <c r="AW188" s="22" t="str">
        <f>IF(AND($AE188,$AB188),IF(Y188,IF(OR($V188:Y188),",","")&amp;AW$13&amp;": "&amp;M188,""),"")</f>
        <v/>
      </c>
      <c r="AX188" s="22" t="str">
        <f>IF(AND($AE188,$AB188),IF(Z188,IF(OR($V188:Z188),",","")&amp;AX$13&amp;": """&amp;N188&amp;"""",""),"")</f>
        <v/>
      </c>
      <c r="AY188" s="22" t="str">
        <f>IF(AND($AE188,$AB188),IF(AA188,IF(OR($V188:AA188),",","")&amp;AY$13&amp;": "&amp;"["&amp;O188&amp;"]",""),"")</f>
        <v/>
      </c>
      <c r="AZ188" s="22" t="str">
        <f t="shared" si="93"/>
        <v/>
      </c>
      <c r="BA188" s="14" t="str">
        <f t="shared" si="94"/>
        <v/>
      </c>
      <c r="BB188" s="13" t="str">
        <f t="shared" ref="BB188:BB245" si="116">_xlfn.CONCAT((AI188:BA188))</f>
        <v/>
      </c>
      <c r="BC188" t="str">
        <f t="shared" ref="BC188:BC245" si="117">IF(AE188,","&amp;A188,"")</f>
        <v/>
      </c>
      <c r="BD188" t="str">
        <f t="shared" si="95"/>
        <v/>
      </c>
      <c r="BE188" t="str">
        <f t="shared" ref="BE188:BE245" si="118">IF(AG188,",'"&amp;A188&amp;"'","")</f>
        <v/>
      </c>
      <c r="BG188" t="e">
        <f t="shared" ref="BG188:BG245" si="119">INDEX(types_postgres,MATCH(E188,types_master,0))</f>
        <v>#N/A</v>
      </c>
      <c r="BH188">
        <f t="shared" ref="BH188:BH245" si="120">K188</f>
        <v>0</v>
      </c>
      <c r="BI188" t="str">
        <f t="shared" ref="BI188:BI245" si="121">IF(AE188,", "&amp;SUBSTITUTE(A188,".","_pt_")&amp;" "&amp;BG188&amp;IF(BG188="varchar","("&amp;BH188&amp;")","")&amp;" "&amp;IF(H188," not null","")&amp;CHAR(13),"")</f>
        <v/>
      </c>
    </row>
    <row r="189" spans="1:61" x14ac:dyDescent="0.25">
      <c r="A189">
        <f>'master schema'!C184</f>
        <v>0</v>
      </c>
      <c r="B189">
        <f>'master schema'!K184</f>
        <v>0</v>
      </c>
      <c r="C189">
        <f>'master schema'!D184</f>
        <v>0</v>
      </c>
      <c r="D189">
        <f>'master schema'!E184</f>
        <v>0</v>
      </c>
      <c r="E189">
        <f>'master schema'!M184</f>
        <v>0</v>
      </c>
      <c r="F189">
        <f>'master schema'!N184</f>
        <v>0</v>
      </c>
      <c r="G189">
        <f>'master schema'!O184</f>
        <v>0</v>
      </c>
      <c r="H189">
        <f>'master schema'!Y184</f>
        <v>0</v>
      </c>
      <c r="I189">
        <f>'master schema'!Z184</f>
        <v>0</v>
      </c>
      <c r="J189">
        <f>'master schema'!S184</f>
        <v>0</v>
      </c>
      <c r="K189">
        <f>'master schema'!T184</f>
        <v>0</v>
      </c>
      <c r="L189">
        <f>'master schema'!U184</f>
        <v>0</v>
      </c>
      <c r="M189">
        <f>'master schema'!V184</f>
        <v>0</v>
      </c>
      <c r="N189">
        <f>'master schema'!W184</f>
        <v>0</v>
      </c>
      <c r="O189">
        <f>'master schema'!X184</f>
        <v>0</v>
      </c>
      <c r="P189" t="b">
        <f t="shared" si="97"/>
        <v>0</v>
      </c>
      <c r="Q189" t="b">
        <f t="shared" si="98"/>
        <v>0</v>
      </c>
      <c r="R189" t="b">
        <f t="shared" si="99"/>
        <v>0</v>
      </c>
      <c r="S189" t="b">
        <f t="shared" si="100"/>
        <v>0</v>
      </c>
      <c r="T189">
        <f t="shared" si="101"/>
        <v>0</v>
      </c>
      <c r="U189">
        <f t="shared" si="102"/>
        <v>0</v>
      </c>
      <c r="V189" t="b">
        <f>NOT(ISBLANK('master schema'!S184))</f>
        <v>0</v>
      </c>
      <c r="W189" t="b">
        <f>NOT(ISBLANK('master schema'!T184))</f>
        <v>0</v>
      </c>
      <c r="X189" t="b">
        <f>NOT(ISBLANK('master schema'!U184))</f>
        <v>0</v>
      </c>
      <c r="Y189" t="b">
        <f>NOT(ISBLANK('master schema'!V184))</f>
        <v>0</v>
      </c>
      <c r="Z189" t="b">
        <f>NOT(ISBLANK('master schema'!W184))</f>
        <v>0</v>
      </c>
      <c r="AA189" t="b">
        <f>NOT(ISBLANK('master schema'!X184))</f>
        <v>0</v>
      </c>
      <c r="AB189" t="b">
        <f t="shared" si="103"/>
        <v>0</v>
      </c>
      <c r="AC189" t="e">
        <f>INDEX(types_tableschema,MATCH('master schema'!M184,types_master,0))</f>
        <v>#N/A</v>
      </c>
      <c r="AD189" t="b">
        <f>IF(flavour="full",TRUE,INDEX('master schema'!$AC184:$AF184,1,MATCH(flavour,'master schema'!$AC$9:$AF$9,0))="y")</f>
        <v>0</v>
      </c>
      <c r="AE189" t="b">
        <f t="shared" si="104"/>
        <v>0</v>
      </c>
      <c r="AF189" t="str">
        <f>IF(AD189,INDEX('master schema'!$AG184:$AK184,1,MATCH(flavour,'master schema'!$AG$9:$AK$9,0)),"")</f>
        <v/>
      </c>
      <c r="AG189" t="b">
        <f t="shared" si="105"/>
        <v>0</v>
      </c>
      <c r="AH189" t="str">
        <f t="shared" si="106"/>
        <v>0</v>
      </c>
      <c r="AI189" s="14" t="str">
        <f t="shared" si="96"/>
        <v/>
      </c>
      <c r="AJ189" s="15" t="str">
        <f t="shared" si="107"/>
        <v/>
      </c>
      <c r="AK189" s="15" t="str">
        <f t="shared" si="108"/>
        <v/>
      </c>
      <c r="AL189" s="15" t="str">
        <f t="shared" si="109"/>
        <v/>
      </c>
      <c r="AM189" s="15" t="str">
        <f t="shared" si="110"/>
        <v/>
      </c>
      <c r="AN189" s="15" t="str">
        <f t="shared" si="111"/>
        <v/>
      </c>
      <c r="AO189" s="15" t="str">
        <f t="shared" si="112"/>
        <v/>
      </c>
      <c r="AP189" s="15" t="str">
        <f t="shared" si="113"/>
        <v/>
      </c>
      <c r="AQ189" s="22" t="str">
        <f t="shared" si="92"/>
        <v/>
      </c>
      <c r="AR189" s="22" t="str">
        <f t="shared" si="114"/>
        <v/>
      </c>
      <c r="AS189" s="22" t="str">
        <f t="shared" si="115"/>
        <v/>
      </c>
      <c r="AT189" s="22" t="str">
        <f>IF(AND($AE189,$AB189),IF(V189,IF(OR($V189:V189),",","")&amp;AT$13&amp;": "&amp;J189,""),"")</f>
        <v/>
      </c>
      <c r="AU189" s="22" t="str">
        <f>IF(AND($AE189,$AB189),IF(W189,IF(OR($V189:W189),",","")&amp;AU$13&amp;": "&amp;K189,""),"")</f>
        <v/>
      </c>
      <c r="AV189" s="22" t="str">
        <f>IF(AND($AE189,$AB189),IF(X189,IF(OR($V189:X189),",","")&amp;AV$13&amp;": "&amp;L189,""),"")</f>
        <v/>
      </c>
      <c r="AW189" s="22" t="str">
        <f>IF(AND($AE189,$AB189),IF(Y189,IF(OR($V189:Y189),",","")&amp;AW$13&amp;": "&amp;M189,""),"")</f>
        <v/>
      </c>
      <c r="AX189" s="22" t="str">
        <f>IF(AND($AE189,$AB189),IF(Z189,IF(OR($V189:Z189),",","")&amp;AX$13&amp;": """&amp;N189&amp;"""",""),"")</f>
        <v/>
      </c>
      <c r="AY189" s="22" t="str">
        <f>IF(AND($AE189,$AB189),IF(AA189,IF(OR($V189:AA189),",","")&amp;AY$13&amp;": "&amp;"["&amp;O189&amp;"]",""),"")</f>
        <v/>
      </c>
      <c r="AZ189" s="22" t="str">
        <f t="shared" si="93"/>
        <v/>
      </c>
      <c r="BA189" s="14" t="str">
        <f t="shared" si="94"/>
        <v/>
      </c>
      <c r="BB189" s="13" t="str">
        <f t="shared" si="116"/>
        <v/>
      </c>
      <c r="BC189" t="str">
        <f t="shared" si="117"/>
        <v/>
      </c>
      <c r="BD189" t="str">
        <f t="shared" si="95"/>
        <v/>
      </c>
      <c r="BE189" t="str">
        <f t="shared" si="118"/>
        <v/>
      </c>
      <c r="BG189" t="e">
        <f t="shared" si="119"/>
        <v>#N/A</v>
      </c>
      <c r="BH189">
        <f t="shared" si="120"/>
        <v>0</v>
      </c>
      <c r="BI189" t="str">
        <f t="shared" si="121"/>
        <v/>
      </c>
    </row>
    <row r="190" spans="1:61" x14ac:dyDescent="0.25">
      <c r="A190">
        <f>'master schema'!C185</f>
        <v>0</v>
      </c>
      <c r="B190">
        <f>'master schema'!K185</f>
        <v>0</v>
      </c>
      <c r="C190">
        <f>'master schema'!D185</f>
        <v>0</v>
      </c>
      <c r="D190">
        <f>'master schema'!E185</f>
        <v>0</v>
      </c>
      <c r="E190">
        <f>'master schema'!M185</f>
        <v>0</v>
      </c>
      <c r="F190">
        <f>'master schema'!N185</f>
        <v>0</v>
      </c>
      <c r="G190">
        <f>'master schema'!O185</f>
        <v>0</v>
      </c>
      <c r="H190">
        <f>'master schema'!Y185</f>
        <v>0</v>
      </c>
      <c r="I190">
        <f>'master schema'!Z185</f>
        <v>0</v>
      </c>
      <c r="J190">
        <f>'master schema'!S185</f>
        <v>0</v>
      </c>
      <c r="K190">
        <f>'master schema'!T185</f>
        <v>0</v>
      </c>
      <c r="L190">
        <f>'master schema'!U185</f>
        <v>0</v>
      </c>
      <c r="M190">
        <f>'master schema'!V185</f>
        <v>0</v>
      </c>
      <c r="N190">
        <f>'master schema'!W185</f>
        <v>0</v>
      </c>
      <c r="O190">
        <f>'master schema'!X185</f>
        <v>0</v>
      </c>
      <c r="P190" t="b">
        <f t="shared" si="97"/>
        <v>0</v>
      </c>
      <c r="Q190" t="b">
        <f t="shared" si="98"/>
        <v>0</v>
      </c>
      <c r="R190" t="b">
        <f t="shared" si="99"/>
        <v>0</v>
      </c>
      <c r="S190" t="b">
        <f t="shared" si="100"/>
        <v>0</v>
      </c>
      <c r="T190">
        <f t="shared" si="101"/>
        <v>0</v>
      </c>
      <c r="U190">
        <f t="shared" si="102"/>
        <v>0</v>
      </c>
      <c r="V190" t="b">
        <f>NOT(ISBLANK('master schema'!S185))</f>
        <v>0</v>
      </c>
      <c r="W190" t="b">
        <f>NOT(ISBLANK('master schema'!T185))</f>
        <v>0</v>
      </c>
      <c r="X190" t="b">
        <f>NOT(ISBLANK('master schema'!U185))</f>
        <v>0</v>
      </c>
      <c r="Y190" t="b">
        <f>NOT(ISBLANK('master schema'!V185))</f>
        <v>0</v>
      </c>
      <c r="Z190" t="b">
        <f>NOT(ISBLANK('master schema'!W185))</f>
        <v>0</v>
      </c>
      <c r="AA190" t="b">
        <f>NOT(ISBLANK('master schema'!X185))</f>
        <v>0</v>
      </c>
      <c r="AB190" t="b">
        <f t="shared" si="103"/>
        <v>0</v>
      </c>
      <c r="AC190" t="e">
        <f>INDEX(types_tableschema,MATCH('master schema'!M185,types_master,0))</f>
        <v>#N/A</v>
      </c>
      <c r="AD190" t="b">
        <f>IF(flavour="full",TRUE,INDEX('master schema'!$AC185:$AF185,1,MATCH(flavour,'master schema'!$AC$9:$AF$9,0))="y")</f>
        <v>0</v>
      </c>
      <c r="AE190" t="b">
        <f t="shared" si="104"/>
        <v>0</v>
      </c>
      <c r="AF190" t="str">
        <f>IF(AD190,INDEX('master schema'!$AG185:$AK185,1,MATCH(flavour,'master schema'!$AG$9:$AK$9,0)),"")</f>
        <v/>
      </c>
      <c r="AG190" t="b">
        <f t="shared" si="105"/>
        <v>0</v>
      </c>
      <c r="AH190" t="str">
        <f t="shared" si="106"/>
        <v>0</v>
      </c>
      <c r="AI190" s="14" t="str">
        <f t="shared" si="96"/>
        <v/>
      </c>
      <c r="AJ190" s="15" t="str">
        <f t="shared" si="107"/>
        <v/>
      </c>
      <c r="AK190" s="15" t="str">
        <f t="shared" si="108"/>
        <v/>
      </c>
      <c r="AL190" s="15" t="str">
        <f t="shared" si="109"/>
        <v/>
      </c>
      <c r="AM190" s="15" t="str">
        <f t="shared" si="110"/>
        <v/>
      </c>
      <c r="AN190" s="15" t="str">
        <f t="shared" si="111"/>
        <v/>
      </c>
      <c r="AO190" s="15" t="str">
        <f t="shared" si="112"/>
        <v/>
      </c>
      <c r="AP190" s="15" t="str">
        <f t="shared" si="113"/>
        <v/>
      </c>
      <c r="AQ190" s="22" t="str">
        <f t="shared" si="92"/>
        <v/>
      </c>
      <c r="AR190" s="22" t="str">
        <f t="shared" si="114"/>
        <v/>
      </c>
      <c r="AS190" s="22" t="str">
        <f t="shared" si="115"/>
        <v/>
      </c>
      <c r="AT190" s="22" t="str">
        <f>IF(AND($AE190,$AB190),IF(V190,IF(OR($V190:V190),",","")&amp;AT$13&amp;": "&amp;J190,""),"")</f>
        <v/>
      </c>
      <c r="AU190" s="22" t="str">
        <f>IF(AND($AE190,$AB190),IF(W190,IF(OR($V190:W190),",","")&amp;AU$13&amp;": "&amp;K190,""),"")</f>
        <v/>
      </c>
      <c r="AV190" s="22" t="str">
        <f>IF(AND($AE190,$AB190),IF(X190,IF(OR($V190:X190),",","")&amp;AV$13&amp;": "&amp;L190,""),"")</f>
        <v/>
      </c>
      <c r="AW190" s="22" t="str">
        <f>IF(AND($AE190,$AB190),IF(Y190,IF(OR($V190:Y190),",","")&amp;AW$13&amp;": "&amp;M190,""),"")</f>
        <v/>
      </c>
      <c r="AX190" s="22" t="str">
        <f>IF(AND($AE190,$AB190),IF(Z190,IF(OR($V190:Z190),",","")&amp;AX$13&amp;": """&amp;N190&amp;"""",""),"")</f>
        <v/>
      </c>
      <c r="AY190" s="22" t="str">
        <f>IF(AND($AE190,$AB190),IF(AA190,IF(OR($V190:AA190),",","")&amp;AY$13&amp;": "&amp;"["&amp;O190&amp;"]",""),"")</f>
        <v/>
      </c>
      <c r="AZ190" s="22" t="str">
        <f t="shared" si="93"/>
        <v/>
      </c>
      <c r="BA190" s="14" t="str">
        <f t="shared" si="94"/>
        <v/>
      </c>
      <c r="BB190" s="13" t="str">
        <f t="shared" si="116"/>
        <v/>
      </c>
      <c r="BC190" t="str">
        <f t="shared" si="117"/>
        <v/>
      </c>
      <c r="BD190" t="str">
        <f t="shared" si="95"/>
        <v/>
      </c>
      <c r="BE190" t="str">
        <f t="shared" si="118"/>
        <v/>
      </c>
      <c r="BG190" t="e">
        <f t="shared" si="119"/>
        <v>#N/A</v>
      </c>
      <c r="BH190">
        <f t="shared" si="120"/>
        <v>0</v>
      </c>
      <c r="BI190" t="str">
        <f t="shared" si="121"/>
        <v/>
      </c>
    </row>
    <row r="191" spans="1:61" x14ac:dyDescent="0.25">
      <c r="A191">
        <f>'master schema'!C186</f>
        <v>0</v>
      </c>
      <c r="B191">
        <f>'master schema'!K186</f>
        <v>0</v>
      </c>
      <c r="C191">
        <f>'master schema'!D186</f>
        <v>0</v>
      </c>
      <c r="D191">
        <f>'master schema'!E186</f>
        <v>0</v>
      </c>
      <c r="E191">
        <f>'master schema'!M186</f>
        <v>0</v>
      </c>
      <c r="F191">
        <f>'master schema'!N186</f>
        <v>0</v>
      </c>
      <c r="G191">
        <f>'master schema'!O186</f>
        <v>0</v>
      </c>
      <c r="H191">
        <f>'master schema'!Y186</f>
        <v>0</v>
      </c>
      <c r="I191">
        <f>'master schema'!Z186</f>
        <v>0</v>
      </c>
      <c r="J191">
        <f>'master schema'!S186</f>
        <v>0</v>
      </c>
      <c r="K191">
        <f>'master schema'!T186</f>
        <v>0</v>
      </c>
      <c r="L191">
        <f>'master schema'!U186</f>
        <v>0</v>
      </c>
      <c r="M191">
        <f>'master schema'!V186</f>
        <v>0</v>
      </c>
      <c r="N191">
        <f>'master schema'!W186</f>
        <v>0</v>
      </c>
      <c r="O191">
        <f>'master schema'!X186</f>
        <v>0</v>
      </c>
      <c r="P191" t="b">
        <f t="shared" si="97"/>
        <v>0</v>
      </c>
      <c r="Q191" t="b">
        <f t="shared" si="98"/>
        <v>0</v>
      </c>
      <c r="R191" t="b">
        <f t="shared" si="99"/>
        <v>0</v>
      </c>
      <c r="S191" t="b">
        <f t="shared" si="100"/>
        <v>0</v>
      </c>
      <c r="T191">
        <f t="shared" si="101"/>
        <v>0</v>
      </c>
      <c r="U191">
        <f t="shared" si="102"/>
        <v>0</v>
      </c>
      <c r="V191" t="b">
        <f>NOT(ISBLANK('master schema'!S186))</f>
        <v>0</v>
      </c>
      <c r="W191" t="b">
        <f>NOT(ISBLANK('master schema'!T186))</f>
        <v>0</v>
      </c>
      <c r="X191" t="b">
        <f>NOT(ISBLANK('master schema'!U186))</f>
        <v>0</v>
      </c>
      <c r="Y191" t="b">
        <f>NOT(ISBLANK('master schema'!V186))</f>
        <v>0</v>
      </c>
      <c r="Z191" t="b">
        <f>NOT(ISBLANK('master schema'!W186))</f>
        <v>0</v>
      </c>
      <c r="AA191" t="b">
        <f>NOT(ISBLANK('master schema'!X186))</f>
        <v>0</v>
      </c>
      <c r="AB191" t="b">
        <f t="shared" si="103"/>
        <v>0</v>
      </c>
      <c r="AC191" t="e">
        <f>INDEX(types_tableschema,MATCH('master schema'!M186,types_master,0))</f>
        <v>#N/A</v>
      </c>
      <c r="AD191" t="b">
        <f>IF(flavour="full",TRUE,INDEX('master schema'!$AC186:$AF186,1,MATCH(flavour,'master schema'!$AC$9:$AF$9,0))="y")</f>
        <v>0</v>
      </c>
      <c r="AE191" t="b">
        <f t="shared" si="104"/>
        <v>0</v>
      </c>
      <c r="AF191" t="str">
        <f>IF(AD191,INDEX('master schema'!$AG186:$AK186,1,MATCH(flavour,'master schema'!$AG$9:$AK$9,0)),"")</f>
        <v/>
      </c>
      <c r="AG191" t="b">
        <f t="shared" si="105"/>
        <v>0</v>
      </c>
      <c r="AH191" t="str">
        <f t="shared" si="106"/>
        <v>0</v>
      </c>
      <c r="AI191" s="14" t="str">
        <f t="shared" si="96"/>
        <v/>
      </c>
      <c r="AJ191" s="15" t="str">
        <f t="shared" si="107"/>
        <v/>
      </c>
      <c r="AK191" s="15" t="str">
        <f t="shared" si="108"/>
        <v/>
      </c>
      <c r="AL191" s="15" t="str">
        <f t="shared" si="109"/>
        <v/>
      </c>
      <c r="AM191" s="15" t="str">
        <f t="shared" si="110"/>
        <v/>
      </c>
      <c r="AN191" s="15" t="str">
        <f t="shared" si="111"/>
        <v/>
      </c>
      <c r="AO191" s="15" t="str">
        <f t="shared" si="112"/>
        <v/>
      </c>
      <c r="AP191" s="15" t="str">
        <f t="shared" si="113"/>
        <v/>
      </c>
      <c r="AQ191" s="22" t="str">
        <f t="shared" si="92"/>
        <v/>
      </c>
      <c r="AR191" s="22" t="str">
        <f t="shared" si="114"/>
        <v/>
      </c>
      <c r="AS191" s="22" t="str">
        <f t="shared" si="115"/>
        <v/>
      </c>
      <c r="AT191" s="22" t="str">
        <f>IF(AND($AE191,$AB191),IF(V191,IF(OR($V191:V191),",","")&amp;AT$13&amp;": "&amp;J191,""),"")</f>
        <v/>
      </c>
      <c r="AU191" s="22" t="str">
        <f>IF(AND($AE191,$AB191),IF(W191,IF(OR($V191:W191),",","")&amp;AU$13&amp;": "&amp;K191,""),"")</f>
        <v/>
      </c>
      <c r="AV191" s="22" t="str">
        <f>IF(AND($AE191,$AB191),IF(X191,IF(OR($V191:X191),",","")&amp;AV$13&amp;": "&amp;L191,""),"")</f>
        <v/>
      </c>
      <c r="AW191" s="22" t="str">
        <f>IF(AND($AE191,$AB191),IF(Y191,IF(OR($V191:Y191),",","")&amp;AW$13&amp;": "&amp;M191,""),"")</f>
        <v/>
      </c>
      <c r="AX191" s="22" t="str">
        <f>IF(AND($AE191,$AB191),IF(Z191,IF(OR($V191:Z191),",","")&amp;AX$13&amp;": """&amp;N191&amp;"""",""),"")</f>
        <v/>
      </c>
      <c r="AY191" s="22" t="str">
        <f>IF(AND($AE191,$AB191),IF(AA191,IF(OR($V191:AA191),",","")&amp;AY$13&amp;": "&amp;"["&amp;O191&amp;"]",""),"")</f>
        <v/>
      </c>
      <c r="AZ191" s="22" t="str">
        <f t="shared" si="93"/>
        <v/>
      </c>
      <c r="BA191" s="14" t="str">
        <f t="shared" si="94"/>
        <v/>
      </c>
      <c r="BB191" s="13" t="str">
        <f t="shared" si="116"/>
        <v/>
      </c>
      <c r="BC191" t="str">
        <f t="shared" si="117"/>
        <v/>
      </c>
      <c r="BD191" t="str">
        <f t="shared" si="95"/>
        <v/>
      </c>
      <c r="BE191" t="str">
        <f t="shared" si="118"/>
        <v/>
      </c>
      <c r="BG191" t="e">
        <f t="shared" si="119"/>
        <v>#N/A</v>
      </c>
      <c r="BH191">
        <f t="shared" si="120"/>
        <v>0</v>
      </c>
      <c r="BI191" t="str">
        <f t="shared" si="121"/>
        <v/>
      </c>
    </row>
    <row r="192" spans="1:61" x14ac:dyDescent="0.25">
      <c r="A192">
        <f>'master schema'!C187</f>
        <v>0</v>
      </c>
      <c r="B192">
        <f>'master schema'!K187</f>
        <v>0</v>
      </c>
      <c r="C192">
        <f>'master schema'!D187</f>
        <v>0</v>
      </c>
      <c r="D192">
        <f>'master schema'!E187</f>
        <v>0</v>
      </c>
      <c r="E192">
        <f>'master schema'!M187</f>
        <v>0</v>
      </c>
      <c r="F192">
        <f>'master schema'!N187</f>
        <v>0</v>
      </c>
      <c r="G192">
        <f>'master schema'!O187</f>
        <v>0</v>
      </c>
      <c r="H192">
        <f>'master schema'!Y187</f>
        <v>0</v>
      </c>
      <c r="I192">
        <f>'master schema'!Z187</f>
        <v>0</v>
      </c>
      <c r="J192">
        <f>'master schema'!S187</f>
        <v>0</v>
      </c>
      <c r="K192">
        <f>'master schema'!T187</f>
        <v>0</v>
      </c>
      <c r="L192">
        <f>'master schema'!U187</f>
        <v>0</v>
      </c>
      <c r="M192">
        <f>'master schema'!V187</f>
        <v>0</v>
      </c>
      <c r="N192">
        <f>'master schema'!W187</f>
        <v>0</v>
      </c>
      <c r="O192">
        <f>'master schema'!X187</f>
        <v>0</v>
      </c>
      <c r="P192" t="b">
        <f t="shared" si="97"/>
        <v>0</v>
      </c>
      <c r="Q192" t="b">
        <f t="shared" si="98"/>
        <v>0</v>
      </c>
      <c r="R192" t="b">
        <f t="shared" si="99"/>
        <v>0</v>
      </c>
      <c r="S192" t="b">
        <f t="shared" si="100"/>
        <v>0</v>
      </c>
      <c r="T192">
        <f t="shared" si="101"/>
        <v>0</v>
      </c>
      <c r="U192">
        <f t="shared" si="102"/>
        <v>0</v>
      </c>
      <c r="V192" t="b">
        <f>NOT(ISBLANK('master schema'!S187))</f>
        <v>0</v>
      </c>
      <c r="W192" t="b">
        <f>NOT(ISBLANK('master schema'!T187))</f>
        <v>0</v>
      </c>
      <c r="X192" t="b">
        <f>NOT(ISBLANK('master schema'!U187))</f>
        <v>0</v>
      </c>
      <c r="Y192" t="b">
        <f>NOT(ISBLANK('master schema'!V187))</f>
        <v>0</v>
      </c>
      <c r="Z192" t="b">
        <f>NOT(ISBLANK('master schema'!W187))</f>
        <v>0</v>
      </c>
      <c r="AA192" t="b">
        <f>NOT(ISBLANK('master schema'!X187))</f>
        <v>0</v>
      </c>
      <c r="AB192" t="b">
        <f t="shared" si="103"/>
        <v>0</v>
      </c>
      <c r="AC192" t="e">
        <f>INDEX(types_tableschema,MATCH('master schema'!M187,types_master,0))</f>
        <v>#N/A</v>
      </c>
      <c r="AD192" t="b">
        <f>IF(flavour="full",TRUE,INDEX('master schema'!$AC187:$AF187,1,MATCH(flavour,'master schema'!$AC$9:$AF$9,0))="y")</f>
        <v>0</v>
      </c>
      <c r="AE192" t="b">
        <f t="shared" si="104"/>
        <v>0</v>
      </c>
      <c r="AF192" t="str">
        <f>IF(AD192,INDEX('master schema'!$AG187:$AK187,1,MATCH(flavour,'master schema'!$AG$9:$AK$9,0)),"")</f>
        <v/>
      </c>
      <c r="AG192" t="b">
        <f t="shared" si="105"/>
        <v>0</v>
      </c>
      <c r="AH192" t="str">
        <f t="shared" si="106"/>
        <v>0</v>
      </c>
      <c r="AI192" s="14" t="str">
        <f t="shared" si="96"/>
        <v/>
      </c>
      <c r="AJ192" s="15" t="str">
        <f t="shared" si="107"/>
        <v/>
      </c>
      <c r="AK192" s="15" t="str">
        <f t="shared" si="108"/>
        <v/>
      </c>
      <c r="AL192" s="15" t="str">
        <f t="shared" si="109"/>
        <v/>
      </c>
      <c r="AM192" s="15" t="str">
        <f t="shared" si="110"/>
        <v/>
      </c>
      <c r="AN192" s="15" t="str">
        <f t="shared" si="111"/>
        <v/>
      </c>
      <c r="AO192" s="15" t="str">
        <f t="shared" si="112"/>
        <v/>
      </c>
      <c r="AP192" s="15" t="str">
        <f t="shared" si="113"/>
        <v/>
      </c>
      <c r="AQ192" s="22" t="str">
        <f t="shared" si="92"/>
        <v/>
      </c>
      <c r="AR192" s="22" t="str">
        <f t="shared" si="114"/>
        <v/>
      </c>
      <c r="AS192" s="22" t="str">
        <f t="shared" si="115"/>
        <v/>
      </c>
      <c r="AT192" s="22" t="str">
        <f>IF(AND($AE192,$AB192),IF(V192,IF(OR($V192:V192),",","")&amp;AT$13&amp;": "&amp;J192,""),"")</f>
        <v/>
      </c>
      <c r="AU192" s="22" t="str">
        <f>IF(AND($AE192,$AB192),IF(W192,IF(OR($V192:W192),",","")&amp;AU$13&amp;": "&amp;K192,""),"")</f>
        <v/>
      </c>
      <c r="AV192" s="22" t="str">
        <f>IF(AND($AE192,$AB192),IF(X192,IF(OR($V192:X192),",","")&amp;AV$13&amp;": "&amp;L192,""),"")</f>
        <v/>
      </c>
      <c r="AW192" s="22" t="str">
        <f>IF(AND($AE192,$AB192),IF(Y192,IF(OR($V192:Y192),",","")&amp;AW$13&amp;": "&amp;M192,""),"")</f>
        <v/>
      </c>
      <c r="AX192" s="22" t="str">
        <f>IF(AND($AE192,$AB192),IF(Z192,IF(OR($V192:Z192),",","")&amp;AX$13&amp;": """&amp;N192&amp;"""",""),"")</f>
        <v/>
      </c>
      <c r="AY192" s="22" t="str">
        <f>IF(AND($AE192,$AB192),IF(AA192,IF(OR($V192:AA192),",","")&amp;AY$13&amp;": "&amp;"["&amp;O192&amp;"]",""),"")</f>
        <v/>
      </c>
      <c r="AZ192" s="22" t="str">
        <f t="shared" si="93"/>
        <v/>
      </c>
      <c r="BA192" s="14" t="str">
        <f t="shared" si="94"/>
        <v/>
      </c>
      <c r="BB192" s="13" t="str">
        <f t="shared" si="116"/>
        <v/>
      </c>
      <c r="BC192" t="str">
        <f t="shared" si="117"/>
        <v/>
      </c>
      <c r="BD192" t="str">
        <f t="shared" si="95"/>
        <v/>
      </c>
      <c r="BE192" t="str">
        <f t="shared" si="118"/>
        <v/>
      </c>
      <c r="BG192" t="e">
        <f t="shared" si="119"/>
        <v>#N/A</v>
      </c>
      <c r="BH192">
        <f t="shared" si="120"/>
        <v>0</v>
      </c>
      <c r="BI192" t="str">
        <f t="shared" si="121"/>
        <v/>
      </c>
    </row>
    <row r="193" spans="1:61" x14ac:dyDescent="0.25">
      <c r="A193">
        <f>'master schema'!C188</f>
        <v>0</v>
      </c>
      <c r="B193">
        <f>'master schema'!K188</f>
        <v>0</v>
      </c>
      <c r="C193">
        <f>'master schema'!D188</f>
        <v>0</v>
      </c>
      <c r="D193">
        <f>'master schema'!E188</f>
        <v>0</v>
      </c>
      <c r="E193">
        <f>'master schema'!M188</f>
        <v>0</v>
      </c>
      <c r="F193">
        <f>'master schema'!N188</f>
        <v>0</v>
      </c>
      <c r="G193">
        <f>'master schema'!O188</f>
        <v>0</v>
      </c>
      <c r="H193">
        <f>'master schema'!Y188</f>
        <v>0</v>
      </c>
      <c r="I193">
        <f>'master schema'!Z188</f>
        <v>0</v>
      </c>
      <c r="J193">
        <f>'master schema'!S188</f>
        <v>0</v>
      </c>
      <c r="K193">
        <f>'master schema'!T188</f>
        <v>0</v>
      </c>
      <c r="L193">
        <f>'master schema'!U188</f>
        <v>0</v>
      </c>
      <c r="M193">
        <f>'master schema'!V188</f>
        <v>0</v>
      </c>
      <c r="N193">
        <f>'master schema'!W188</f>
        <v>0</v>
      </c>
      <c r="O193">
        <f>'master schema'!X188</f>
        <v>0</v>
      </c>
      <c r="P193" t="b">
        <f t="shared" si="97"/>
        <v>0</v>
      </c>
      <c r="Q193" t="b">
        <f t="shared" si="98"/>
        <v>0</v>
      </c>
      <c r="R193" t="b">
        <f t="shared" si="99"/>
        <v>0</v>
      </c>
      <c r="S193" t="b">
        <f t="shared" si="100"/>
        <v>0</v>
      </c>
      <c r="T193">
        <f t="shared" si="101"/>
        <v>0</v>
      </c>
      <c r="U193">
        <f t="shared" si="102"/>
        <v>0</v>
      </c>
      <c r="V193" t="b">
        <f>NOT(ISBLANK('master schema'!S188))</f>
        <v>0</v>
      </c>
      <c r="W193" t="b">
        <f>NOT(ISBLANK('master schema'!T188))</f>
        <v>0</v>
      </c>
      <c r="X193" t="b">
        <f>NOT(ISBLANK('master schema'!U188))</f>
        <v>0</v>
      </c>
      <c r="Y193" t="b">
        <f>NOT(ISBLANK('master schema'!V188))</f>
        <v>0</v>
      </c>
      <c r="Z193" t="b">
        <f>NOT(ISBLANK('master schema'!W188))</f>
        <v>0</v>
      </c>
      <c r="AA193" t="b">
        <f>NOT(ISBLANK('master schema'!X188))</f>
        <v>0</v>
      </c>
      <c r="AB193" t="b">
        <f t="shared" si="103"/>
        <v>0</v>
      </c>
      <c r="AC193" t="e">
        <f>INDEX(types_tableschema,MATCH('master schema'!M188,types_master,0))</f>
        <v>#N/A</v>
      </c>
      <c r="AD193" t="b">
        <f>IF(flavour="full",TRUE,INDEX('master schema'!$AC188:$AF188,1,MATCH(flavour,'master schema'!$AC$9:$AF$9,0))="y")</f>
        <v>0</v>
      </c>
      <c r="AE193" t="b">
        <f t="shared" si="104"/>
        <v>0</v>
      </c>
      <c r="AF193" t="str">
        <f>IF(AD193,INDEX('master schema'!$AG188:$AK188,1,MATCH(flavour,'master schema'!$AG$9:$AK$9,0)),"")</f>
        <v/>
      </c>
      <c r="AG193" t="b">
        <f t="shared" si="105"/>
        <v>0</v>
      </c>
      <c r="AH193" t="str">
        <f t="shared" si="106"/>
        <v>0</v>
      </c>
      <c r="AI193" s="14" t="str">
        <f t="shared" si="96"/>
        <v/>
      </c>
      <c r="AJ193" s="15" t="str">
        <f t="shared" si="107"/>
        <v/>
      </c>
      <c r="AK193" s="15" t="str">
        <f t="shared" si="108"/>
        <v/>
      </c>
      <c r="AL193" s="15" t="str">
        <f t="shared" si="109"/>
        <v/>
      </c>
      <c r="AM193" s="15" t="str">
        <f t="shared" si="110"/>
        <v/>
      </c>
      <c r="AN193" s="15" t="str">
        <f t="shared" si="111"/>
        <v/>
      </c>
      <c r="AO193" s="15" t="str">
        <f t="shared" si="112"/>
        <v/>
      </c>
      <c r="AP193" s="15" t="str">
        <f t="shared" si="113"/>
        <v/>
      </c>
      <c r="AQ193" s="22" t="str">
        <f t="shared" si="92"/>
        <v/>
      </c>
      <c r="AR193" s="22" t="str">
        <f t="shared" si="114"/>
        <v/>
      </c>
      <c r="AS193" s="22" t="str">
        <f t="shared" si="115"/>
        <v/>
      </c>
      <c r="AT193" s="22" t="str">
        <f>IF(AND($AE193,$AB193),IF(V193,IF(OR($V193:V193),",","")&amp;AT$13&amp;": "&amp;J193,""),"")</f>
        <v/>
      </c>
      <c r="AU193" s="22" t="str">
        <f>IF(AND($AE193,$AB193),IF(W193,IF(OR($V193:W193),",","")&amp;AU$13&amp;": "&amp;K193,""),"")</f>
        <v/>
      </c>
      <c r="AV193" s="22" t="str">
        <f>IF(AND($AE193,$AB193),IF(X193,IF(OR($V193:X193),",","")&amp;AV$13&amp;": "&amp;L193,""),"")</f>
        <v/>
      </c>
      <c r="AW193" s="22" t="str">
        <f>IF(AND($AE193,$AB193),IF(Y193,IF(OR($V193:Y193),",","")&amp;AW$13&amp;": "&amp;M193,""),"")</f>
        <v/>
      </c>
      <c r="AX193" s="22" t="str">
        <f>IF(AND($AE193,$AB193),IF(Z193,IF(OR($V193:Z193),",","")&amp;AX$13&amp;": """&amp;N193&amp;"""",""),"")</f>
        <v/>
      </c>
      <c r="AY193" s="22" t="str">
        <f>IF(AND($AE193,$AB193),IF(AA193,IF(OR($V193:AA193),",","")&amp;AY$13&amp;": "&amp;"["&amp;O193&amp;"]",""),"")</f>
        <v/>
      </c>
      <c r="AZ193" s="22" t="str">
        <f t="shared" si="93"/>
        <v/>
      </c>
      <c r="BA193" s="14" t="str">
        <f t="shared" si="94"/>
        <v/>
      </c>
      <c r="BB193" s="13" t="str">
        <f t="shared" si="116"/>
        <v/>
      </c>
      <c r="BC193" t="str">
        <f t="shared" si="117"/>
        <v/>
      </c>
      <c r="BD193" t="str">
        <f t="shared" si="95"/>
        <v/>
      </c>
      <c r="BE193" t="str">
        <f t="shared" si="118"/>
        <v/>
      </c>
      <c r="BG193" t="e">
        <f t="shared" si="119"/>
        <v>#N/A</v>
      </c>
      <c r="BH193">
        <f t="shared" si="120"/>
        <v>0</v>
      </c>
      <c r="BI193" t="str">
        <f t="shared" si="121"/>
        <v/>
      </c>
    </row>
    <row r="194" spans="1:61" x14ac:dyDescent="0.25">
      <c r="A194">
        <f>'master schema'!C189</f>
        <v>0</v>
      </c>
      <c r="B194">
        <f>'master schema'!K189</f>
        <v>0</v>
      </c>
      <c r="C194">
        <f>'master schema'!D189</f>
        <v>0</v>
      </c>
      <c r="D194">
        <f>'master schema'!E189</f>
        <v>0</v>
      </c>
      <c r="E194">
        <f>'master schema'!M189</f>
        <v>0</v>
      </c>
      <c r="F194">
        <f>'master schema'!N189</f>
        <v>0</v>
      </c>
      <c r="G194">
        <f>'master schema'!O189</f>
        <v>0</v>
      </c>
      <c r="H194">
        <f>'master schema'!Y189</f>
        <v>0</v>
      </c>
      <c r="I194">
        <f>'master schema'!Z189</f>
        <v>0</v>
      </c>
      <c r="J194">
        <f>'master schema'!S189</f>
        <v>0</v>
      </c>
      <c r="K194">
        <f>'master schema'!T189</f>
        <v>0</v>
      </c>
      <c r="L194">
        <f>'master schema'!U189</f>
        <v>0</v>
      </c>
      <c r="M194">
        <f>'master schema'!V189</f>
        <v>0</v>
      </c>
      <c r="N194">
        <f>'master schema'!W189</f>
        <v>0</v>
      </c>
      <c r="O194">
        <f>'master schema'!X189</f>
        <v>0</v>
      </c>
      <c r="P194" t="b">
        <f t="shared" si="97"/>
        <v>0</v>
      </c>
      <c r="Q194" t="b">
        <f t="shared" si="98"/>
        <v>0</v>
      </c>
      <c r="R194" t="b">
        <f t="shared" si="99"/>
        <v>0</v>
      </c>
      <c r="S194" t="b">
        <f t="shared" si="100"/>
        <v>0</v>
      </c>
      <c r="T194">
        <f t="shared" si="101"/>
        <v>0</v>
      </c>
      <c r="U194">
        <f t="shared" si="102"/>
        <v>0</v>
      </c>
      <c r="V194" t="b">
        <f>NOT(ISBLANK('master schema'!S189))</f>
        <v>0</v>
      </c>
      <c r="W194" t="b">
        <f>NOT(ISBLANK('master schema'!T189))</f>
        <v>0</v>
      </c>
      <c r="X194" t="b">
        <f>NOT(ISBLANK('master schema'!U189))</f>
        <v>0</v>
      </c>
      <c r="Y194" t="b">
        <f>NOT(ISBLANK('master schema'!V189))</f>
        <v>0</v>
      </c>
      <c r="Z194" t="b">
        <f>NOT(ISBLANK('master schema'!W189))</f>
        <v>0</v>
      </c>
      <c r="AA194" t="b">
        <f>NOT(ISBLANK('master schema'!X189))</f>
        <v>0</v>
      </c>
      <c r="AB194" t="b">
        <f t="shared" si="103"/>
        <v>0</v>
      </c>
      <c r="AC194" t="e">
        <f>INDEX(types_tableschema,MATCH('master schema'!M189,types_master,0))</f>
        <v>#N/A</v>
      </c>
      <c r="AD194" t="b">
        <f>IF(flavour="full",TRUE,INDEX('master schema'!$AC189:$AF189,1,MATCH(flavour,'master schema'!$AC$9:$AF$9,0))="y")</f>
        <v>0</v>
      </c>
      <c r="AE194" t="b">
        <f t="shared" si="104"/>
        <v>0</v>
      </c>
      <c r="AF194" t="str">
        <f>IF(AD194,INDEX('master schema'!$AG189:$AK189,1,MATCH(flavour,'master schema'!$AG$9:$AK$9,0)),"")</f>
        <v/>
      </c>
      <c r="AG194" t="b">
        <f t="shared" si="105"/>
        <v>0</v>
      </c>
      <c r="AH194" t="str">
        <f t="shared" si="106"/>
        <v>0</v>
      </c>
      <c r="AI194" s="14" t="str">
        <f t="shared" si="96"/>
        <v/>
      </c>
      <c r="AJ194" s="15" t="str">
        <f t="shared" si="107"/>
        <v/>
      </c>
      <c r="AK194" s="15" t="str">
        <f t="shared" si="108"/>
        <v/>
      </c>
      <c r="AL194" s="15" t="str">
        <f t="shared" si="109"/>
        <v/>
      </c>
      <c r="AM194" s="15" t="str">
        <f t="shared" si="110"/>
        <v/>
      </c>
      <c r="AN194" s="15" t="str">
        <f t="shared" si="111"/>
        <v/>
      </c>
      <c r="AO194" s="15" t="str">
        <f t="shared" si="112"/>
        <v/>
      </c>
      <c r="AP194" s="15" t="str">
        <f t="shared" si="113"/>
        <v/>
      </c>
      <c r="AQ194" s="22" t="str">
        <f t="shared" si="92"/>
        <v/>
      </c>
      <c r="AR194" s="22" t="str">
        <f t="shared" si="114"/>
        <v/>
      </c>
      <c r="AS194" s="22" t="str">
        <f t="shared" si="115"/>
        <v/>
      </c>
      <c r="AT194" s="22" t="str">
        <f>IF(AND($AE194,$AB194),IF(V194,IF(OR($V194:V194),",","")&amp;AT$13&amp;": "&amp;J194,""),"")</f>
        <v/>
      </c>
      <c r="AU194" s="22" t="str">
        <f>IF(AND($AE194,$AB194),IF(W194,IF(OR($V194:W194),",","")&amp;AU$13&amp;": "&amp;K194,""),"")</f>
        <v/>
      </c>
      <c r="AV194" s="22" t="str">
        <f>IF(AND($AE194,$AB194),IF(X194,IF(OR($V194:X194),",","")&amp;AV$13&amp;": "&amp;L194,""),"")</f>
        <v/>
      </c>
      <c r="AW194" s="22" t="str">
        <f>IF(AND($AE194,$AB194),IF(Y194,IF(OR($V194:Y194),",","")&amp;AW$13&amp;": "&amp;M194,""),"")</f>
        <v/>
      </c>
      <c r="AX194" s="22" t="str">
        <f>IF(AND($AE194,$AB194),IF(Z194,IF(OR($V194:Z194),",","")&amp;AX$13&amp;": """&amp;N194&amp;"""",""),"")</f>
        <v/>
      </c>
      <c r="AY194" s="22" t="str">
        <f>IF(AND($AE194,$AB194),IF(AA194,IF(OR($V194:AA194),",","")&amp;AY$13&amp;": "&amp;"["&amp;O194&amp;"]",""),"")</f>
        <v/>
      </c>
      <c r="AZ194" s="22" t="str">
        <f t="shared" si="93"/>
        <v/>
      </c>
      <c r="BA194" s="14" t="str">
        <f t="shared" si="94"/>
        <v/>
      </c>
      <c r="BB194" s="13" t="str">
        <f t="shared" si="116"/>
        <v/>
      </c>
      <c r="BC194" t="str">
        <f t="shared" si="117"/>
        <v/>
      </c>
      <c r="BD194" t="str">
        <f t="shared" si="95"/>
        <v/>
      </c>
      <c r="BE194" t="str">
        <f t="shared" si="118"/>
        <v/>
      </c>
      <c r="BG194" t="e">
        <f t="shared" si="119"/>
        <v>#N/A</v>
      </c>
      <c r="BH194">
        <f t="shared" si="120"/>
        <v>0</v>
      </c>
      <c r="BI194" t="str">
        <f t="shared" si="121"/>
        <v/>
      </c>
    </row>
    <row r="195" spans="1:61" x14ac:dyDescent="0.25">
      <c r="A195">
        <f>'master schema'!C190</f>
        <v>0</v>
      </c>
      <c r="B195">
        <f>'master schema'!K190</f>
        <v>0</v>
      </c>
      <c r="C195">
        <f>'master schema'!D190</f>
        <v>0</v>
      </c>
      <c r="D195">
        <f>'master schema'!E190</f>
        <v>0</v>
      </c>
      <c r="E195">
        <f>'master schema'!M190</f>
        <v>0</v>
      </c>
      <c r="F195">
        <f>'master schema'!N190</f>
        <v>0</v>
      </c>
      <c r="G195">
        <f>'master schema'!O190</f>
        <v>0</v>
      </c>
      <c r="H195">
        <f>'master schema'!Y190</f>
        <v>0</v>
      </c>
      <c r="I195">
        <f>'master schema'!Z190</f>
        <v>0</v>
      </c>
      <c r="J195">
        <f>'master schema'!S190</f>
        <v>0</v>
      </c>
      <c r="K195">
        <f>'master schema'!T190</f>
        <v>0</v>
      </c>
      <c r="L195">
        <f>'master schema'!U190</f>
        <v>0</v>
      </c>
      <c r="M195">
        <f>'master schema'!V190</f>
        <v>0</v>
      </c>
      <c r="N195">
        <f>'master schema'!W190</f>
        <v>0</v>
      </c>
      <c r="O195">
        <f>'master schema'!X190</f>
        <v>0</v>
      </c>
      <c r="P195" t="b">
        <f t="shared" si="97"/>
        <v>0</v>
      </c>
      <c r="Q195" t="b">
        <f t="shared" si="98"/>
        <v>0</v>
      </c>
      <c r="R195" t="b">
        <f t="shared" si="99"/>
        <v>0</v>
      </c>
      <c r="S195" t="b">
        <f t="shared" si="100"/>
        <v>0</v>
      </c>
      <c r="T195">
        <f t="shared" si="101"/>
        <v>0</v>
      </c>
      <c r="U195">
        <f t="shared" si="102"/>
        <v>0</v>
      </c>
      <c r="V195" t="b">
        <f>NOT(ISBLANK('master schema'!S190))</f>
        <v>0</v>
      </c>
      <c r="W195" t="b">
        <f>NOT(ISBLANK('master schema'!T190))</f>
        <v>0</v>
      </c>
      <c r="X195" t="b">
        <f>NOT(ISBLANK('master schema'!U190))</f>
        <v>0</v>
      </c>
      <c r="Y195" t="b">
        <f>NOT(ISBLANK('master schema'!V190))</f>
        <v>0</v>
      </c>
      <c r="Z195" t="b">
        <f>NOT(ISBLANK('master schema'!W190))</f>
        <v>0</v>
      </c>
      <c r="AA195" t="b">
        <f>NOT(ISBLANK('master schema'!X190))</f>
        <v>0</v>
      </c>
      <c r="AB195" t="b">
        <f t="shared" si="103"/>
        <v>0</v>
      </c>
      <c r="AC195" t="e">
        <f>INDEX(types_tableschema,MATCH('master schema'!M190,types_master,0))</f>
        <v>#N/A</v>
      </c>
      <c r="AD195" t="b">
        <f>IF(flavour="full",TRUE,INDEX('master schema'!$AC190:$AF190,1,MATCH(flavour,'master schema'!$AC$9:$AF$9,0))="y")</f>
        <v>0</v>
      </c>
      <c r="AE195" t="b">
        <f t="shared" si="104"/>
        <v>0</v>
      </c>
      <c r="AF195" t="str">
        <f>IF(AD195,INDEX('master schema'!$AG190:$AK190,1,MATCH(flavour,'master schema'!$AG$9:$AK$9,0)),"")</f>
        <v/>
      </c>
      <c r="AG195" t="b">
        <f t="shared" si="105"/>
        <v>0</v>
      </c>
      <c r="AH195" t="str">
        <f t="shared" si="106"/>
        <v>0</v>
      </c>
      <c r="AI195" s="14" t="str">
        <f t="shared" si="96"/>
        <v/>
      </c>
      <c r="AJ195" s="15" t="str">
        <f t="shared" si="107"/>
        <v/>
      </c>
      <c r="AK195" s="15" t="str">
        <f t="shared" si="108"/>
        <v/>
      </c>
      <c r="AL195" s="15" t="str">
        <f t="shared" si="109"/>
        <v/>
      </c>
      <c r="AM195" s="15" t="str">
        <f t="shared" si="110"/>
        <v/>
      </c>
      <c r="AN195" s="15" t="str">
        <f t="shared" si="111"/>
        <v/>
      </c>
      <c r="AO195" s="15" t="str">
        <f t="shared" si="112"/>
        <v/>
      </c>
      <c r="AP195" s="15" t="str">
        <f t="shared" si="113"/>
        <v/>
      </c>
      <c r="AQ195" s="22" t="str">
        <f t="shared" si="92"/>
        <v/>
      </c>
      <c r="AR195" s="22" t="str">
        <f t="shared" si="114"/>
        <v/>
      </c>
      <c r="AS195" s="22" t="str">
        <f t="shared" si="115"/>
        <v/>
      </c>
      <c r="AT195" s="22" t="str">
        <f>IF(AND($AE195,$AB195),IF(V195,IF(OR($V195:V195),",","")&amp;AT$13&amp;": "&amp;J195,""),"")</f>
        <v/>
      </c>
      <c r="AU195" s="22" t="str">
        <f>IF(AND($AE195,$AB195),IF(W195,IF(OR($V195:W195),",","")&amp;AU$13&amp;": "&amp;K195,""),"")</f>
        <v/>
      </c>
      <c r="AV195" s="22" t="str">
        <f>IF(AND($AE195,$AB195),IF(X195,IF(OR($V195:X195),",","")&amp;AV$13&amp;": "&amp;L195,""),"")</f>
        <v/>
      </c>
      <c r="AW195" s="22" t="str">
        <f>IF(AND($AE195,$AB195),IF(Y195,IF(OR($V195:Y195),",","")&amp;AW$13&amp;": "&amp;M195,""),"")</f>
        <v/>
      </c>
      <c r="AX195" s="22" t="str">
        <f>IF(AND($AE195,$AB195),IF(Z195,IF(OR($V195:Z195),",","")&amp;AX$13&amp;": """&amp;N195&amp;"""",""),"")</f>
        <v/>
      </c>
      <c r="AY195" s="22" t="str">
        <f>IF(AND($AE195,$AB195),IF(AA195,IF(OR($V195:AA195),",","")&amp;AY$13&amp;": "&amp;"["&amp;O195&amp;"]",""),"")</f>
        <v/>
      </c>
      <c r="AZ195" s="22" t="str">
        <f t="shared" si="93"/>
        <v/>
      </c>
      <c r="BA195" s="14" t="str">
        <f t="shared" si="94"/>
        <v/>
      </c>
      <c r="BB195" s="13" t="str">
        <f t="shared" si="116"/>
        <v/>
      </c>
      <c r="BC195" t="str">
        <f t="shared" si="117"/>
        <v/>
      </c>
      <c r="BD195" t="str">
        <f t="shared" si="95"/>
        <v/>
      </c>
      <c r="BE195" t="str">
        <f t="shared" si="118"/>
        <v/>
      </c>
      <c r="BG195" t="e">
        <f t="shared" si="119"/>
        <v>#N/A</v>
      </c>
      <c r="BH195">
        <f t="shared" si="120"/>
        <v>0</v>
      </c>
      <c r="BI195" t="str">
        <f t="shared" si="121"/>
        <v/>
      </c>
    </row>
    <row r="196" spans="1:61" x14ac:dyDescent="0.25">
      <c r="A196">
        <f>'master schema'!C191</f>
        <v>0</v>
      </c>
      <c r="B196">
        <f>'master schema'!K191</f>
        <v>0</v>
      </c>
      <c r="C196">
        <f>'master schema'!D191</f>
        <v>0</v>
      </c>
      <c r="D196">
        <f>'master schema'!E191</f>
        <v>0</v>
      </c>
      <c r="E196">
        <f>'master schema'!M191</f>
        <v>0</v>
      </c>
      <c r="F196">
        <f>'master schema'!N191</f>
        <v>0</v>
      </c>
      <c r="G196">
        <f>'master schema'!O191</f>
        <v>0</v>
      </c>
      <c r="H196">
        <f>'master schema'!Y191</f>
        <v>0</v>
      </c>
      <c r="I196">
        <f>'master schema'!Z191</f>
        <v>0</v>
      </c>
      <c r="J196">
        <f>'master schema'!S191</f>
        <v>0</v>
      </c>
      <c r="K196">
        <f>'master schema'!T191</f>
        <v>0</v>
      </c>
      <c r="L196">
        <f>'master schema'!U191</f>
        <v>0</v>
      </c>
      <c r="M196">
        <f>'master schema'!V191</f>
        <v>0</v>
      </c>
      <c r="N196">
        <f>'master schema'!W191</f>
        <v>0</v>
      </c>
      <c r="O196">
        <f>'master schema'!X191</f>
        <v>0</v>
      </c>
      <c r="P196" t="b">
        <f t="shared" si="97"/>
        <v>0</v>
      </c>
      <c r="Q196" t="b">
        <f t="shared" si="98"/>
        <v>0</v>
      </c>
      <c r="R196" t="b">
        <f t="shared" si="99"/>
        <v>0</v>
      </c>
      <c r="S196" t="b">
        <f t="shared" si="100"/>
        <v>0</v>
      </c>
      <c r="T196">
        <f t="shared" si="101"/>
        <v>0</v>
      </c>
      <c r="U196">
        <f t="shared" si="102"/>
        <v>0</v>
      </c>
      <c r="V196" t="b">
        <f>NOT(ISBLANK('master schema'!S191))</f>
        <v>0</v>
      </c>
      <c r="W196" t="b">
        <f>NOT(ISBLANK('master schema'!T191))</f>
        <v>0</v>
      </c>
      <c r="X196" t="b">
        <f>NOT(ISBLANK('master schema'!U191))</f>
        <v>0</v>
      </c>
      <c r="Y196" t="b">
        <f>NOT(ISBLANK('master schema'!V191))</f>
        <v>0</v>
      </c>
      <c r="Z196" t="b">
        <f>NOT(ISBLANK('master schema'!W191))</f>
        <v>0</v>
      </c>
      <c r="AA196" t="b">
        <f>NOT(ISBLANK('master schema'!X191))</f>
        <v>0</v>
      </c>
      <c r="AB196" t="b">
        <f t="shared" si="103"/>
        <v>0</v>
      </c>
      <c r="AC196" t="e">
        <f>INDEX(types_tableschema,MATCH('master schema'!M191,types_master,0))</f>
        <v>#N/A</v>
      </c>
      <c r="AD196" t="b">
        <f>IF(flavour="full",TRUE,INDEX('master schema'!$AC191:$AF191,1,MATCH(flavour,'master schema'!$AC$9:$AF$9,0))="y")</f>
        <v>0</v>
      </c>
      <c r="AE196" t="b">
        <f t="shared" si="104"/>
        <v>0</v>
      </c>
      <c r="AF196" t="str">
        <f>IF(AD196,INDEX('master schema'!$AG191:$AK191,1,MATCH(flavour,'master schema'!$AG$9:$AK$9,0)),"")</f>
        <v/>
      </c>
      <c r="AG196" t="b">
        <f t="shared" si="105"/>
        <v>0</v>
      </c>
      <c r="AH196" t="str">
        <f t="shared" si="106"/>
        <v>0</v>
      </c>
      <c r="AI196" s="14" t="str">
        <f t="shared" si="96"/>
        <v/>
      </c>
      <c r="AJ196" s="15" t="str">
        <f t="shared" si="107"/>
        <v/>
      </c>
      <c r="AK196" s="15" t="str">
        <f t="shared" si="108"/>
        <v/>
      </c>
      <c r="AL196" s="15" t="str">
        <f t="shared" si="109"/>
        <v/>
      </c>
      <c r="AM196" s="15" t="str">
        <f t="shared" si="110"/>
        <v/>
      </c>
      <c r="AN196" s="15" t="str">
        <f t="shared" si="111"/>
        <v/>
      </c>
      <c r="AO196" s="15" t="str">
        <f t="shared" si="112"/>
        <v/>
      </c>
      <c r="AP196" s="15" t="str">
        <f t="shared" si="113"/>
        <v/>
      </c>
      <c r="AQ196" s="22" t="str">
        <f t="shared" si="92"/>
        <v/>
      </c>
      <c r="AR196" s="22" t="str">
        <f t="shared" si="114"/>
        <v/>
      </c>
      <c r="AS196" s="22" t="str">
        <f t="shared" si="115"/>
        <v/>
      </c>
      <c r="AT196" s="22" t="str">
        <f>IF(AND($AE196,$AB196),IF(V196,IF(OR($V196:V196),",","")&amp;AT$13&amp;": "&amp;J196,""),"")</f>
        <v/>
      </c>
      <c r="AU196" s="22" t="str">
        <f>IF(AND($AE196,$AB196),IF(W196,IF(OR($V196:W196),",","")&amp;AU$13&amp;": "&amp;K196,""),"")</f>
        <v/>
      </c>
      <c r="AV196" s="22" t="str">
        <f>IF(AND($AE196,$AB196),IF(X196,IF(OR($V196:X196),",","")&amp;AV$13&amp;": "&amp;L196,""),"")</f>
        <v/>
      </c>
      <c r="AW196" s="22" t="str">
        <f>IF(AND($AE196,$AB196),IF(Y196,IF(OR($V196:Y196),",","")&amp;AW$13&amp;": "&amp;M196,""),"")</f>
        <v/>
      </c>
      <c r="AX196" s="22" t="str">
        <f>IF(AND($AE196,$AB196),IF(Z196,IF(OR($V196:Z196),",","")&amp;AX$13&amp;": """&amp;N196&amp;"""",""),"")</f>
        <v/>
      </c>
      <c r="AY196" s="22" t="str">
        <f>IF(AND($AE196,$AB196),IF(AA196,IF(OR($V196:AA196),",","")&amp;AY$13&amp;": "&amp;"["&amp;O196&amp;"]",""),"")</f>
        <v/>
      </c>
      <c r="AZ196" s="22" t="str">
        <f t="shared" si="93"/>
        <v/>
      </c>
      <c r="BA196" s="14" t="str">
        <f t="shared" si="94"/>
        <v/>
      </c>
      <c r="BB196" s="13" t="str">
        <f t="shared" si="116"/>
        <v/>
      </c>
      <c r="BC196" t="str">
        <f t="shared" si="117"/>
        <v/>
      </c>
      <c r="BD196" t="str">
        <f t="shared" si="95"/>
        <v/>
      </c>
      <c r="BE196" t="str">
        <f t="shared" si="118"/>
        <v/>
      </c>
      <c r="BG196" t="e">
        <f t="shared" si="119"/>
        <v>#N/A</v>
      </c>
      <c r="BH196">
        <f t="shared" si="120"/>
        <v>0</v>
      </c>
      <c r="BI196" t="str">
        <f t="shared" si="121"/>
        <v/>
      </c>
    </row>
    <row r="197" spans="1:61" x14ac:dyDescent="0.25">
      <c r="A197">
        <f>'master schema'!C192</f>
        <v>0</v>
      </c>
      <c r="B197">
        <f>'master schema'!K192</f>
        <v>0</v>
      </c>
      <c r="C197">
        <f>'master schema'!D192</f>
        <v>0</v>
      </c>
      <c r="D197">
        <f>'master schema'!E192</f>
        <v>0</v>
      </c>
      <c r="E197">
        <f>'master schema'!M192</f>
        <v>0</v>
      </c>
      <c r="F197">
        <f>'master schema'!N192</f>
        <v>0</v>
      </c>
      <c r="G197">
        <f>'master schema'!O192</f>
        <v>0</v>
      </c>
      <c r="H197">
        <f>'master schema'!Y192</f>
        <v>0</v>
      </c>
      <c r="I197">
        <f>'master schema'!Z192</f>
        <v>0</v>
      </c>
      <c r="J197">
        <f>'master schema'!S192</f>
        <v>0</v>
      </c>
      <c r="K197">
        <f>'master schema'!T192</f>
        <v>0</v>
      </c>
      <c r="L197">
        <f>'master schema'!U192</f>
        <v>0</v>
      </c>
      <c r="M197">
        <f>'master schema'!V192</f>
        <v>0</v>
      </c>
      <c r="N197">
        <f>'master schema'!W192</f>
        <v>0</v>
      </c>
      <c r="O197">
        <f>'master schema'!X192</f>
        <v>0</v>
      </c>
      <c r="P197" t="b">
        <f t="shared" si="97"/>
        <v>0</v>
      </c>
      <c r="Q197" t="b">
        <f t="shared" si="98"/>
        <v>0</v>
      </c>
      <c r="R197" t="b">
        <f t="shared" si="99"/>
        <v>0</v>
      </c>
      <c r="S197" t="b">
        <f t="shared" si="100"/>
        <v>0</v>
      </c>
      <c r="T197">
        <f t="shared" si="101"/>
        <v>0</v>
      </c>
      <c r="U197">
        <f t="shared" si="102"/>
        <v>0</v>
      </c>
      <c r="V197" t="b">
        <f>NOT(ISBLANK('master schema'!S192))</f>
        <v>0</v>
      </c>
      <c r="W197" t="b">
        <f>NOT(ISBLANK('master schema'!T192))</f>
        <v>0</v>
      </c>
      <c r="X197" t="b">
        <f>NOT(ISBLANK('master schema'!U192))</f>
        <v>0</v>
      </c>
      <c r="Y197" t="b">
        <f>NOT(ISBLANK('master schema'!V192))</f>
        <v>0</v>
      </c>
      <c r="Z197" t="b">
        <f>NOT(ISBLANK('master schema'!W192))</f>
        <v>0</v>
      </c>
      <c r="AA197" t="b">
        <f>NOT(ISBLANK('master schema'!X192))</f>
        <v>0</v>
      </c>
      <c r="AB197" t="b">
        <f t="shared" si="103"/>
        <v>0</v>
      </c>
      <c r="AC197" t="e">
        <f>INDEX(types_tableschema,MATCH('master schema'!M192,types_master,0))</f>
        <v>#N/A</v>
      </c>
      <c r="AD197" t="b">
        <f>IF(flavour="full",TRUE,INDEX('master schema'!$AC192:$AF192,1,MATCH(flavour,'master schema'!$AC$9:$AF$9,0))="y")</f>
        <v>0</v>
      </c>
      <c r="AE197" t="b">
        <f t="shared" si="104"/>
        <v>0</v>
      </c>
      <c r="AF197" t="str">
        <f>IF(AD197,INDEX('master schema'!$AG192:$AK192,1,MATCH(flavour,'master schema'!$AG$9:$AK$9,0)),"")</f>
        <v/>
      </c>
      <c r="AG197" t="b">
        <f t="shared" si="105"/>
        <v>0</v>
      </c>
      <c r="AH197" t="str">
        <f t="shared" si="106"/>
        <v>0</v>
      </c>
      <c r="AI197" s="14" t="str">
        <f t="shared" si="96"/>
        <v/>
      </c>
      <c r="AJ197" s="15" t="str">
        <f t="shared" si="107"/>
        <v/>
      </c>
      <c r="AK197" s="15" t="str">
        <f t="shared" si="108"/>
        <v/>
      </c>
      <c r="AL197" s="15" t="str">
        <f t="shared" si="109"/>
        <v/>
      </c>
      <c r="AM197" s="15" t="str">
        <f t="shared" si="110"/>
        <v/>
      </c>
      <c r="AN197" s="15" t="str">
        <f t="shared" si="111"/>
        <v/>
      </c>
      <c r="AO197" s="15" t="str">
        <f t="shared" si="112"/>
        <v/>
      </c>
      <c r="AP197" s="15" t="str">
        <f t="shared" si="113"/>
        <v/>
      </c>
      <c r="AQ197" s="22" t="str">
        <f t="shared" si="92"/>
        <v/>
      </c>
      <c r="AR197" s="22" t="str">
        <f t="shared" si="114"/>
        <v/>
      </c>
      <c r="AS197" s="22" t="str">
        <f t="shared" si="115"/>
        <v/>
      </c>
      <c r="AT197" s="22" t="str">
        <f>IF(AND($AE197,$AB197),IF(V197,IF(OR($V197:V197),",","")&amp;AT$13&amp;": "&amp;J197,""),"")</f>
        <v/>
      </c>
      <c r="AU197" s="22" t="str">
        <f>IF(AND($AE197,$AB197),IF(W197,IF(OR($V197:W197),",","")&amp;AU$13&amp;": "&amp;K197,""),"")</f>
        <v/>
      </c>
      <c r="AV197" s="22" t="str">
        <f>IF(AND($AE197,$AB197),IF(X197,IF(OR($V197:X197),",","")&amp;AV$13&amp;": "&amp;L197,""),"")</f>
        <v/>
      </c>
      <c r="AW197" s="22" t="str">
        <f>IF(AND($AE197,$AB197),IF(Y197,IF(OR($V197:Y197),",","")&amp;AW$13&amp;": "&amp;M197,""),"")</f>
        <v/>
      </c>
      <c r="AX197" s="22" t="str">
        <f>IF(AND($AE197,$AB197),IF(Z197,IF(OR($V197:Z197),",","")&amp;AX$13&amp;": """&amp;N197&amp;"""",""),"")</f>
        <v/>
      </c>
      <c r="AY197" s="22" t="str">
        <f>IF(AND($AE197,$AB197),IF(AA197,IF(OR($V197:AA197),",","")&amp;AY$13&amp;": "&amp;"["&amp;O197&amp;"]",""),"")</f>
        <v/>
      </c>
      <c r="AZ197" s="22" t="str">
        <f t="shared" si="93"/>
        <v/>
      </c>
      <c r="BA197" s="14" t="str">
        <f t="shared" si="94"/>
        <v/>
      </c>
      <c r="BB197" s="13" t="str">
        <f t="shared" si="116"/>
        <v/>
      </c>
      <c r="BC197" t="str">
        <f t="shared" si="117"/>
        <v/>
      </c>
      <c r="BD197" t="str">
        <f t="shared" si="95"/>
        <v/>
      </c>
      <c r="BE197" t="str">
        <f t="shared" si="118"/>
        <v/>
      </c>
      <c r="BG197" t="e">
        <f t="shared" si="119"/>
        <v>#N/A</v>
      </c>
      <c r="BH197">
        <f t="shared" si="120"/>
        <v>0</v>
      </c>
      <c r="BI197" t="str">
        <f t="shared" si="121"/>
        <v/>
      </c>
    </row>
    <row r="198" spans="1:61" x14ac:dyDescent="0.25">
      <c r="A198">
        <f>'master schema'!C193</f>
        <v>0</v>
      </c>
      <c r="B198">
        <f>'master schema'!K193</f>
        <v>0</v>
      </c>
      <c r="C198">
        <f>'master schema'!D193</f>
        <v>0</v>
      </c>
      <c r="D198">
        <f>'master schema'!E193</f>
        <v>0</v>
      </c>
      <c r="E198">
        <f>'master schema'!M193</f>
        <v>0</v>
      </c>
      <c r="F198">
        <f>'master schema'!N193</f>
        <v>0</v>
      </c>
      <c r="G198">
        <f>'master schema'!O193</f>
        <v>0</v>
      </c>
      <c r="H198">
        <f>'master schema'!Y193</f>
        <v>0</v>
      </c>
      <c r="I198">
        <f>'master schema'!Z193</f>
        <v>0</v>
      </c>
      <c r="J198">
        <f>'master schema'!S193</f>
        <v>0</v>
      </c>
      <c r="K198">
        <f>'master schema'!T193</f>
        <v>0</v>
      </c>
      <c r="L198">
        <f>'master schema'!U193</f>
        <v>0</v>
      </c>
      <c r="M198">
        <f>'master schema'!V193</f>
        <v>0</v>
      </c>
      <c r="N198">
        <f>'master schema'!W193</f>
        <v>0</v>
      </c>
      <c r="O198">
        <f>'master schema'!X193</f>
        <v>0</v>
      </c>
      <c r="P198" t="b">
        <f t="shared" si="97"/>
        <v>0</v>
      </c>
      <c r="Q198" t="b">
        <f t="shared" si="98"/>
        <v>0</v>
      </c>
      <c r="R198" t="b">
        <f t="shared" si="99"/>
        <v>0</v>
      </c>
      <c r="S198" t="b">
        <f t="shared" si="100"/>
        <v>0</v>
      </c>
      <c r="T198">
        <f t="shared" si="101"/>
        <v>0</v>
      </c>
      <c r="U198">
        <f t="shared" si="102"/>
        <v>0</v>
      </c>
      <c r="V198" t="b">
        <f>NOT(ISBLANK('master schema'!S193))</f>
        <v>0</v>
      </c>
      <c r="W198" t="b">
        <f>NOT(ISBLANK('master schema'!T193))</f>
        <v>0</v>
      </c>
      <c r="X198" t="b">
        <f>NOT(ISBLANK('master schema'!U193))</f>
        <v>0</v>
      </c>
      <c r="Y198" t="b">
        <f>NOT(ISBLANK('master schema'!V193))</f>
        <v>0</v>
      </c>
      <c r="Z198" t="b">
        <f>NOT(ISBLANK('master schema'!W193))</f>
        <v>0</v>
      </c>
      <c r="AA198" t="b">
        <f>NOT(ISBLANK('master schema'!X193))</f>
        <v>0</v>
      </c>
      <c r="AB198" t="b">
        <f t="shared" si="103"/>
        <v>0</v>
      </c>
      <c r="AC198" t="e">
        <f>INDEX(types_tableschema,MATCH('master schema'!M193,types_master,0))</f>
        <v>#N/A</v>
      </c>
      <c r="AD198" t="b">
        <f>IF(flavour="full",TRUE,INDEX('master schema'!$AC193:$AF193,1,MATCH(flavour,'master schema'!$AC$9:$AF$9,0))="y")</f>
        <v>0</v>
      </c>
      <c r="AE198" t="b">
        <f t="shared" si="104"/>
        <v>0</v>
      </c>
      <c r="AF198" t="str">
        <f>IF(AD198,INDEX('master schema'!$AG193:$AK193,1,MATCH(flavour,'master schema'!$AG$9:$AK$9,0)),"")</f>
        <v/>
      </c>
      <c r="AG198" t="b">
        <f t="shared" si="105"/>
        <v>0</v>
      </c>
      <c r="AH198" t="str">
        <f t="shared" si="106"/>
        <v>0</v>
      </c>
      <c r="AI198" s="14" t="str">
        <f t="shared" si="96"/>
        <v/>
      </c>
      <c r="AJ198" s="15" t="str">
        <f t="shared" si="107"/>
        <v/>
      </c>
      <c r="AK198" s="15" t="str">
        <f t="shared" si="108"/>
        <v/>
      </c>
      <c r="AL198" s="15" t="str">
        <f t="shared" si="109"/>
        <v/>
      </c>
      <c r="AM198" s="15" t="str">
        <f t="shared" si="110"/>
        <v/>
      </c>
      <c r="AN198" s="15" t="str">
        <f t="shared" si="111"/>
        <v/>
      </c>
      <c r="AO198" s="15" t="str">
        <f t="shared" si="112"/>
        <v/>
      </c>
      <c r="AP198" s="15" t="str">
        <f t="shared" si="113"/>
        <v/>
      </c>
      <c r="AQ198" s="22" t="str">
        <f t="shared" si="92"/>
        <v/>
      </c>
      <c r="AR198" s="22" t="str">
        <f t="shared" si="114"/>
        <v/>
      </c>
      <c r="AS198" s="22" t="str">
        <f t="shared" si="115"/>
        <v/>
      </c>
      <c r="AT198" s="22" t="str">
        <f>IF(AND($AE198,$AB198),IF(V198,IF(OR($V198:V198),",","")&amp;AT$13&amp;": "&amp;J198,""),"")</f>
        <v/>
      </c>
      <c r="AU198" s="22" t="str">
        <f>IF(AND($AE198,$AB198),IF(W198,IF(OR($V198:W198),",","")&amp;AU$13&amp;": "&amp;K198,""),"")</f>
        <v/>
      </c>
      <c r="AV198" s="22" t="str">
        <f>IF(AND($AE198,$AB198),IF(X198,IF(OR($V198:X198),",","")&amp;AV$13&amp;": "&amp;L198,""),"")</f>
        <v/>
      </c>
      <c r="AW198" s="22" t="str">
        <f>IF(AND($AE198,$AB198),IF(Y198,IF(OR($V198:Y198),",","")&amp;AW$13&amp;": "&amp;M198,""),"")</f>
        <v/>
      </c>
      <c r="AX198" s="22" t="str">
        <f>IF(AND($AE198,$AB198),IF(Z198,IF(OR($V198:Z198),",","")&amp;AX$13&amp;": """&amp;N198&amp;"""",""),"")</f>
        <v/>
      </c>
      <c r="AY198" s="22" t="str">
        <f>IF(AND($AE198,$AB198),IF(AA198,IF(OR($V198:AA198),",","")&amp;AY$13&amp;": "&amp;"["&amp;O198&amp;"]",""),"")</f>
        <v/>
      </c>
      <c r="AZ198" s="22" t="str">
        <f t="shared" si="93"/>
        <v/>
      </c>
      <c r="BA198" s="14" t="str">
        <f t="shared" si="94"/>
        <v/>
      </c>
      <c r="BB198" s="13" t="str">
        <f t="shared" si="116"/>
        <v/>
      </c>
      <c r="BC198" t="str">
        <f t="shared" si="117"/>
        <v/>
      </c>
      <c r="BD198" t="str">
        <f t="shared" si="95"/>
        <v/>
      </c>
      <c r="BE198" t="str">
        <f t="shared" si="118"/>
        <v/>
      </c>
      <c r="BG198" t="e">
        <f t="shared" si="119"/>
        <v>#N/A</v>
      </c>
      <c r="BH198">
        <f t="shared" si="120"/>
        <v>0</v>
      </c>
      <c r="BI198" t="str">
        <f t="shared" si="121"/>
        <v/>
      </c>
    </row>
    <row r="199" spans="1:61" x14ac:dyDescent="0.25">
      <c r="A199">
        <f>'master schema'!C194</f>
        <v>0</v>
      </c>
      <c r="B199">
        <f>'master schema'!K194</f>
        <v>0</v>
      </c>
      <c r="C199">
        <f>'master schema'!D194</f>
        <v>0</v>
      </c>
      <c r="D199">
        <f>'master schema'!E194</f>
        <v>0</v>
      </c>
      <c r="E199">
        <f>'master schema'!M194</f>
        <v>0</v>
      </c>
      <c r="F199">
        <f>'master schema'!N194</f>
        <v>0</v>
      </c>
      <c r="G199">
        <f>'master schema'!O194</f>
        <v>0</v>
      </c>
      <c r="H199">
        <f>'master schema'!Y194</f>
        <v>0</v>
      </c>
      <c r="I199">
        <f>'master schema'!Z194</f>
        <v>0</v>
      </c>
      <c r="J199">
        <f>'master schema'!S194</f>
        <v>0</v>
      </c>
      <c r="K199">
        <f>'master schema'!T194</f>
        <v>0</v>
      </c>
      <c r="L199">
        <f>'master schema'!U194</f>
        <v>0</v>
      </c>
      <c r="M199">
        <f>'master schema'!V194</f>
        <v>0</v>
      </c>
      <c r="N199">
        <f>'master schema'!W194</f>
        <v>0</v>
      </c>
      <c r="O199">
        <f>'master schema'!X194</f>
        <v>0</v>
      </c>
      <c r="P199" t="b">
        <f t="shared" si="97"/>
        <v>0</v>
      </c>
      <c r="Q199" t="b">
        <f t="shared" si="98"/>
        <v>0</v>
      </c>
      <c r="R199" t="b">
        <f t="shared" si="99"/>
        <v>0</v>
      </c>
      <c r="S199" t="b">
        <f t="shared" si="100"/>
        <v>0</v>
      </c>
      <c r="T199">
        <f t="shared" si="101"/>
        <v>0</v>
      </c>
      <c r="U199">
        <f t="shared" si="102"/>
        <v>0</v>
      </c>
      <c r="V199" t="b">
        <f>NOT(ISBLANK('master schema'!S194))</f>
        <v>0</v>
      </c>
      <c r="W199" t="b">
        <f>NOT(ISBLANK('master schema'!T194))</f>
        <v>0</v>
      </c>
      <c r="X199" t="b">
        <f>NOT(ISBLANK('master schema'!U194))</f>
        <v>0</v>
      </c>
      <c r="Y199" t="b">
        <f>NOT(ISBLANK('master schema'!V194))</f>
        <v>0</v>
      </c>
      <c r="Z199" t="b">
        <f>NOT(ISBLANK('master schema'!W194))</f>
        <v>0</v>
      </c>
      <c r="AA199" t="b">
        <f>NOT(ISBLANK('master schema'!X194))</f>
        <v>0</v>
      </c>
      <c r="AB199" t="b">
        <f t="shared" si="103"/>
        <v>0</v>
      </c>
      <c r="AC199" t="e">
        <f>INDEX(types_tableschema,MATCH('master schema'!M194,types_master,0))</f>
        <v>#N/A</v>
      </c>
      <c r="AD199" t="b">
        <f>IF(flavour="full",TRUE,INDEX('master schema'!$AC194:$AF194,1,MATCH(flavour,'master schema'!$AC$9:$AF$9,0))="y")</f>
        <v>0</v>
      </c>
      <c r="AE199" t="b">
        <f t="shared" si="104"/>
        <v>0</v>
      </c>
      <c r="AF199" t="str">
        <f>IF(AD199,INDEX('master schema'!$AG194:$AK194,1,MATCH(flavour,'master schema'!$AG$9:$AK$9,0)),"")</f>
        <v/>
      </c>
      <c r="AG199" t="b">
        <f t="shared" si="105"/>
        <v>0</v>
      </c>
      <c r="AH199" t="str">
        <f t="shared" si="106"/>
        <v>0</v>
      </c>
      <c r="AI199" s="14" t="str">
        <f t="shared" si="96"/>
        <v/>
      </c>
      <c r="AJ199" s="15" t="str">
        <f t="shared" si="107"/>
        <v/>
      </c>
      <c r="AK199" s="15" t="str">
        <f t="shared" si="108"/>
        <v/>
      </c>
      <c r="AL199" s="15" t="str">
        <f t="shared" si="109"/>
        <v/>
      </c>
      <c r="AM199" s="15" t="str">
        <f t="shared" si="110"/>
        <v/>
      </c>
      <c r="AN199" s="15" t="str">
        <f t="shared" si="111"/>
        <v/>
      </c>
      <c r="AO199" s="15" t="str">
        <f t="shared" si="112"/>
        <v/>
      </c>
      <c r="AP199" s="15" t="str">
        <f t="shared" si="113"/>
        <v/>
      </c>
      <c r="AQ199" s="22" t="str">
        <f t="shared" si="92"/>
        <v/>
      </c>
      <c r="AR199" s="22" t="str">
        <f t="shared" si="114"/>
        <v/>
      </c>
      <c r="AS199" s="22" t="str">
        <f t="shared" si="115"/>
        <v/>
      </c>
      <c r="AT199" s="22" t="str">
        <f>IF(AND($AE199,$AB199),IF(V199,IF(OR($V199:V199),",","")&amp;AT$13&amp;": "&amp;J199,""),"")</f>
        <v/>
      </c>
      <c r="AU199" s="22" t="str">
        <f>IF(AND($AE199,$AB199),IF(W199,IF(OR($V199:W199),",","")&amp;AU$13&amp;": "&amp;K199,""),"")</f>
        <v/>
      </c>
      <c r="AV199" s="22" t="str">
        <f>IF(AND($AE199,$AB199),IF(X199,IF(OR($V199:X199),",","")&amp;AV$13&amp;": "&amp;L199,""),"")</f>
        <v/>
      </c>
      <c r="AW199" s="22" t="str">
        <f>IF(AND($AE199,$AB199),IF(Y199,IF(OR($V199:Y199),",","")&amp;AW$13&amp;": "&amp;M199,""),"")</f>
        <v/>
      </c>
      <c r="AX199" s="22" t="str">
        <f>IF(AND($AE199,$AB199),IF(Z199,IF(OR($V199:Z199),",","")&amp;AX$13&amp;": """&amp;N199&amp;"""",""),"")</f>
        <v/>
      </c>
      <c r="AY199" s="22" t="str">
        <f>IF(AND($AE199,$AB199),IF(AA199,IF(OR($V199:AA199),",","")&amp;AY$13&amp;": "&amp;"["&amp;O199&amp;"]",""),"")</f>
        <v/>
      </c>
      <c r="AZ199" s="22" t="str">
        <f t="shared" si="93"/>
        <v/>
      </c>
      <c r="BA199" s="14" t="str">
        <f t="shared" si="94"/>
        <v/>
      </c>
      <c r="BB199" s="13" t="str">
        <f t="shared" si="116"/>
        <v/>
      </c>
      <c r="BC199" t="str">
        <f t="shared" si="117"/>
        <v/>
      </c>
      <c r="BD199" t="str">
        <f t="shared" si="95"/>
        <v/>
      </c>
      <c r="BE199" t="str">
        <f t="shared" si="118"/>
        <v/>
      </c>
      <c r="BG199" t="e">
        <f t="shared" si="119"/>
        <v>#N/A</v>
      </c>
      <c r="BH199">
        <f t="shared" si="120"/>
        <v>0</v>
      </c>
      <c r="BI199" t="str">
        <f t="shared" si="121"/>
        <v/>
      </c>
    </row>
    <row r="200" spans="1:61" x14ac:dyDescent="0.25">
      <c r="A200">
        <f>'master schema'!C195</f>
        <v>0</v>
      </c>
      <c r="B200">
        <f>'master schema'!K195</f>
        <v>0</v>
      </c>
      <c r="C200">
        <f>'master schema'!D195</f>
        <v>0</v>
      </c>
      <c r="D200">
        <f>'master schema'!E195</f>
        <v>0</v>
      </c>
      <c r="E200">
        <f>'master schema'!M195</f>
        <v>0</v>
      </c>
      <c r="F200">
        <f>'master schema'!N195</f>
        <v>0</v>
      </c>
      <c r="G200">
        <f>'master schema'!O195</f>
        <v>0</v>
      </c>
      <c r="H200">
        <f>'master schema'!Y195</f>
        <v>0</v>
      </c>
      <c r="I200">
        <f>'master schema'!Z195</f>
        <v>0</v>
      </c>
      <c r="J200">
        <f>'master schema'!S195</f>
        <v>0</v>
      </c>
      <c r="K200">
        <f>'master schema'!T195</f>
        <v>0</v>
      </c>
      <c r="L200">
        <f>'master schema'!U195</f>
        <v>0</v>
      </c>
      <c r="M200">
        <f>'master schema'!V195</f>
        <v>0</v>
      </c>
      <c r="N200">
        <f>'master schema'!W195</f>
        <v>0</v>
      </c>
      <c r="O200">
        <f>'master schema'!X195</f>
        <v>0</v>
      </c>
      <c r="P200" t="b">
        <f t="shared" si="97"/>
        <v>0</v>
      </c>
      <c r="Q200" t="b">
        <f t="shared" si="98"/>
        <v>0</v>
      </c>
      <c r="R200" t="b">
        <f t="shared" si="99"/>
        <v>0</v>
      </c>
      <c r="S200" t="b">
        <f t="shared" si="100"/>
        <v>0</v>
      </c>
      <c r="T200">
        <f t="shared" si="101"/>
        <v>0</v>
      </c>
      <c r="U200">
        <f t="shared" si="102"/>
        <v>0</v>
      </c>
      <c r="V200" t="b">
        <f>NOT(ISBLANK('master schema'!S195))</f>
        <v>0</v>
      </c>
      <c r="W200" t="b">
        <f>NOT(ISBLANK('master schema'!T195))</f>
        <v>0</v>
      </c>
      <c r="X200" t="b">
        <f>NOT(ISBLANK('master schema'!U195))</f>
        <v>0</v>
      </c>
      <c r="Y200" t="b">
        <f>NOT(ISBLANK('master schema'!V195))</f>
        <v>0</v>
      </c>
      <c r="Z200" t="b">
        <f>NOT(ISBLANK('master schema'!W195))</f>
        <v>0</v>
      </c>
      <c r="AA200" t="b">
        <f>NOT(ISBLANK('master schema'!X195))</f>
        <v>0</v>
      </c>
      <c r="AB200" t="b">
        <f t="shared" si="103"/>
        <v>0</v>
      </c>
      <c r="AC200" t="e">
        <f>INDEX(types_tableschema,MATCH('master schema'!M195,types_master,0))</f>
        <v>#N/A</v>
      </c>
      <c r="AD200" t="b">
        <f>IF(flavour="full",TRUE,INDEX('master schema'!$AC195:$AF195,1,MATCH(flavour,'master schema'!$AC$9:$AF$9,0))="y")</f>
        <v>0</v>
      </c>
      <c r="AE200" t="b">
        <f t="shared" si="104"/>
        <v>0</v>
      </c>
      <c r="AF200" t="str">
        <f>IF(AD200,INDEX('master schema'!$AG195:$AK195,1,MATCH(flavour,'master schema'!$AG$9:$AK$9,0)),"")</f>
        <v/>
      </c>
      <c r="AG200" t="b">
        <f t="shared" si="105"/>
        <v>0</v>
      </c>
      <c r="AH200" t="str">
        <f t="shared" si="106"/>
        <v>0</v>
      </c>
      <c r="AI200" s="14" t="str">
        <f t="shared" si="96"/>
        <v/>
      </c>
      <c r="AJ200" s="15" t="str">
        <f t="shared" si="107"/>
        <v/>
      </c>
      <c r="AK200" s="15" t="str">
        <f t="shared" si="108"/>
        <v/>
      </c>
      <c r="AL200" s="15" t="str">
        <f t="shared" si="109"/>
        <v/>
      </c>
      <c r="AM200" s="15" t="str">
        <f t="shared" si="110"/>
        <v/>
      </c>
      <c r="AN200" s="15" t="str">
        <f t="shared" si="111"/>
        <v/>
      </c>
      <c r="AO200" s="15" t="str">
        <f t="shared" si="112"/>
        <v/>
      </c>
      <c r="AP200" s="15" t="str">
        <f t="shared" si="113"/>
        <v/>
      </c>
      <c r="AQ200" s="22" t="str">
        <f t="shared" si="92"/>
        <v/>
      </c>
      <c r="AR200" s="22" t="str">
        <f t="shared" si="114"/>
        <v/>
      </c>
      <c r="AS200" s="22" t="str">
        <f t="shared" si="115"/>
        <v/>
      </c>
      <c r="AT200" s="22" t="str">
        <f>IF(AND($AE200,$AB200),IF(V200,IF(OR($V200:V200),",","")&amp;AT$13&amp;": "&amp;J200,""),"")</f>
        <v/>
      </c>
      <c r="AU200" s="22" t="str">
        <f>IF(AND($AE200,$AB200),IF(W200,IF(OR($V200:W200),",","")&amp;AU$13&amp;": "&amp;K200,""),"")</f>
        <v/>
      </c>
      <c r="AV200" s="22" t="str">
        <f>IF(AND($AE200,$AB200),IF(X200,IF(OR($V200:X200),",","")&amp;AV$13&amp;": "&amp;L200,""),"")</f>
        <v/>
      </c>
      <c r="AW200" s="22" t="str">
        <f>IF(AND($AE200,$AB200),IF(Y200,IF(OR($V200:Y200),",","")&amp;AW$13&amp;": "&amp;M200,""),"")</f>
        <v/>
      </c>
      <c r="AX200" s="22" t="str">
        <f>IF(AND($AE200,$AB200),IF(Z200,IF(OR($V200:Z200),",","")&amp;AX$13&amp;": """&amp;N200&amp;"""",""),"")</f>
        <v/>
      </c>
      <c r="AY200" s="22" t="str">
        <f>IF(AND($AE200,$AB200),IF(AA200,IF(OR($V200:AA200),",","")&amp;AY$13&amp;": "&amp;"["&amp;O200&amp;"]",""),"")</f>
        <v/>
      </c>
      <c r="AZ200" s="22" t="str">
        <f t="shared" si="93"/>
        <v/>
      </c>
      <c r="BA200" s="14" t="str">
        <f t="shared" si="94"/>
        <v/>
      </c>
      <c r="BB200" s="13" t="str">
        <f t="shared" si="116"/>
        <v/>
      </c>
      <c r="BC200" t="str">
        <f t="shared" si="117"/>
        <v/>
      </c>
      <c r="BD200" t="str">
        <f t="shared" si="95"/>
        <v/>
      </c>
      <c r="BE200" t="str">
        <f t="shared" si="118"/>
        <v/>
      </c>
      <c r="BG200" t="e">
        <f t="shared" si="119"/>
        <v>#N/A</v>
      </c>
      <c r="BH200">
        <f t="shared" si="120"/>
        <v>0</v>
      </c>
      <c r="BI200" t="str">
        <f t="shared" si="121"/>
        <v/>
      </c>
    </row>
    <row r="201" spans="1:61" x14ac:dyDescent="0.25">
      <c r="A201">
        <f>'master schema'!C196</f>
        <v>0</v>
      </c>
      <c r="B201">
        <f>'master schema'!K196</f>
        <v>0</v>
      </c>
      <c r="C201">
        <f>'master schema'!D196</f>
        <v>0</v>
      </c>
      <c r="D201">
        <f>'master schema'!E196</f>
        <v>0</v>
      </c>
      <c r="E201">
        <f>'master schema'!M196</f>
        <v>0</v>
      </c>
      <c r="F201">
        <f>'master schema'!N196</f>
        <v>0</v>
      </c>
      <c r="G201">
        <f>'master schema'!O196</f>
        <v>0</v>
      </c>
      <c r="H201">
        <f>'master schema'!Y196</f>
        <v>0</v>
      </c>
      <c r="I201">
        <f>'master schema'!Z196</f>
        <v>0</v>
      </c>
      <c r="J201">
        <f>'master schema'!S196</f>
        <v>0</v>
      </c>
      <c r="K201">
        <f>'master schema'!T196</f>
        <v>0</v>
      </c>
      <c r="L201">
        <f>'master schema'!U196</f>
        <v>0</v>
      </c>
      <c r="M201">
        <f>'master schema'!V196</f>
        <v>0</v>
      </c>
      <c r="N201">
        <f>'master schema'!W196</f>
        <v>0</v>
      </c>
      <c r="O201">
        <f>'master schema'!X196</f>
        <v>0</v>
      </c>
      <c r="P201" t="b">
        <f t="shared" si="97"/>
        <v>0</v>
      </c>
      <c r="Q201" t="b">
        <f t="shared" si="98"/>
        <v>0</v>
      </c>
      <c r="R201" t="b">
        <f t="shared" si="99"/>
        <v>0</v>
      </c>
      <c r="S201" t="b">
        <f t="shared" si="100"/>
        <v>0</v>
      </c>
      <c r="T201">
        <f t="shared" si="101"/>
        <v>0</v>
      </c>
      <c r="U201">
        <f t="shared" si="102"/>
        <v>0</v>
      </c>
      <c r="V201" t="b">
        <f>NOT(ISBLANK('master schema'!S196))</f>
        <v>0</v>
      </c>
      <c r="W201" t="b">
        <f>NOT(ISBLANK('master schema'!T196))</f>
        <v>0</v>
      </c>
      <c r="X201" t="b">
        <f>NOT(ISBLANK('master schema'!U196))</f>
        <v>0</v>
      </c>
      <c r="Y201" t="b">
        <f>NOT(ISBLANK('master schema'!V196))</f>
        <v>0</v>
      </c>
      <c r="Z201" t="b">
        <f>NOT(ISBLANK('master schema'!W196))</f>
        <v>0</v>
      </c>
      <c r="AA201" t="b">
        <f>NOT(ISBLANK('master schema'!X196))</f>
        <v>0</v>
      </c>
      <c r="AB201" t="b">
        <f t="shared" si="103"/>
        <v>0</v>
      </c>
      <c r="AC201" t="e">
        <f>INDEX(types_tableschema,MATCH('master schema'!M196,types_master,0))</f>
        <v>#N/A</v>
      </c>
      <c r="AD201" t="b">
        <f>IF(flavour="full",TRUE,INDEX('master schema'!$AC196:$AF196,1,MATCH(flavour,'master schema'!$AC$9:$AF$9,0))="y")</f>
        <v>0</v>
      </c>
      <c r="AE201" t="b">
        <f t="shared" si="104"/>
        <v>0</v>
      </c>
      <c r="AF201" t="str">
        <f>IF(AD201,INDEX('master schema'!$AG196:$AK196,1,MATCH(flavour,'master schema'!$AG$9:$AK$9,0)),"")</f>
        <v/>
      </c>
      <c r="AG201" t="b">
        <f t="shared" si="105"/>
        <v>0</v>
      </c>
      <c r="AH201" t="str">
        <f t="shared" si="106"/>
        <v>0</v>
      </c>
      <c r="AI201" s="14" t="str">
        <f t="shared" si="96"/>
        <v/>
      </c>
      <c r="AJ201" s="15" t="str">
        <f t="shared" si="107"/>
        <v/>
      </c>
      <c r="AK201" s="15" t="str">
        <f t="shared" si="108"/>
        <v/>
      </c>
      <c r="AL201" s="15" t="str">
        <f t="shared" si="109"/>
        <v/>
      </c>
      <c r="AM201" s="15" t="str">
        <f t="shared" si="110"/>
        <v/>
      </c>
      <c r="AN201" s="15" t="str">
        <f t="shared" si="111"/>
        <v/>
      </c>
      <c r="AO201" s="15" t="str">
        <f t="shared" si="112"/>
        <v/>
      </c>
      <c r="AP201" s="15" t="str">
        <f t="shared" si="113"/>
        <v/>
      </c>
      <c r="AQ201" s="22" t="str">
        <f t="shared" si="92"/>
        <v/>
      </c>
      <c r="AR201" s="22" t="str">
        <f t="shared" si="114"/>
        <v/>
      </c>
      <c r="AS201" s="22" t="str">
        <f t="shared" si="115"/>
        <v/>
      </c>
      <c r="AT201" s="22" t="str">
        <f>IF(AND($AE201,$AB201),IF(V201,IF(OR($V201:V201),",","")&amp;AT$13&amp;": "&amp;J201,""),"")</f>
        <v/>
      </c>
      <c r="AU201" s="22" t="str">
        <f>IF(AND($AE201,$AB201),IF(W201,IF(OR($V201:W201),",","")&amp;AU$13&amp;": "&amp;K201,""),"")</f>
        <v/>
      </c>
      <c r="AV201" s="22" t="str">
        <f>IF(AND($AE201,$AB201),IF(X201,IF(OR($V201:X201),",","")&amp;AV$13&amp;": "&amp;L201,""),"")</f>
        <v/>
      </c>
      <c r="AW201" s="22" t="str">
        <f>IF(AND($AE201,$AB201),IF(Y201,IF(OR($V201:Y201),",","")&amp;AW$13&amp;": "&amp;M201,""),"")</f>
        <v/>
      </c>
      <c r="AX201" s="22" t="str">
        <f>IF(AND($AE201,$AB201),IF(Z201,IF(OR($V201:Z201),",","")&amp;AX$13&amp;": """&amp;N201&amp;"""",""),"")</f>
        <v/>
      </c>
      <c r="AY201" s="22" t="str">
        <f>IF(AND($AE201,$AB201),IF(AA201,IF(OR($V201:AA201),",","")&amp;AY$13&amp;": "&amp;"["&amp;O201&amp;"]",""),"")</f>
        <v/>
      </c>
      <c r="AZ201" s="22" t="str">
        <f t="shared" si="93"/>
        <v/>
      </c>
      <c r="BA201" s="14" t="str">
        <f t="shared" si="94"/>
        <v/>
      </c>
      <c r="BB201" s="13" t="str">
        <f t="shared" si="116"/>
        <v/>
      </c>
      <c r="BC201" t="str">
        <f t="shared" si="117"/>
        <v/>
      </c>
      <c r="BD201" t="str">
        <f t="shared" si="95"/>
        <v/>
      </c>
      <c r="BE201" t="str">
        <f t="shared" si="118"/>
        <v/>
      </c>
      <c r="BG201" t="e">
        <f t="shared" si="119"/>
        <v>#N/A</v>
      </c>
      <c r="BH201">
        <f t="shared" si="120"/>
        <v>0</v>
      </c>
      <c r="BI201" t="str">
        <f t="shared" si="121"/>
        <v/>
      </c>
    </row>
    <row r="202" spans="1:61" x14ac:dyDescent="0.25">
      <c r="A202">
        <f>'master schema'!C197</f>
        <v>0</v>
      </c>
      <c r="B202">
        <f>'master schema'!K197</f>
        <v>0</v>
      </c>
      <c r="C202">
        <f>'master schema'!D197</f>
        <v>0</v>
      </c>
      <c r="D202">
        <f>'master schema'!E197</f>
        <v>0</v>
      </c>
      <c r="E202">
        <f>'master schema'!M197</f>
        <v>0</v>
      </c>
      <c r="F202">
        <f>'master schema'!N197</f>
        <v>0</v>
      </c>
      <c r="G202">
        <f>'master schema'!O197</f>
        <v>0</v>
      </c>
      <c r="H202">
        <f>'master schema'!Y197</f>
        <v>0</v>
      </c>
      <c r="I202">
        <f>'master schema'!Z197</f>
        <v>0</v>
      </c>
      <c r="J202">
        <f>'master schema'!S197</f>
        <v>0</v>
      </c>
      <c r="K202">
        <f>'master schema'!T197</f>
        <v>0</v>
      </c>
      <c r="L202">
        <f>'master schema'!U197</f>
        <v>0</v>
      </c>
      <c r="M202">
        <f>'master schema'!V197</f>
        <v>0</v>
      </c>
      <c r="N202">
        <f>'master schema'!W197</f>
        <v>0</v>
      </c>
      <c r="O202">
        <f>'master schema'!X197</f>
        <v>0</v>
      </c>
      <c r="P202" t="b">
        <f t="shared" si="97"/>
        <v>0</v>
      </c>
      <c r="Q202" t="b">
        <f t="shared" si="98"/>
        <v>0</v>
      </c>
      <c r="R202" t="b">
        <f t="shared" si="99"/>
        <v>0</v>
      </c>
      <c r="S202" t="b">
        <f t="shared" si="100"/>
        <v>0</v>
      </c>
      <c r="T202">
        <f t="shared" si="101"/>
        <v>0</v>
      </c>
      <c r="U202">
        <f t="shared" si="102"/>
        <v>0</v>
      </c>
      <c r="V202" t="b">
        <f>NOT(ISBLANK('master schema'!S197))</f>
        <v>0</v>
      </c>
      <c r="W202" t="b">
        <f>NOT(ISBLANK('master schema'!T197))</f>
        <v>0</v>
      </c>
      <c r="X202" t="b">
        <f>NOT(ISBLANK('master schema'!U197))</f>
        <v>0</v>
      </c>
      <c r="Y202" t="b">
        <f>NOT(ISBLANK('master schema'!V197))</f>
        <v>0</v>
      </c>
      <c r="Z202" t="b">
        <f>NOT(ISBLANK('master schema'!W197))</f>
        <v>0</v>
      </c>
      <c r="AA202" t="b">
        <f>NOT(ISBLANK('master schema'!X197))</f>
        <v>0</v>
      </c>
      <c r="AB202" t="b">
        <f t="shared" si="103"/>
        <v>0</v>
      </c>
      <c r="AC202" t="e">
        <f>INDEX(types_tableschema,MATCH('master schema'!M197,types_master,0))</f>
        <v>#N/A</v>
      </c>
      <c r="AD202" t="b">
        <f>IF(flavour="full",TRUE,INDEX('master schema'!$AC197:$AF197,1,MATCH(flavour,'master schema'!$AC$9:$AF$9,0))="y")</f>
        <v>0</v>
      </c>
      <c r="AE202" t="b">
        <f t="shared" si="104"/>
        <v>0</v>
      </c>
      <c r="AF202" t="str">
        <f>IF(AD202,INDEX('master schema'!$AG197:$AK197,1,MATCH(flavour,'master schema'!$AG$9:$AK$9,0)),"")</f>
        <v/>
      </c>
      <c r="AG202" t="b">
        <f t="shared" si="105"/>
        <v>0</v>
      </c>
      <c r="AH202" t="str">
        <f t="shared" si="106"/>
        <v>0</v>
      </c>
      <c r="AI202" s="14" t="str">
        <f t="shared" si="96"/>
        <v/>
      </c>
      <c r="AJ202" s="15" t="str">
        <f t="shared" si="107"/>
        <v/>
      </c>
      <c r="AK202" s="15" t="str">
        <f t="shared" si="108"/>
        <v/>
      </c>
      <c r="AL202" s="15" t="str">
        <f t="shared" si="109"/>
        <v/>
      </c>
      <c r="AM202" s="15" t="str">
        <f t="shared" si="110"/>
        <v/>
      </c>
      <c r="AN202" s="15" t="str">
        <f t="shared" si="111"/>
        <v/>
      </c>
      <c r="AO202" s="15" t="str">
        <f t="shared" si="112"/>
        <v/>
      </c>
      <c r="AP202" s="15" t="str">
        <f t="shared" si="113"/>
        <v/>
      </c>
      <c r="AQ202" s="22" t="str">
        <f t="shared" si="92"/>
        <v/>
      </c>
      <c r="AR202" s="22" t="str">
        <f t="shared" si="114"/>
        <v/>
      </c>
      <c r="AS202" s="22" t="str">
        <f t="shared" si="115"/>
        <v/>
      </c>
      <c r="AT202" s="22" t="str">
        <f>IF(AND($AE202,$AB202),IF(V202,IF(OR($V202:V202),",","")&amp;AT$13&amp;": "&amp;J202,""),"")</f>
        <v/>
      </c>
      <c r="AU202" s="22" t="str">
        <f>IF(AND($AE202,$AB202),IF(W202,IF(OR($V202:W202),",","")&amp;AU$13&amp;": "&amp;K202,""),"")</f>
        <v/>
      </c>
      <c r="AV202" s="22" t="str">
        <f>IF(AND($AE202,$AB202),IF(X202,IF(OR($V202:X202),",","")&amp;AV$13&amp;": "&amp;L202,""),"")</f>
        <v/>
      </c>
      <c r="AW202" s="22" t="str">
        <f>IF(AND($AE202,$AB202),IF(Y202,IF(OR($V202:Y202),",","")&amp;AW$13&amp;": "&amp;M202,""),"")</f>
        <v/>
      </c>
      <c r="AX202" s="22" t="str">
        <f>IF(AND($AE202,$AB202),IF(Z202,IF(OR($V202:Z202),",","")&amp;AX$13&amp;": """&amp;N202&amp;"""",""),"")</f>
        <v/>
      </c>
      <c r="AY202" s="22" t="str">
        <f>IF(AND($AE202,$AB202),IF(AA202,IF(OR($V202:AA202),",","")&amp;AY$13&amp;": "&amp;"["&amp;O202&amp;"]",""),"")</f>
        <v/>
      </c>
      <c r="AZ202" s="22" t="str">
        <f t="shared" si="93"/>
        <v/>
      </c>
      <c r="BA202" s="14" t="str">
        <f t="shared" si="94"/>
        <v/>
      </c>
      <c r="BB202" s="13" t="str">
        <f t="shared" si="116"/>
        <v/>
      </c>
      <c r="BC202" t="str">
        <f t="shared" si="117"/>
        <v/>
      </c>
      <c r="BD202" t="str">
        <f t="shared" si="95"/>
        <v/>
      </c>
      <c r="BE202" t="str">
        <f t="shared" si="118"/>
        <v/>
      </c>
      <c r="BG202" t="e">
        <f t="shared" si="119"/>
        <v>#N/A</v>
      </c>
      <c r="BH202">
        <f t="shared" si="120"/>
        <v>0</v>
      </c>
      <c r="BI202" t="str">
        <f t="shared" si="121"/>
        <v/>
      </c>
    </row>
    <row r="203" spans="1:61" x14ac:dyDescent="0.25">
      <c r="A203">
        <f>'master schema'!C198</f>
        <v>0</v>
      </c>
      <c r="B203">
        <f>'master schema'!K198</f>
        <v>0</v>
      </c>
      <c r="C203">
        <f>'master schema'!D198</f>
        <v>0</v>
      </c>
      <c r="D203">
        <f>'master schema'!E198</f>
        <v>0</v>
      </c>
      <c r="E203">
        <f>'master schema'!M198</f>
        <v>0</v>
      </c>
      <c r="F203">
        <f>'master schema'!N198</f>
        <v>0</v>
      </c>
      <c r="G203">
        <f>'master schema'!O198</f>
        <v>0</v>
      </c>
      <c r="H203">
        <f>'master schema'!Y198</f>
        <v>0</v>
      </c>
      <c r="I203">
        <f>'master schema'!Z198</f>
        <v>0</v>
      </c>
      <c r="J203">
        <f>'master schema'!S198</f>
        <v>0</v>
      </c>
      <c r="K203">
        <f>'master schema'!T198</f>
        <v>0</v>
      </c>
      <c r="L203">
        <f>'master schema'!U198</f>
        <v>0</v>
      </c>
      <c r="M203">
        <f>'master schema'!V198</f>
        <v>0</v>
      </c>
      <c r="N203">
        <f>'master schema'!W198</f>
        <v>0</v>
      </c>
      <c r="O203">
        <f>'master schema'!X198</f>
        <v>0</v>
      </c>
      <c r="P203" t="b">
        <f t="shared" si="97"/>
        <v>0</v>
      </c>
      <c r="Q203" t="b">
        <f t="shared" si="98"/>
        <v>0</v>
      </c>
      <c r="R203" t="b">
        <f t="shared" si="99"/>
        <v>0</v>
      </c>
      <c r="S203" t="b">
        <f t="shared" si="100"/>
        <v>0</v>
      </c>
      <c r="T203">
        <f t="shared" si="101"/>
        <v>0</v>
      </c>
      <c r="U203">
        <f t="shared" si="102"/>
        <v>0</v>
      </c>
      <c r="V203" t="b">
        <f>NOT(ISBLANK('master schema'!S198))</f>
        <v>0</v>
      </c>
      <c r="W203" t="b">
        <f>NOT(ISBLANK('master schema'!T198))</f>
        <v>0</v>
      </c>
      <c r="X203" t="b">
        <f>NOT(ISBLANK('master schema'!U198))</f>
        <v>0</v>
      </c>
      <c r="Y203" t="b">
        <f>NOT(ISBLANK('master schema'!V198))</f>
        <v>0</v>
      </c>
      <c r="Z203" t="b">
        <f>NOT(ISBLANK('master schema'!W198))</f>
        <v>0</v>
      </c>
      <c r="AA203" t="b">
        <f>NOT(ISBLANK('master schema'!X198))</f>
        <v>0</v>
      </c>
      <c r="AB203" t="b">
        <f t="shared" si="103"/>
        <v>0</v>
      </c>
      <c r="AC203" t="e">
        <f>INDEX(types_tableschema,MATCH('master schema'!M198,types_master,0))</f>
        <v>#N/A</v>
      </c>
      <c r="AD203" t="b">
        <f>IF(flavour="full",TRUE,INDEX('master schema'!$AC198:$AF198,1,MATCH(flavour,'master schema'!$AC$9:$AF$9,0))="y")</f>
        <v>0</v>
      </c>
      <c r="AE203" t="b">
        <f t="shared" si="104"/>
        <v>0</v>
      </c>
      <c r="AF203" t="str">
        <f>IF(AD203,INDEX('master schema'!$AG198:$AK198,1,MATCH(flavour,'master schema'!$AG$9:$AK$9,0)),"")</f>
        <v/>
      </c>
      <c r="AG203" t="b">
        <f t="shared" si="105"/>
        <v>0</v>
      </c>
      <c r="AH203" t="str">
        <f t="shared" si="106"/>
        <v>0</v>
      </c>
      <c r="AI203" s="14" t="str">
        <f t="shared" si="96"/>
        <v/>
      </c>
      <c r="AJ203" s="15" t="str">
        <f t="shared" si="107"/>
        <v/>
      </c>
      <c r="AK203" s="15" t="str">
        <f t="shared" si="108"/>
        <v/>
      </c>
      <c r="AL203" s="15" t="str">
        <f t="shared" si="109"/>
        <v/>
      </c>
      <c r="AM203" s="15" t="str">
        <f t="shared" si="110"/>
        <v/>
      </c>
      <c r="AN203" s="15" t="str">
        <f t="shared" si="111"/>
        <v/>
      </c>
      <c r="AO203" s="15" t="str">
        <f t="shared" si="112"/>
        <v/>
      </c>
      <c r="AP203" s="15" t="str">
        <f t="shared" si="113"/>
        <v/>
      </c>
      <c r="AQ203" s="22" t="str">
        <f t="shared" si="92"/>
        <v/>
      </c>
      <c r="AR203" s="22" t="str">
        <f t="shared" si="114"/>
        <v/>
      </c>
      <c r="AS203" s="22" t="str">
        <f t="shared" si="115"/>
        <v/>
      </c>
      <c r="AT203" s="22" t="str">
        <f>IF(AND($AE203,$AB203),IF(V203,IF(OR($V203:V203),",","")&amp;AT$13&amp;": "&amp;J203,""),"")</f>
        <v/>
      </c>
      <c r="AU203" s="22" t="str">
        <f>IF(AND($AE203,$AB203),IF(W203,IF(OR($V203:W203),",","")&amp;AU$13&amp;": "&amp;K203,""),"")</f>
        <v/>
      </c>
      <c r="AV203" s="22" t="str">
        <f>IF(AND($AE203,$AB203),IF(X203,IF(OR($V203:X203),",","")&amp;AV$13&amp;": "&amp;L203,""),"")</f>
        <v/>
      </c>
      <c r="AW203" s="22" t="str">
        <f>IF(AND($AE203,$AB203),IF(Y203,IF(OR($V203:Y203),",","")&amp;AW$13&amp;": "&amp;M203,""),"")</f>
        <v/>
      </c>
      <c r="AX203" s="22" t="str">
        <f>IF(AND($AE203,$AB203),IF(Z203,IF(OR($V203:Z203),",","")&amp;AX$13&amp;": """&amp;N203&amp;"""",""),"")</f>
        <v/>
      </c>
      <c r="AY203" s="22" t="str">
        <f>IF(AND($AE203,$AB203),IF(AA203,IF(OR($V203:AA203),",","")&amp;AY$13&amp;": "&amp;"["&amp;O203&amp;"]",""),"")</f>
        <v/>
      </c>
      <c r="AZ203" s="22" t="str">
        <f t="shared" si="93"/>
        <v/>
      </c>
      <c r="BA203" s="14" t="str">
        <f t="shared" si="94"/>
        <v/>
      </c>
      <c r="BB203" s="13" t="str">
        <f t="shared" si="116"/>
        <v/>
      </c>
      <c r="BC203" t="str">
        <f t="shared" si="117"/>
        <v/>
      </c>
      <c r="BD203" t="str">
        <f t="shared" si="95"/>
        <v/>
      </c>
      <c r="BE203" t="str">
        <f t="shared" si="118"/>
        <v/>
      </c>
      <c r="BG203" t="e">
        <f t="shared" si="119"/>
        <v>#N/A</v>
      </c>
      <c r="BH203">
        <f t="shared" si="120"/>
        <v>0</v>
      </c>
      <c r="BI203" t="str">
        <f t="shared" si="121"/>
        <v/>
      </c>
    </row>
    <row r="204" spans="1:61" x14ac:dyDescent="0.25">
      <c r="A204">
        <f>'master schema'!C199</f>
        <v>0</v>
      </c>
      <c r="B204">
        <f>'master schema'!K199</f>
        <v>0</v>
      </c>
      <c r="C204">
        <f>'master schema'!D199</f>
        <v>0</v>
      </c>
      <c r="D204">
        <f>'master schema'!E199</f>
        <v>0</v>
      </c>
      <c r="E204">
        <f>'master schema'!M199</f>
        <v>0</v>
      </c>
      <c r="F204">
        <f>'master schema'!N199</f>
        <v>0</v>
      </c>
      <c r="G204">
        <f>'master schema'!O199</f>
        <v>0</v>
      </c>
      <c r="H204">
        <f>'master schema'!Y199</f>
        <v>0</v>
      </c>
      <c r="I204">
        <f>'master schema'!Z199</f>
        <v>0</v>
      </c>
      <c r="J204">
        <f>'master schema'!S199</f>
        <v>0</v>
      </c>
      <c r="K204">
        <f>'master schema'!T199</f>
        <v>0</v>
      </c>
      <c r="L204">
        <f>'master schema'!U199</f>
        <v>0</v>
      </c>
      <c r="M204">
        <f>'master schema'!V199</f>
        <v>0</v>
      </c>
      <c r="N204">
        <f>'master schema'!W199</f>
        <v>0</v>
      </c>
      <c r="O204">
        <f>'master schema'!X199</f>
        <v>0</v>
      </c>
      <c r="P204" t="b">
        <f t="shared" si="97"/>
        <v>0</v>
      </c>
      <c r="Q204" t="b">
        <f t="shared" si="98"/>
        <v>0</v>
      </c>
      <c r="R204" t="b">
        <f t="shared" si="99"/>
        <v>0</v>
      </c>
      <c r="S204" t="b">
        <f t="shared" si="100"/>
        <v>0</v>
      </c>
      <c r="T204">
        <f t="shared" si="101"/>
        <v>0</v>
      </c>
      <c r="U204">
        <f t="shared" si="102"/>
        <v>0</v>
      </c>
      <c r="V204" t="b">
        <f>NOT(ISBLANK('master schema'!S199))</f>
        <v>0</v>
      </c>
      <c r="W204" t="b">
        <f>NOT(ISBLANK('master schema'!T199))</f>
        <v>0</v>
      </c>
      <c r="X204" t="b">
        <f>NOT(ISBLANK('master schema'!U199))</f>
        <v>0</v>
      </c>
      <c r="Y204" t="b">
        <f>NOT(ISBLANK('master schema'!V199))</f>
        <v>0</v>
      </c>
      <c r="Z204" t="b">
        <f>NOT(ISBLANK('master schema'!W199))</f>
        <v>0</v>
      </c>
      <c r="AA204" t="b">
        <f>NOT(ISBLANK('master schema'!X199))</f>
        <v>0</v>
      </c>
      <c r="AB204" t="b">
        <f t="shared" si="103"/>
        <v>0</v>
      </c>
      <c r="AC204" t="e">
        <f>INDEX(types_tableschema,MATCH('master schema'!M199,types_master,0))</f>
        <v>#N/A</v>
      </c>
      <c r="AD204" t="b">
        <f>IF(flavour="full",TRUE,INDEX('master schema'!$AC199:$AF199,1,MATCH(flavour,'master schema'!$AC$9:$AF$9,0))="y")</f>
        <v>0</v>
      </c>
      <c r="AE204" t="b">
        <f t="shared" si="104"/>
        <v>0</v>
      </c>
      <c r="AF204" t="str">
        <f>IF(AD204,INDEX('master schema'!$AG199:$AK199,1,MATCH(flavour,'master schema'!$AG$9:$AK$9,0)),"")</f>
        <v/>
      </c>
      <c r="AG204" t="b">
        <f t="shared" si="105"/>
        <v>0</v>
      </c>
      <c r="AH204" t="str">
        <f t="shared" si="106"/>
        <v>0</v>
      </c>
      <c r="AI204" s="14" t="str">
        <f t="shared" si="96"/>
        <v/>
      </c>
      <c r="AJ204" s="15" t="str">
        <f t="shared" si="107"/>
        <v/>
      </c>
      <c r="AK204" s="15" t="str">
        <f t="shared" si="108"/>
        <v/>
      </c>
      <c r="AL204" s="15" t="str">
        <f t="shared" si="109"/>
        <v/>
      </c>
      <c r="AM204" s="15" t="str">
        <f t="shared" si="110"/>
        <v/>
      </c>
      <c r="AN204" s="15" t="str">
        <f t="shared" si="111"/>
        <v/>
      </c>
      <c r="AO204" s="15" t="str">
        <f t="shared" si="112"/>
        <v/>
      </c>
      <c r="AP204" s="15" t="str">
        <f t="shared" si="113"/>
        <v/>
      </c>
      <c r="AQ204" s="22" t="str">
        <f t="shared" si="92"/>
        <v/>
      </c>
      <c r="AR204" s="22" t="str">
        <f t="shared" si="114"/>
        <v/>
      </c>
      <c r="AS204" s="22" t="str">
        <f t="shared" si="115"/>
        <v/>
      </c>
      <c r="AT204" s="22" t="str">
        <f>IF(AND($AE204,$AB204),IF(V204,IF(OR($V204:V204),",","")&amp;AT$13&amp;": "&amp;J204,""),"")</f>
        <v/>
      </c>
      <c r="AU204" s="22" t="str">
        <f>IF(AND($AE204,$AB204),IF(W204,IF(OR($V204:W204),",","")&amp;AU$13&amp;": "&amp;K204,""),"")</f>
        <v/>
      </c>
      <c r="AV204" s="22" t="str">
        <f>IF(AND($AE204,$AB204),IF(X204,IF(OR($V204:X204),",","")&amp;AV$13&amp;": "&amp;L204,""),"")</f>
        <v/>
      </c>
      <c r="AW204" s="22" t="str">
        <f>IF(AND($AE204,$AB204),IF(Y204,IF(OR($V204:Y204),",","")&amp;AW$13&amp;": "&amp;M204,""),"")</f>
        <v/>
      </c>
      <c r="AX204" s="22" t="str">
        <f>IF(AND($AE204,$AB204),IF(Z204,IF(OR($V204:Z204),",","")&amp;AX$13&amp;": """&amp;N204&amp;"""",""),"")</f>
        <v/>
      </c>
      <c r="AY204" s="22" t="str">
        <f>IF(AND($AE204,$AB204),IF(AA204,IF(OR($V204:AA204),",","")&amp;AY$13&amp;": "&amp;"["&amp;O204&amp;"]",""),"")</f>
        <v/>
      </c>
      <c r="AZ204" s="22" t="str">
        <f t="shared" si="93"/>
        <v/>
      </c>
      <c r="BA204" s="14" t="str">
        <f t="shared" si="94"/>
        <v/>
      </c>
      <c r="BB204" s="13" t="str">
        <f t="shared" si="116"/>
        <v/>
      </c>
      <c r="BC204" t="str">
        <f t="shared" si="117"/>
        <v/>
      </c>
      <c r="BD204" t="str">
        <f t="shared" si="95"/>
        <v/>
      </c>
      <c r="BE204" t="str">
        <f t="shared" si="118"/>
        <v/>
      </c>
      <c r="BG204" t="e">
        <f t="shared" si="119"/>
        <v>#N/A</v>
      </c>
      <c r="BH204">
        <f t="shared" si="120"/>
        <v>0</v>
      </c>
      <c r="BI204" t="str">
        <f t="shared" si="121"/>
        <v/>
      </c>
    </row>
    <row r="205" spans="1:61" x14ac:dyDescent="0.25">
      <c r="A205">
        <f>'master schema'!C200</f>
        <v>0</v>
      </c>
      <c r="B205">
        <f>'master schema'!K200</f>
        <v>0</v>
      </c>
      <c r="C205">
        <f>'master schema'!D200</f>
        <v>0</v>
      </c>
      <c r="D205">
        <f>'master schema'!E200</f>
        <v>0</v>
      </c>
      <c r="E205">
        <f>'master schema'!M200</f>
        <v>0</v>
      </c>
      <c r="F205">
        <f>'master schema'!N200</f>
        <v>0</v>
      </c>
      <c r="G205">
        <f>'master schema'!O200</f>
        <v>0</v>
      </c>
      <c r="H205">
        <f>'master schema'!Y200</f>
        <v>0</v>
      </c>
      <c r="I205">
        <f>'master schema'!Z200</f>
        <v>0</v>
      </c>
      <c r="J205">
        <f>'master schema'!S200</f>
        <v>0</v>
      </c>
      <c r="K205">
        <f>'master schema'!T200</f>
        <v>0</v>
      </c>
      <c r="L205">
        <f>'master schema'!U200</f>
        <v>0</v>
      </c>
      <c r="M205">
        <f>'master schema'!V200</f>
        <v>0</v>
      </c>
      <c r="N205">
        <f>'master schema'!W200</f>
        <v>0</v>
      </c>
      <c r="O205">
        <f>'master schema'!X200</f>
        <v>0</v>
      </c>
      <c r="P205" t="b">
        <f t="shared" si="97"/>
        <v>0</v>
      </c>
      <c r="Q205" t="b">
        <f t="shared" si="98"/>
        <v>0</v>
      </c>
      <c r="R205" t="b">
        <f t="shared" si="99"/>
        <v>0</v>
      </c>
      <c r="S205" t="b">
        <f t="shared" si="100"/>
        <v>0</v>
      </c>
      <c r="T205">
        <f t="shared" si="101"/>
        <v>0</v>
      </c>
      <c r="U205">
        <f t="shared" si="102"/>
        <v>0</v>
      </c>
      <c r="V205" t="b">
        <f>NOT(ISBLANK('master schema'!S200))</f>
        <v>0</v>
      </c>
      <c r="W205" t="b">
        <f>NOT(ISBLANK('master schema'!T200))</f>
        <v>0</v>
      </c>
      <c r="X205" t="b">
        <f>NOT(ISBLANK('master schema'!U200))</f>
        <v>0</v>
      </c>
      <c r="Y205" t="b">
        <f>NOT(ISBLANK('master schema'!V200))</f>
        <v>0</v>
      </c>
      <c r="Z205" t="b">
        <f>NOT(ISBLANK('master schema'!W200))</f>
        <v>0</v>
      </c>
      <c r="AA205" t="b">
        <f>NOT(ISBLANK('master schema'!X200))</f>
        <v>0</v>
      </c>
      <c r="AB205" t="b">
        <f t="shared" si="103"/>
        <v>0</v>
      </c>
      <c r="AC205" t="e">
        <f>INDEX(types_tableschema,MATCH('master schema'!M200,types_master,0))</f>
        <v>#N/A</v>
      </c>
      <c r="AD205" t="b">
        <f>IF(flavour="full",TRUE,INDEX('master schema'!$AC200:$AF200,1,MATCH(flavour,'master schema'!$AC$9:$AF$9,0))="y")</f>
        <v>0</v>
      </c>
      <c r="AE205" t="b">
        <f t="shared" si="104"/>
        <v>0</v>
      </c>
      <c r="AF205" t="str">
        <f>IF(AD205,INDEX('master schema'!$AG200:$AK200,1,MATCH(flavour,'master schema'!$AG$9:$AK$9,0)),"")</f>
        <v/>
      </c>
      <c r="AG205" t="b">
        <f t="shared" si="105"/>
        <v>0</v>
      </c>
      <c r="AH205" t="str">
        <f t="shared" si="106"/>
        <v>0</v>
      </c>
      <c r="AI205" s="14" t="str">
        <f t="shared" si="96"/>
        <v/>
      </c>
      <c r="AJ205" s="15" t="str">
        <f t="shared" si="107"/>
        <v/>
      </c>
      <c r="AK205" s="15" t="str">
        <f t="shared" si="108"/>
        <v/>
      </c>
      <c r="AL205" s="15" t="str">
        <f t="shared" si="109"/>
        <v/>
      </c>
      <c r="AM205" s="15" t="str">
        <f t="shared" si="110"/>
        <v/>
      </c>
      <c r="AN205" s="15" t="str">
        <f t="shared" si="111"/>
        <v/>
      </c>
      <c r="AO205" s="15" t="str">
        <f t="shared" si="112"/>
        <v/>
      </c>
      <c r="AP205" s="15" t="str">
        <f t="shared" si="113"/>
        <v/>
      </c>
      <c r="AQ205" s="22" t="str">
        <f t="shared" si="92"/>
        <v/>
      </c>
      <c r="AR205" s="22" t="str">
        <f t="shared" si="114"/>
        <v/>
      </c>
      <c r="AS205" s="22" t="str">
        <f t="shared" si="115"/>
        <v/>
      </c>
      <c r="AT205" s="22" t="str">
        <f>IF(AND($AE205,$AB205),IF(V205,IF(OR($V205:V205),",","")&amp;AT$13&amp;": "&amp;J205,""),"")</f>
        <v/>
      </c>
      <c r="AU205" s="22" t="str">
        <f>IF(AND($AE205,$AB205),IF(W205,IF(OR($V205:W205),",","")&amp;AU$13&amp;": "&amp;K205,""),"")</f>
        <v/>
      </c>
      <c r="AV205" s="22" t="str">
        <f>IF(AND($AE205,$AB205),IF(X205,IF(OR($V205:X205),",","")&amp;AV$13&amp;": "&amp;L205,""),"")</f>
        <v/>
      </c>
      <c r="AW205" s="22" t="str">
        <f>IF(AND($AE205,$AB205),IF(Y205,IF(OR($V205:Y205),",","")&amp;AW$13&amp;": "&amp;M205,""),"")</f>
        <v/>
      </c>
      <c r="AX205" s="22" t="str">
        <f>IF(AND($AE205,$AB205),IF(Z205,IF(OR($V205:Z205),",","")&amp;AX$13&amp;": """&amp;N205&amp;"""",""),"")</f>
        <v/>
      </c>
      <c r="AY205" s="22" t="str">
        <f>IF(AND($AE205,$AB205),IF(AA205,IF(OR($V205:AA205),",","")&amp;AY$13&amp;": "&amp;"["&amp;O205&amp;"]",""),"")</f>
        <v/>
      </c>
      <c r="AZ205" s="22" t="str">
        <f t="shared" si="93"/>
        <v/>
      </c>
      <c r="BA205" s="14" t="str">
        <f t="shared" si="94"/>
        <v/>
      </c>
      <c r="BB205" s="13" t="str">
        <f t="shared" si="116"/>
        <v/>
      </c>
      <c r="BC205" t="str">
        <f t="shared" si="117"/>
        <v/>
      </c>
      <c r="BD205" t="str">
        <f t="shared" si="95"/>
        <v/>
      </c>
      <c r="BE205" t="str">
        <f t="shared" si="118"/>
        <v/>
      </c>
      <c r="BG205" t="e">
        <f t="shared" si="119"/>
        <v>#N/A</v>
      </c>
      <c r="BH205">
        <f t="shared" si="120"/>
        <v>0</v>
      </c>
      <c r="BI205" t="str">
        <f t="shared" si="121"/>
        <v/>
      </c>
    </row>
    <row r="206" spans="1:61" x14ac:dyDescent="0.25">
      <c r="A206">
        <f>'master schema'!C201</f>
        <v>0</v>
      </c>
      <c r="B206">
        <f>'master schema'!K201</f>
        <v>0</v>
      </c>
      <c r="C206">
        <f>'master schema'!D201</f>
        <v>0</v>
      </c>
      <c r="D206">
        <f>'master schema'!E201</f>
        <v>0</v>
      </c>
      <c r="E206">
        <f>'master schema'!M201</f>
        <v>0</v>
      </c>
      <c r="F206">
        <f>'master schema'!N201</f>
        <v>0</v>
      </c>
      <c r="G206">
        <f>'master schema'!O201</f>
        <v>0</v>
      </c>
      <c r="H206">
        <f>'master schema'!Y201</f>
        <v>0</v>
      </c>
      <c r="I206">
        <f>'master schema'!Z201</f>
        <v>0</v>
      </c>
      <c r="J206">
        <f>'master schema'!S201</f>
        <v>0</v>
      </c>
      <c r="K206">
        <f>'master schema'!T201</f>
        <v>0</v>
      </c>
      <c r="L206">
        <f>'master schema'!U201</f>
        <v>0</v>
      </c>
      <c r="M206">
        <f>'master schema'!V201</f>
        <v>0</v>
      </c>
      <c r="N206">
        <f>'master schema'!W201</f>
        <v>0</v>
      </c>
      <c r="O206">
        <f>'master schema'!X201</f>
        <v>0</v>
      </c>
      <c r="P206" t="b">
        <f t="shared" si="97"/>
        <v>0</v>
      </c>
      <c r="Q206" t="b">
        <f t="shared" si="98"/>
        <v>0</v>
      </c>
      <c r="R206" t="b">
        <f t="shared" si="99"/>
        <v>0</v>
      </c>
      <c r="S206" t="b">
        <f t="shared" si="100"/>
        <v>0</v>
      </c>
      <c r="T206">
        <f t="shared" si="101"/>
        <v>0</v>
      </c>
      <c r="U206">
        <f t="shared" si="102"/>
        <v>0</v>
      </c>
      <c r="V206" t="b">
        <f>NOT(ISBLANK('master schema'!S201))</f>
        <v>0</v>
      </c>
      <c r="W206" t="b">
        <f>NOT(ISBLANK('master schema'!T201))</f>
        <v>0</v>
      </c>
      <c r="X206" t="b">
        <f>NOT(ISBLANK('master schema'!U201))</f>
        <v>0</v>
      </c>
      <c r="Y206" t="b">
        <f>NOT(ISBLANK('master schema'!V201))</f>
        <v>0</v>
      </c>
      <c r="Z206" t="b">
        <f>NOT(ISBLANK('master schema'!W201))</f>
        <v>0</v>
      </c>
      <c r="AA206" t="b">
        <f>NOT(ISBLANK('master schema'!X201))</f>
        <v>0</v>
      </c>
      <c r="AB206" t="b">
        <f t="shared" si="103"/>
        <v>0</v>
      </c>
      <c r="AC206" t="e">
        <f>INDEX(types_tableschema,MATCH('master schema'!M201,types_master,0))</f>
        <v>#N/A</v>
      </c>
      <c r="AD206" t="b">
        <f>IF(flavour="full",TRUE,INDEX('master schema'!$AC201:$AF201,1,MATCH(flavour,'master schema'!$AC$9:$AF$9,0))="y")</f>
        <v>0</v>
      </c>
      <c r="AE206" t="b">
        <f t="shared" si="104"/>
        <v>0</v>
      </c>
      <c r="AF206" t="str">
        <f>IF(AD206,INDEX('master schema'!$AG201:$AK201,1,MATCH(flavour,'master schema'!$AG$9:$AK$9,0)),"")</f>
        <v/>
      </c>
      <c r="AG206" t="b">
        <f t="shared" si="105"/>
        <v>0</v>
      </c>
      <c r="AH206" t="str">
        <f t="shared" si="106"/>
        <v>0</v>
      </c>
      <c r="AI206" s="14" t="str">
        <f t="shared" si="96"/>
        <v/>
      </c>
      <c r="AJ206" s="15" t="str">
        <f t="shared" si="107"/>
        <v/>
      </c>
      <c r="AK206" s="15" t="str">
        <f t="shared" si="108"/>
        <v/>
      </c>
      <c r="AL206" s="15" t="str">
        <f t="shared" si="109"/>
        <v/>
      </c>
      <c r="AM206" s="15" t="str">
        <f t="shared" si="110"/>
        <v/>
      </c>
      <c r="AN206" s="15" t="str">
        <f t="shared" si="111"/>
        <v/>
      </c>
      <c r="AO206" s="15" t="str">
        <f t="shared" si="112"/>
        <v/>
      </c>
      <c r="AP206" s="15" t="str">
        <f t="shared" si="113"/>
        <v/>
      </c>
      <c r="AQ206" s="22" t="str">
        <f t="shared" si="92"/>
        <v/>
      </c>
      <c r="AR206" s="22" t="str">
        <f t="shared" si="114"/>
        <v/>
      </c>
      <c r="AS206" s="22" t="str">
        <f t="shared" si="115"/>
        <v/>
      </c>
      <c r="AT206" s="22" t="str">
        <f>IF(AND($AE206,$AB206),IF(V206,IF(OR($V206:V206),",","")&amp;AT$13&amp;": "&amp;J206,""),"")</f>
        <v/>
      </c>
      <c r="AU206" s="22" t="str">
        <f>IF(AND($AE206,$AB206),IF(W206,IF(OR($V206:W206),",","")&amp;AU$13&amp;": "&amp;K206,""),"")</f>
        <v/>
      </c>
      <c r="AV206" s="22" t="str">
        <f>IF(AND($AE206,$AB206),IF(X206,IF(OR($V206:X206),",","")&amp;AV$13&amp;": "&amp;L206,""),"")</f>
        <v/>
      </c>
      <c r="AW206" s="22" t="str">
        <f>IF(AND($AE206,$AB206),IF(Y206,IF(OR($V206:Y206),",","")&amp;AW$13&amp;": "&amp;M206,""),"")</f>
        <v/>
      </c>
      <c r="AX206" s="22" t="str">
        <f>IF(AND($AE206,$AB206),IF(Z206,IF(OR($V206:Z206),",","")&amp;AX$13&amp;": """&amp;N206&amp;"""",""),"")</f>
        <v/>
      </c>
      <c r="AY206" s="22" t="str">
        <f>IF(AND($AE206,$AB206),IF(AA206,IF(OR($V206:AA206),",","")&amp;AY$13&amp;": "&amp;"["&amp;O206&amp;"]",""),"")</f>
        <v/>
      </c>
      <c r="AZ206" s="22" t="str">
        <f t="shared" si="93"/>
        <v/>
      </c>
      <c r="BA206" s="14" t="str">
        <f t="shared" si="94"/>
        <v/>
      </c>
      <c r="BB206" s="13" t="str">
        <f t="shared" si="116"/>
        <v/>
      </c>
      <c r="BC206" t="str">
        <f t="shared" si="117"/>
        <v/>
      </c>
      <c r="BD206" t="str">
        <f t="shared" si="95"/>
        <v/>
      </c>
      <c r="BE206" t="str">
        <f t="shared" si="118"/>
        <v/>
      </c>
      <c r="BG206" t="e">
        <f t="shared" si="119"/>
        <v>#N/A</v>
      </c>
      <c r="BH206">
        <f t="shared" si="120"/>
        <v>0</v>
      </c>
      <c r="BI206" t="str">
        <f t="shared" si="121"/>
        <v/>
      </c>
    </row>
    <row r="207" spans="1:61" x14ac:dyDescent="0.25">
      <c r="A207">
        <f>'master schema'!C202</f>
        <v>0</v>
      </c>
      <c r="B207">
        <f>'master schema'!K202</f>
        <v>0</v>
      </c>
      <c r="C207">
        <f>'master schema'!D202</f>
        <v>0</v>
      </c>
      <c r="D207">
        <f>'master schema'!E202</f>
        <v>0</v>
      </c>
      <c r="E207">
        <f>'master schema'!M202</f>
        <v>0</v>
      </c>
      <c r="F207">
        <f>'master schema'!N202</f>
        <v>0</v>
      </c>
      <c r="G207">
        <f>'master schema'!O202</f>
        <v>0</v>
      </c>
      <c r="H207">
        <f>'master schema'!Y202</f>
        <v>0</v>
      </c>
      <c r="I207">
        <f>'master schema'!Z202</f>
        <v>0</v>
      </c>
      <c r="J207">
        <f>'master schema'!S202</f>
        <v>0</v>
      </c>
      <c r="K207">
        <f>'master schema'!T202</f>
        <v>0</v>
      </c>
      <c r="L207">
        <f>'master schema'!U202</f>
        <v>0</v>
      </c>
      <c r="M207">
        <f>'master schema'!V202</f>
        <v>0</v>
      </c>
      <c r="N207">
        <f>'master schema'!W202</f>
        <v>0</v>
      </c>
      <c r="O207">
        <f>'master schema'!X202</f>
        <v>0</v>
      </c>
      <c r="P207" t="b">
        <f t="shared" si="97"/>
        <v>0</v>
      </c>
      <c r="Q207" t="b">
        <f t="shared" si="98"/>
        <v>0</v>
      </c>
      <c r="R207" t="b">
        <f t="shared" si="99"/>
        <v>0</v>
      </c>
      <c r="S207" t="b">
        <f t="shared" si="100"/>
        <v>0</v>
      </c>
      <c r="T207">
        <f t="shared" si="101"/>
        <v>0</v>
      </c>
      <c r="U207">
        <f t="shared" si="102"/>
        <v>0</v>
      </c>
      <c r="V207" t="b">
        <f>NOT(ISBLANK('master schema'!S202))</f>
        <v>0</v>
      </c>
      <c r="W207" t="b">
        <f>NOT(ISBLANK('master schema'!T202))</f>
        <v>0</v>
      </c>
      <c r="X207" t="b">
        <f>NOT(ISBLANK('master schema'!U202))</f>
        <v>0</v>
      </c>
      <c r="Y207" t="b">
        <f>NOT(ISBLANK('master schema'!V202))</f>
        <v>0</v>
      </c>
      <c r="Z207" t="b">
        <f>NOT(ISBLANK('master schema'!W202))</f>
        <v>0</v>
      </c>
      <c r="AA207" t="b">
        <f>NOT(ISBLANK('master schema'!X202))</f>
        <v>0</v>
      </c>
      <c r="AB207" t="b">
        <f t="shared" si="103"/>
        <v>0</v>
      </c>
      <c r="AC207" t="e">
        <f>INDEX(types_tableschema,MATCH('master schema'!M202,types_master,0))</f>
        <v>#N/A</v>
      </c>
      <c r="AD207" t="b">
        <f>IF(flavour="full",TRUE,INDEX('master schema'!$AC202:$AF202,1,MATCH(flavour,'master schema'!$AC$9:$AF$9,0))="y")</f>
        <v>0</v>
      </c>
      <c r="AE207" t="b">
        <f t="shared" si="104"/>
        <v>0</v>
      </c>
      <c r="AF207" t="str">
        <f>IF(AD207,INDEX('master schema'!$AG202:$AK202,1,MATCH(flavour,'master schema'!$AG$9:$AK$9,0)),"")</f>
        <v/>
      </c>
      <c r="AG207" t="b">
        <f t="shared" si="105"/>
        <v>0</v>
      </c>
      <c r="AH207" t="str">
        <f t="shared" si="106"/>
        <v>0</v>
      </c>
      <c r="AI207" s="14" t="str">
        <f t="shared" si="96"/>
        <v/>
      </c>
      <c r="AJ207" s="15" t="str">
        <f t="shared" si="107"/>
        <v/>
      </c>
      <c r="AK207" s="15" t="str">
        <f t="shared" si="108"/>
        <v/>
      </c>
      <c r="AL207" s="15" t="str">
        <f t="shared" si="109"/>
        <v/>
      </c>
      <c r="AM207" s="15" t="str">
        <f t="shared" si="110"/>
        <v/>
      </c>
      <c r="AN207" s="15" t="str">
        <f t="shared" si="111"/>
        <v/>
      </c>
      <c r="AO207" s="15" t="str">
        <f t="shared" si="112"/>
        <v/>
      </c>
      <c r="AP207" s="15" t="str">
        <f t="shared" si="113"/>
        <v/>
      </c>
      <c r="AQ207" s="22" t="str">
        <f t="shared" si="92"/>
        <v/>
      </c>
      <c r="AR207" s="22" t="str">
        <f t="shared" si="114"/>
        <v/>
      </c>
      <c r="AS207" s="22" t="str">
        <f t="shared" si="115"/>
        <v/>
      </c>
      <c r="AT207" s="22" t="str">
        <f>IF(AND($AE207,$AB207),IF(V207,IF(OR($V207:V207),",","")&amp;AT$13&amp;": "&amp;J207,""),"")</f>
        <v/>
      </c>
      <c r="AU207" s="22" t="str">
        <f>IF(AND($AE207,$AB207),IF(W207,IF(OR($V207:W207),",","")&amp;AU$13&amp;": "&amp;K207,""),"")</f>
        <v/>
      </c>
      <c r="AV207" s="22" t="str">
        <f>IF(AND($AE207,$AB207),IF(X207,IF(OR($V207:X207),",","")&amp;AV$13&amp;": "&amp;L207,""),"")</f>
        <v/>
      </c>
      <c r="AW207" s="22" t="str">
        <f>IF(AND($AE207,$AB207),IF(Y207,IF(OR($V207:Y207),",","")&amp;AW$13&amp;": "&amp;M207,""),"")</f>
        <v/>
      </c>
      <c r="AX207" s="22" t="str">
        <f>IF(AND($AE207,$AB207),IF(Z207,IF(OR($V207:Z207),",","")&amp;AX$13&amp;": """&amp;N207&amp;"""",""),"")</f>
        <v/>
      </c>
      <c r="AY207" s="22" t="str">
        <f>IF(AND($AE207,$AB207),IF(AA207,IF(OR($V207:AA207),",","")&amp;AY$13&amp;": "&amp;"["&amp;O207&amp;"]",""),"")</f>
        <v/>
      </c>
      <c r="AZ207" s="22" t="str">
        <f t="shared" si="93"/>
        <v/>
      </c>
      <c r="BA207" s="14" t="str">
        <f t="shared" si="94"/>
        <v/>
      </c>
      <c r="BB207" s="13" t="str">
        <f t="shared" si="116"/>
        <v/>
      </c>
      <c r="BC207" t="str">
        <f t="shared" si="117"/>
        <v/>
      </c>
      <c r="BD207" t="str">
        <f t="shared" si="95"/>
        <v/>
      </c>
      <c r="BE207" t="str">
        <f t="shared" si="118"/>
        <v/>
      </c>
      <c r="BG207" t="e">
        <f t="shared" si="119"/>
        <v>#N/A</v>
      </c>
      <c r="BH207">
        <f t="shared" si="120"/>
        <v>0</v>
      </c>
      <c r="BI207" t="str">
        <f t="shared" si="121"/>
        <v/>
      </c>
    </row>
    <row r="208" spans="1:61" x14ac:dyDescent="0.25">
      <c r="A208">
        <f>'master schema'!C203</f>
        <v>0</v>
      </c>
      <c r="B208">
        <f>'master schema'!K203</f>
        <v>0</v>
      </c>
      <c r="C208">
        <f>'master schema'!D203</f>
        <v>0</v>
      </c>
      <c r="D208">
        <f>'master schema'!E203</f>
        <v>0</v>
      </c>
      <c r="E208">
        <f>'master schema'!M203</f>
        <v>0</v>
      </c>
      <c r="F208">
        <f>'master schema'!N203</f>
        <v>0</v>
      </c>
      <c r="G208">
        <f>'master schema'!O203</f>
        <v>0</v>
      </c>
      <c r="H208">
        <f>'master schema'!Y203</f>
        <v>0</v>
      </c>
      <c r="I208">
        <f>'master schema'!Z203</f>
        <v>0</v>
      </c>
      <c r="J208">
        <f>'master schema'!S203</f>
        <v>0</v>
      </c>
      <c r="K208">
        <f>'master schema'!T203</f>
        <v>0</v>
      </c>
      <c r="L208">
        <f>'master schema'!U203</f>
        <v>0</v>
      </c>
      <c r="M208">
        <f>'master schema'!V203</f>
        <v>0</v>
      </c>
      <c r="N208">
        <f>'master schema'!W203</f>
        <v>0</v>
      </c>
      <c r="O208">
        <f>'master schema'!X203</f>
        <v>0</v>
      </c>
      <c r="P208" t="b">
        <f t="shared" si="97"/>
        <v>0</v>
      </c>
      <c r="Q208" t="b">
        <f t="shared" si="98"/>
        <v>0</v>
      </c>
      <c r="R208" t="b">
        <f t="shared" si="99"/>
        <v>0</v>
      </c>
      <c r="S208" t="b">
        <f t="shared" si="100"/>
        <v>0</v>
      </c>
      <c r="T208">
        <f t="shared" si="101"/>
        <v>0</v>
      </c>
      <c r="U208">
        <f t="shared" si="102"/>
        <v>0</v>
      </c>
      <c r="V208" t="b">
        <f>NOT(ISBLANK('master schema'!S203))</f>
        <v>0</v>
      </c>
      <c r="W208" t="b">
        <f>NOT(ISBLANK('master schema'!T203))</f>
        <v>0</v>
      </c>
      <c r="X208" t="b">
        <f>NOT(ISBLANK('master schema'!U203))</f>
        <v>0</v>
      </c>
      <c r="Y208" t="b">
        <f>NOT(ISBLANK('master schema'!V203))</f>
        <v>0</v>
      </c>
      <c r="Z208" t="b">
        <f>NOT(ISBLANK('master schema'!W203))</f>
        <v>0</v>
      </c>
      <c r="AA208" t="b">
        <f>NOT(ISBLANK('master schema'!X203))</f>
        <v>0</v>
      </c>
      <c r="AB208" t="b">
        <f t="shared" si="103"/>
        <v>0</v>
      </c>
      <c r="AC208" t="e">
        <f>INDEX(types_tableschema,MATCH('master schema'!M203,types_master,0))</f>
        <v>#N/A</v>
      </c>
      <c r="AD208" t="b">
        <f>IF(flavour="full",TRUE,INDEX('master schema'!$AC203:$AF203,1,MATCH(flavour,'master schema'!$AC$9:$AF$9,0))="y")</f>
        <v>0</v>
      </c>
      <c r="AE208" t="b">
        <f t="shared" si="104"/>
        <v>0</v>
      </c>
      <c r="AF208" t="str">
        <f>IF(AD208,INDEX('master schema'!$AG203:$AK203,1,MATCH(flavour,'master schema'!$AG$9:$AK$9,0)),"")</f>
        <v/>
      </c>
      <c r="AG208" t="b">
        <f t="shared" si="105"/>
        <v>0</v>
      </c>
      <c r="AH208" t="str">
        <f t="shared" si="106"/>
        <v>0</v>
      </c>
      <c r="AI208" s="14" t="str">
        <f t="shared" si="96"/>
        <v/>
      </c>
      <c r="AJ208" s="15" t="str">
        <f t="shared" si="107"/>
        <v/>
      </c>
      <c r="AK208" s="15" t="str">
        <f t="shared" si="108"/>
        <v/>
      </c>
      <c r="AL208" s="15" t="str">
        <f t="shared" si="109"/>
        <v/>
      </c>
      <c r="AM208" s="15" t="str">
        <f t="shared" si="110"/>
        <v/>
      </c>
      <c r="AN208" s="15" t="str">
        <f t="shared" si="111"/>
        <v/>
      </c>
      <c r="AO208" s="15" t="str">
        <f t="shared" si="112"/>
        <v/>
      </c>
      <c r="AP208" s="15" t="str">
        <f t="shared" si="113"/>
        <v/>
      </c>
      <c r="AQ208" s="22" t="str">
        <f t="shared" ref="AQ208:AQ245" si="122">IF(AND($AE208,$AB208),", "&amp;AQ$13&amp;": {","")</f>
        <v/>
      </c>
      <c r="AR208" s="22" t="str">
        <f t="shared" si="114"/>
        <v/>
      </c>
      <c r="AS208" s="22" t="str">
        <f t="shared" si="115"/>
        <v/>
      </c>
      <c r="AT208" s="22" t="str">
        <f>IF(AND($AE208,$AB208),IF(V208,IF(OR($V208:V208),",","")&amp;AT$13&amp;": "&amp;J208,""),"")</f>
        <v/>
      </c>
      <c r="AU208" s="22" t="str">
        <f>IF(AND($AE208,$AB208),IF(W208,IF(OR($V208:W208),",","")&amp;AU$13&amp;": "&amp;K208,""),"")</f>
        <v/>
      </c>
      <c r="AV208" s="22" t="str">
        <f>IF(AND($AE208,$AB208),IF(X208,IF(OR($V208:X208),",","")&amp;AV$13&amp;": "&amp;L208,""),"")</f>
        <v/>
      </c>
      <c r="AW208" s="22" t="str">
        <f>IF(AND($AE208,$AB208),IF(Y208,IF(OR($V208:Y208),",","")&amp;AW$13&amp;": "&amp;M208,""),"")</f>
        <v/>
      </c>
      <c r="AX208" s="22" t="str">
        <f>IF(AND($AE208,$AB208),IF(Z208,IF(OR($V208:Z208),",","")&amp;AX$13&amp;": """&amp;N208&amp;"""",""),"")</f>
        <v/>
      </c>
      <c r="AY208" s="22" t="str">
        <f>IF(AND($AE208,$AB208),IF(AA208,IF(OR($V208:AA208),",","")&amp;AY$13&amp;": "&amp;"["&amp;O208&amp;"]",""),"")</f>
        <v/>
      </c>
      <c r="AZ208" s="22" t="str">
        <f t="shared" ref="AZ208:AZ245" si="123">IF(AND($AE208,$AB208),"}","")</f>
        <v/>
      </c>
      <c r="BA208" s="14" t="str">
        <f t="shared" ref="BA208:BA245" si="124">IF($AE208,"}","")</f>
        <v/>
      </c>
      <c r="BB208" s="13" t="str">
        <f t="shared" si="116"/>
        <v/>
      </c>
      <c r="BC208" t="str">
        <f t="shared" si="117"/>
        <v/>
      </c>
      <c r="BD208" t="str">
        <f t="shared" ref="BD208:BD246" si="125">IF(AE208,",'"&amp;A208&amp;"'","")</f>
        <v/>
      </c>
      <c r="BE208" t="str">
        <f t="shared" si="118"/>
        <v/>
      </c>
      <c r="BG208" t="e">
        <f t="shared" si="119"/>
        <v>#N/A</v>
      </c>
      <c r="BH208">
        <f t="shared" si="120"/>
        <v>0</v>
      </c>
      <c r="BI208" t="str">
        <f t="shared" si="121"/>
        <v/>
      </c>
    </row>
    <row r="209" spans="1:61" x14ac:dyDescent="0.25">
      <c r="A209">
        <f>'master schema'!C204</f>
        <v>0</v>
      </c>
      <c r="B209">
        <f>'master schema'!K204</f>
        <v>0</v>
      </c>
      <c r="C209">
        <f>'master schema'!D204</f>
        <v>0</v>
      </c>
      <c r="D209">
        <f>'master schema'!E204</f>
        <v>0</v>
      </c>
      <c r="E209">
        <f>'master schema'!M204</f>
        <v>0</v>
      </c>
      <c r="F209">
        <f>'master schema'!N204</f>
        <v>0</v>
      </c>
      <c r="G209">
        <f>'master schema'!O204</f>
        <v>0</v>
      </c>
      <c r="H209">
        <f>'master schema'!Y204</f>
        <v>0</v>
      </c>
      <c r="I209">
        <f>'master schema'!Z204</f>
        <v>0</v>
      </c>
      <c r="J209">
        <f>'master schema'!S204</f>
        <v>0</v>
      </c>
      <c r="K209">
        <f>'master schema'!T204</f>
        <v>0</v>
      </c>
      <c r="L209">
        <f>'master schema'!U204</f>
        <v>0</v>
      </c>
      <c r="M209">
        <f>'master schema'!V204</f>
        <v>0</v>
      </c>
      <c r="N209">
        <f>'master schema'!W204</f>
        <v>0</v>
      </c>
      <c r="O209">
        <f>'master schema'!X204</f>
        <v>0</v>
      </c>
      <c r="P209" t="b">
        <f t="shared" si="97"/>
        <v>0</v>
      </c>
      <c r="Q209" t="b">
        <f t="shared" si="98"/>
        <v>0</v>
      </c>
      <c r="R209" t="b">
        <f t="shared" si="99"/>
        <v>0</v>
      </c>
      <c r="S209" t="b">
        <f t="shared" si="100"/>
        <v>0</v>
      </c>
      <c r="T209">
        <f t="shared" si="101"/>
        <v>0</v>
      </c>
      <c r="U209">
        <f t="shared" si="102"/>
        <v>0</v>
      </c>
      <c r="V209" t="b">
        <f>NOT(ISBLANK('master schema'!S204))</f>
        <v>0</v>
      </c>
      <c r="W209" t="b">
        <f>NOT(ISBLANK('master schema'!T204))</f>
        <v>0</v>
      </c>
      <c r="X209" t="b">
        <f>NOT(ISBLANK('master schema'!U204))</f>
        <v>0</v>
      </c>
      <c r="Y209" t="b">
        <f>NOT(ISBLANK('master schema'!V204))</f>
        <v>0</v>
      </c>
      <c r="Z209" t="b">
        <f>NOT(ISBLANK('master schema'!W204))</f>
        <v>0</v>
      </c>
      <c r="AA209" t="b">
        <f>NOT(ISBLANK('master schema'!X204))</f>
        <v>0</v>
      </c>
      <c r="AB209" t="b">
        <f t="shared" si="103"/>
        <v>0</v>
      </c>
      <c r="AC209" t="e">
        <f>INDEX(types_tableschema,MATCH('master schema'!M204,types_master,0))</f>
        <v>#N/A</v>
      </c>
      <c r="AD209" t="b">
        <f>IF(flavour="full",TRUE,INDEX('master schema'!$AC204:$AF204,1,MATCH(flavour,'master schema'!$AC$9:$AF$9,0))="y")</f>
        <v>0</v>
      </c>
      <c r="AE209" t="b">
        <f t="shared" si="104"/>
        <v>0</v>
      </c>
      <c r="AF209" t="str">
        <f>IF(AD209,INDEX('master schema'!$AG204:$AK204,1,MATCH(flavour,'master schema'!$AG$9:$AK$9,0)),"")</f>
        <v/>
      </c>
      <c r="AG209" t="b">
        <f t="shared" si="105"/>
        <v>0</v>
      </c>
      <c r="AH209" t="str">
        <f t="shared" si="106"/>
        <v>0</v>
      </c>
      <c r="AI209" s="14" t="str">
        <f t="shared" ref="AI209:AI245" si="126">IF($AE209,",{","")</f>
        <v/>
      </c>
      <c r="AJ209" s="15" t="str">
        <f t="shared" si="107"/>
        <v/>
      </c>
      <c r="AK209" s="15" t="str">
        <f t="shared" si="108"/>
        <v/>
      </c>
      <c r="AL209" s="15" t="str">
        <f t="shared" si="109"/>
        <v/>
      </c>
      <c r="AM209" s="15" t="str">
        <f t="shared" si="110"/>
        <v/>
      </c>
      <c r="AN209" s="15" t="str">
        <f t="shared" si="111"/>
        <v/>
      </c>
      <c r="AO209" s="15" t="str">
        <f t="shared" si="112"/>
        <v/>
      </c>
      <c r="AP209" s="15" t="str">
        <f t="shared" si="113"/>
        <v/>
      </c>
      <c r="AQ209" s="22" t="str">
        <f t="shared" si="122"/>
        <v/>
      </c>
      <c r="AR209" s="22" t="str">
        <f t="shared" si="114"/>
        <v/>
      </c>
      <c r="AS209" s="22" t="str">
        <f t="shared" si="115"/>
        <v/>
      </c>
      <c r="AT209" s="22" t="str">
        <f>IF(AND($AE209,$AB209),IF(V209,IF(OR($V209:V209),",","")&amp;AT$13&amp;": "&amp;J209,""),"")</f>
        <v/>
      </c>
      <c r="AU209" s="22" t="str">
        <f>IF(AND($AE209,$AB209),IF(W209,IF(OR($V209:W209),",","")&amp;AU$13&amp;": "&amp;K209,""),"")</f>
        <v/>
      </c>
      <c r="AV209" s="22" t="str">
        <f>IF(AND($AE209,$AB209),IF(X209,IF(OR($V209:X209),",","")&amp;AV$13&amp;": "&amp;L209,""),"")</f>
        <v/>
      </c>
      <c r="AW209" s="22" t="str">
        <f>IF(AND($AE209,$AB209),IF(Y209,IF(OR($V209:Y209),",","")&amp;AW$13&amp;": "&amp;M209,""),"")</f>
        <v/>
      </c>
      <c r="AX209" s="22" t="str">
        <f>IF(AND($AE209,$AB209),IF(Z209,IF(OR($V209:Z209),",","")&amp;AX$13&amp;": """&amp;N209&amp;"""",""),"")</f>
        <v/>
      </c>
      <c r="AY209" s="22" t="str">
        <f>IF(AND($AE209,$AB209),IF(AA209,IF(OR($V209:AA209),",","")&amp;AY$13&amp;": "&amp;"["&amp;O209&amp;"]",""),"")</f>
        <v/>
      </c>
      <c r="AZ209" s="22" t="str">
        <f t="shared" si="123"/>
        <v/>
      </c>
      <c r="BA209" s="14" t="str">
        <f t="shared" si="124"/>
        <v/>
      </c>
      <c r="BB209" s="13" t="str">
        <f t="shared" si="116"/>
        <v/>
      </c>
      <c r="BC209" t="str">
        <f t="shared" si="117"/>
        <v/>
      </c>
      <c r="BD209" t="str">
        <f t="shared" si="125"/>
        <v/>
      </c>
      <c r="BE209" t="str">
        <f t="shared" si="118"/>
        <v/>
      </c>
      <c r="BG209" t="e">
        <f t="shared" si="119"/>
        <v>#N/A</v>
      </c>
      <c r="BH209">
        <f t="shared" si="120"/>
        <v>0</v>
      </c>
      <c r="BI209" t="str">
        <f t="shared" si="121"/>
        <v/>
      </c>
    </row>
    <row r="210" spans="1:61" x14ac:dyDescent="0.25">
      <c r="A210">
        <f>'master schema'!C205</f>
        <v>0</v>
      </c>
      <c r="B210">
        <f>'master schema'!K205</f>
        <v>0</v>
      </c>
      <c r="C210">
        <f>'master schema'!D205</f>
        <v>0</v>
      </c>
      <c r="D210">
        <f>'master schema'!E205</f>
        <v>0</v>
      </c>
      <c r="E210">
        <f>'master schema'!M205</f>
        <v>0</v>
      </c>
      <c r="F210">
        <f>'master schema'!N205</f>
        <v>0</v>
      </c>
      <c r="G210">
        <f>'master schema'!O205</f>
        <v>0</v>
      </c>
      <c r="H210">
        <f>'master schema'!Y205</f>
        <v>0</v>
      </c>
      <c r="I210">
        <f>'master schema'!Z205</f>
        <v>0</v>
      </c>
      <c r="J210">
        <f>'master schema'!S205</f>
        <v>0</v>
      </c>
      <c r="K210">
        <f>'master schema'!T205</f>
        <v>0</v>
      </c>
      <c r="L210">
        <f>'master schema'!U205</f>
        <v>0</v>
      </c>
      <c r="M210">
        <f>'master schema'!V205</f>
        <v>0</v>
      </c>
      <c r="N210">
        <f>'master schema'!W205</f>
        <v>0</v>
      </c>
      <c r="O210">
        <f>'master schema'!X205</f>
        <v>0</v>
      </c>
      <c r="P210" t="b">
        <f t="shared" si="97"/>
        <v>0</v>
      </c>
      <c r="Q210" t="b">
        <f t="shared" si="98"/>
        <v>0</v>
      </c>
      <c r="R210" t="b">
        <f t="shared" si="99"/>
        <v>0</v>
      </c>
      <c r="S210" t="b">
        <f t="shared" si="100"/>
        <v>0</v>
      </c>
      <c r="T210">
        <f t="shared" si="101"/>
        <v>0</v>
      </c>
      <c r="U210">
        <f t="shared" si="102"/>
        <v>0</v>
      </c>
      <c r="V210" t="b">
        <f>NOT(ISBLANK('master schema'!S205))</f>
        <v>0</v>
      </c>
      <c r="W210" t="b">
        <f>NOT(ISBLANK('master schema'!T205))</f>
        <v>0</v>
      </c>
      <c r="X210" t="b">
        <f>NOT(ISBLANK('master schema'!U205))</f>
        <v>0</v>
      </c>
      <c r="Y210" t="b">
        <f>NOT(ISBLANK('master schema'!V205))</f>
        <v>0</v>
      </c>
      <c r="Z210" t="b">
        <f>NOT(ISBLANK('master schema'!W205))</f>
        <v>0</v>
      </c>
      <c r="AA210" t="b">
        <f>NOT(ISBLANK('master schema'!X205))</f>
        <v>0</v>
      </c>
      <c r="AB210" t="b">
        <f t="shared" si="103"/>
        <v>0</v>
      </c>
      <c r="AC210" t="e">
        <f>INDEX(types_tableschema,MATCH('master schema'!M205,types_master,0))</f>
        <v>#N/A</v>
      </c>
      <c r="AD210" t="b">
        <f>IF(flavour="full",TRUE,INDEX('master schema'!$AC205:$AF205,1,MATCH(flavour,'master schema'!$AC$9:$AF$9,0))="y")</f>
        <v>0</v>
      </c>
      <c r="AE210" t="b">
        <f t="shared" si="104"/>
        <v>0</v>
      </c>
      <c r="AF210" t="str">
        <f>IF(AD210,INDEX('master schema'!$AG205:$AK205,1,MATCH(flavour,'master schema'!$AG$9:$AK$9,0)),"")</f>
        <v/>
      </c>
      <c r="AG210" t="b">
        <f t="shared" si="105"/>
        <v>0</v>
      </c>
      <c r="AH210" t="str">
        <f t="shared" si="106"/>
        <v>0</v>
      </c>
      <c r="AI210" s="14" t="str">
        <f t="shared" si="126"/>
        <v/>
      </c>
      <c r="AJ210" s="15" t="str">
        <f t="shared" si="107"/>
        <v/>
      </c>
      <c r="AK210" s="15" t="str">
        <f t="shared" si="108"/>
        <v/>
      </c>
      <c r="AL210" s="15" t="str">
        <f t="shared" si="109"/>
        <v/>
      </c>
      <c r="AM210" s="15" t="str">
        <f t="shared" si="110"/>
        <v/>
      </c>
      <c r="AN210" s="15" t="str">
        <f t="shared" si="111"/>
        <v/>
      </c>
      <c r="AO210" s="15" t="str">
        <f t="shared" si="112"/>
        <v/>
      </c>
      <c r="AP210" s="15" t="str">
        <f t="shared" si="113"/>
        <v/>
      </c>
      <c r="AQ210" s="22" t="str">
        <f t="shared" si="122"/>
        <v/>
      </c>
      <c r="AR210" s="22" t="str">
        <f t="shared" si="114"/>
        <v/>
      </c>
      <c r="AS210" s="22" t="str">
        <f t="shared" si="115"/>
        <v/>
      </c>
      <c r="AT210" s="22" t="str">
        <f>IF(AND($AE210,$AB210),IF(V210,IF(OR($V210:V210),",","")&amp;AT$13&amp;": "&amp;J210,""),"")</f>
        <v/>
      </c>
      <c r="AU210" s="22" t="str">
        <f>IF(AND($AE210,$AB210),IF(W210,IF(OR($V210:W210),",","")&amp;AU$13&amp;": "&amp;K210,""),"")</f>
        <v/>
      </c>
      <c r="AV210" s="22" t="str">
        <f>IF(AND($AE210,$AB210),IF(X210,IF(OR($V210:X210),",","")&amp;AV$13&amp;": "&amp;L210,""),"")</f>
        <v/>
      </c>
      <c r="AW210" s="22" t="str">
        <f>IF(AND($AE210,$AB210),IF(Y210,IF(OR($V210:Y210),",","")&amp;AW$13&amp;": "&amp;M210,""),"")</f>
        <v/>
      </c>
      <c r="AX210" s="22" t="str">
        <f>IF(AND($AE210,$AB210),IF(Z210,IF(OR($V210:Z210),",","")&amp;AX$13&amp;": """&amp;N210&amp;"""",""),"")</f>
        <v/>
      </c>
      <c r="AY210" s="22" t="str">
        <f>IF(AND($AE210,$AB210),IF(AA210,IF(OR($V210:AA210),",","")&amp;AY$13&amp;": "&amp;"["&amp;O210&amp;"]",""),"")</f>
        <v/>
      </c>
      <c r="AZ210" s="22" t="str">
        <f t="shared" si="123"/>
        <v/>
      </c>
      <c r="BA210" s="14" t="str">
        <f t="shared" si="124"/>
        <v/>
      </c>
      <c r="BB210" s="13" t="str">
        <f t="shared" si="116"/>
        <v/>
      </c>
      <c r="BC210" t="str">
        <f t="shared" si="117"/>
        <v/>
      </c>
      <c r="BD210" t="str">
        <f t="shared" si="125"/>
        <v/>
      </c>
      <c r="BE210" t="str">
        <f t="shared" si="118"/>
        <v/>
      </c>
      <c r="BG210" t="e">
        <f t="shared" si="119"/>
        <v>#N/A</v>
      </c>
      <c r="BH210">
        <f t="shared" si="120"/>
        <v>0</v>
      </c>
      <c r="BI210" t="str">
        <f t="shared" si="121"/>
        <v/>
      </c>
    </row>
    <row r="211" spans="1:61" x14ac:dyDescent="0.25">
      <c r="A211">
        <f>'master schema'!C206</f>
        <v>0</v>
      </c>
      <c r="B211">
        <f>'master schema'!K206</f>
        <v>0</v>
      </c>
      <c r="C211">
        <f>'master schema'!D206</f>
        <v>0</v>
      </c>
      <c r="D211">
        <f>'master schema'!E206</f>
        <v>0</v>
      </c>
      <c r="E211">
        <f>'master schema'!M206</f>
        <v>0</v>
      </c>
      <c r="F211">
        <f>'master schema'!N206</f>
        <v>0</v>
      </c>
      <c r="G211">
        <f>'master schema'!O206</f>
        <v>0</v>
      </c>
      <c r="H211">
        <f>'master schema'!Y206</f>
        <v>0</v>
      </c>
      <c r="I211">
        <f>'master schema'!Z206</f>
        <v>0</v>
      </c>
      <c r="J211">
        <f>'master schema'!S206</f>
        <v>0</v>
      </c>
      <c r="K211">
        <f>'master schema'!T206</f>
        <v>0</v>
      </c>
      <c r="L211">
        <f>'master schema'!U206</f>
        <v>0</v>
      </c>
      <c r="M211">
        <f>'master schema'!V206</f>
        <v>0</v>
      </c>
      <c r="N211">
        <f>'master schema'!W206</f>
        <v>0</v>
      </c>
      <c r="O211">
        <f>'master schema'!X206</f>
        <v>0</v>
      </c>
      <c r="P211" t="b">
        <f t="shared" si="97"/>
        <v>0</v>
      </c>
      <c r="Q211" t="b">
        <f t="shared" si="98"/>
        <v>0</v>
      </c>
      <c r="R211" t="b">
        <f t="shared" si="99"/>
        <v>0</v>
      </c>
      <c r="S211" t="b">
        <f t="shared" si="100"/>
        <v>0</v>
      </c>
      <c r="T211">
        <f t="shared" si="101"/>
        <v>0</v>
      </c>
      <c r="U211">
        <f t="shared" si="102"/>
        <v>0</v>
      </c>
      <c r="V211" t="b">
        <f>NOT(ISBLANK('master schema'!S206))</f>
        <v>0</v>
      </c>
      <c r="W211" t="b">
        <f>NOT(ISBLANK('master schema'!T206))</f>
        <v>0</v>
      </c>
      <c r="X211" t="b">
        <f>NOT(ISBLANK('master schema'!U206))</f>
        <v>0</v>
      </c>
      <c r="Y211" t="b">
        <f>NOT(ISBLANK('master schema'!V206))</f>
        <v>0</v>
      </c>
      <c r="Z211" t="b">
        <f>NOT(ISBLANK('master schema'!W206))</f>
        <v>0</v>
      </c>
      <c r="AA211" t="b">
        <f>NOT(ISBLANK('master schema'!X206))</f>
        <v>0</v>
      </c>
      <c r="AB211" t="b">
        <f t="shared" si="103"/>
        <v>0</v>
      </c>
      <c r="AC211" t="e">
        <f>INDEX(types_tableschema,MATCH('master schema'!M206,types_master,0))</f>
        <v>#N/A</v>
      </c>
      <c r="AD211" t="b">
        <f>IF(flavour="full",TRUE,INDEX('master schema'!$AC206:$AF206,1,MATCH(flavour,'master schema'!$AC$9:$AF$9,0))="y")</f>
        <v>0</v>
      </c>
      <c r="AE211" t="b">
        <f t="shared" si="104"/>
        <v>0</v>
      </c>
      <c r="AF211" t="str">
        <f>IF(AD211,INDEX('master schema'!$AG206:$AK206,1,MATCH(flavour,'master schema'!$AG$9:$AK$9,0)),"")</f>
        <v/>
      </c>
      <c r="AG211" t="b">
        <f t="shared" si="105"/>
        <v>0</v>
      </c>
      <c r="AH211" t="str">
        <f t="shared" si="106"/>
        <v>0</v>
      </c>
      <c r="AI211" s="14" t="str">
        <f t="shared" si="126"/>
        <v/>
      </c>
      <c r="AJ211" s="15" t="str">
        <f t="shared" si="107"/>
        <v/>
      </c>
      <c r="AK211" s="15" t="str">
        <f t="shared" si="108"/>
        <v/>
      </c>
      <c r="AL211" s="15" t="str">
        <f t="shared" si="109"/>
        <v/>
      </c>
      <c r="AM211" s="15" t="str">
        <f t="shared" si="110"/>
        <v/>
      </c>
      <c r="AN211" s="15" t="str">
        <f t="shared" si="111"/>
        <v/>
      </c>
      <c r="AO211" s="15" t="str">
        <f t="shared" si="112"/>
        <v/>
      </c>
      <c r="AP211" s="15" t="str">
        <f t="shared" si="113"/>
        <v/>
      </c>
      <c r="AQ211" s="22" t="str">
        <f t="shared" si="122"/>
        <v/>
      </c>
      <c r="AR211" s="22" t="str">
        <f t="shared" si="114"/>
        <v/>
      </c>
      <c r="AS211" s="22" t="str">
        <f t="shared" si="115"/>
        <v/>
      </c>
      <c r="AT211" s="22" t="str">
        <f>IF(AND($AE211,$AB211),IF(V211,IF(OR($V211:V211),",","")&amp;AT$13&amp;": "&amp;J211,""),"")</f>
        <v/>
      </c>
      <c r="AU211" s="22" t="str">
        <f>IF(AND($AE211,$AB211),IF(W211,IF(OR($V211:W211),",","")&amp;AU$13&amp;": "&amp;K211,""),"")</f>
        <v/>
      </c>
      <c r="AV211" s="22" t="str">
        <f>IF(AND($AE211,$AB211),IF(X211,IF(OR($V211:X211),",","")&amp;AV$13&amp;": "&amp;L211,""),"")</f>
        <v/>
      </c>
      <c r="AW211" s="22" t="str">
        <f>IF(AND($AE211,$AB211),IF(Y211,IF(OR($V211:Y211),",","")&amp;AW$13&amp;": "&amp;M211,""),"")</f>
        <v/>
      </c>
      <c r="AX211" s="22" t="str">
        <f>IF(AND($AE211,$AB211),IF(Z211,IF(OR($V211:Z211),",","")&amp;AX$13&amp;": """&amp;N211&amp;"""",""),"")</f>
        <v/>
      </c>
      <c r="AY211" s="22" t="str">
        <f>IF(AND($AE211,$AB211),IF(AA211,IF(OR($V211:AA211),",","")&amp;AY$13&amp;": "&amp;"["&amp;O211&amp;"]",""),"")</f>
        <v/>
      </c>
      <c r="AZ211" s="22" t="str">
        <f t="shared" si="123"/>
        <v/>
      </c>
      <c r="BA211" s="14" t="str">
        <f t="shared" si="124"/>
        <v/>
      </c>
      <c r="BB211" s="13" t="str">
        <f t="shared" si="116"/>
        <v/>
      </c>
      <c r="BC211" t="str">
        <f t="shared" si="117"/>
        <v/>
      </c>
      <c r="BD211" t="str">
        <f t="shared" si="125"/>
        <v/>
      </c>
      <c r="BE211" t="str">
        <f t="shared" si="118"/>
        <v/>
      </c>
      <c r="BG211" t="e">
        <f t="shared" si="119"/>
        <v>#N/A</v>
      </c>
      <c r="BH211">
        <f t="shared" si="120"/>
        <v>0</v>
      </c>
      <c r="BI211" t="str">
        <f t="shared" si="121"/>
        <v/>
      </c>
    </row>
    <row r="212" spans="1:61" x14ac:dyDescent="0.25">
      <c r="A212">
        <f>'master schema'!C207</f>
        <v>0</v>
      </c>
      <c r="B212">
        <f>'master schema'!K207</f>
        <v>0</v>
      </c>
      <c r="C212">
        <f>'master schema'!D207</f>
        <v>0</v>
      </c>
      <c r="D212">
        <f>'master schema'!E207</f>
        <v>0</v>
      </c>
      <c r="E212">
        <f>'master schema'!M207</f>
        <v>0</v>
      </c>
      <c r="F212">
        <f>'master schema'!N207</f>
        <v>0</v>
      </c>
      <c r="G212">
        <f>'master schema'!O207</f>
        <v>0</v>
      </c>
      <c r="H212">
        <f>'master schema'!Y207</f>
        <v>0</v>
      </c>
      <c r="I212">
        <f>'master schema'!Z207</f>
        <v>0</v>
      </c>
      <c r="J212">
        <f>'master schema'!S207</f>
        <v>0</v>
      </c>
      <c r="K212">
        <f>'master schema'!T207</f>
        <v>0</v>
      </c>
      <c r="L212">
        <f>'master schema'!U207</f>
        <v>0</v>
      </c>
      <c r="M212">
        <f>'master schema'!V207</f>
        <v>0</v>
      </c>
      <c r="N212">
        <f>'master schema'!W207</f>
        <v>0</v>
      </c>
      <c r="O212">
        <f>'master schema'!X207</f>
        <v>0</v>
      </c>
      <c r="P212" t="b">
        <f t="shared" si="97"/>
        <v>0</v>
      </c>
      <c r="Q212" t="b">
        <f t="shared" si="98"/>
        <v>0</v>
      </c>
      <c r="R212" t="b">
        <f t="shared" si="99"/>
        <v>0</v>
      </c>
      <c r="S212" t="b">
        <f t="shared" si="100"/>
        <v>0</v>
      </c>
      <c r="T212">
        <f t="shared" si="101"/>
        <v>0</v>
      </c>
      <c r="U212">
        <f t="shared" si="102"/>
        <v>0</v>
      </c>
      <c r="V212" t="b">
        <f>NOT(ISBLANK('master schema'!S207))</f>
        <v>0</v>
      </c>
      <c r="W212" t="b">
        <f>NOT(ISBLANK('master schema'!T207))</f>
        <v>0</v>
      </c>
      <c r="X212" t="b">
        <f>NOT(ISBLANK('master schema'!U207))</f>
        <v>0</v>
      </c>
      <c r="Y212" t="b">
        <f>NOT(ISBLANK('master schema'!V207))</f>
        <v>0</v>
      </c>
      <c r="Z212" t="b">
        <f>NOT(ISBLANK('master schema'!W207))</f>
        <v>0</v>
      </c>
      <c r="AA212" t="b">
        <f>NOT(ISBLANK('master schema'!X207))</f>
        <v>0</v>
      </c>
      <c r="AB212" t="b">
        <f t="shared" si="103"/>
        <v>0</v>
      </c>
      <c r="AC212" t="e">
        <f>INDEX(types_tableschema,MATCH('master schema'!M207,types_master,0))</f>
        <v>#N/A</v>
      </c>
      <c r="AD212" t="b">
        <f>IF(flavour="full",TRUE,INDEX('master schema'!$AC207:$AF207,1,MATCH(flavour,'master schema'!$AC$9:$AF$9,0))="y")</f>
        <v>0</v>
      </c>
      <c r="AE212" t="b">
        <f t="shared" si="104"/>
        <v>0</v>
      </c>
      <c r="AF212" t="str">
        <f>IF(AD212,INDEX('master schema'!$AG207:$AK207,1,MATCH(flavour,'master schema'!$AG$9:$AK$9,0)),"")</f>
        <v/>
      </c>
      <c r="AG212" t="b">
        <f t="shared" si="105"/>
        <v>0</v>
      </c>
      <c r="AH212" t="str">
        <f t="shared" si="106"/>
        <v>0</v>
      </c>
      <c r="AI212" s="14" t="str">
        <f t="shared" si="126"/>
        <v/>
      </c>
      <c r="AJ212" s="15" t="str">
        <f t="shared" si="107"/>
        <v/>
      </c>
      <c r="AK212" s="15" t="str">
        <f t="shared" si="108"/>
        <v/>
      </c>
      <c r="AL212" s="15" t="str">
        <f t="shared" si="109"/>
        <v/>
      </c>
      <c r="AM212" s="15" t="str">
        <f t="shared" si="110"/>
        <v/>
      </c>
      <c r="AN212" s="15" t="str">
        <f t="shared" si="111"/>
        <v/>
      </c>
      <c r="AO212" s="15" t="str">
        <f t="shared" si="112"/>
        <v/>
      </c>
      <c r="AP212" s="15" t="str">
        <f t="shared" si="113"/>
        <v/>
      </c>
      <c r="AQ212" s="22" t="str">
        <f t="shared" si="122"/>
        <v/>
      </c>
      <c r="AR212" s="22" t="str">
        <f t="shared" si="114"/>
        <v/>
      </c>
      <c r="AS212" s="22" t="str">
        <f t="shared" si="115"/>
        <v/>
      </c>
      <c r="AT212" s="22" t="str">
        <f>IF(AND($AE212,$AB212),IF(V212,IF(OR($V212:V212),",","")&amp;AT$13&amp;": "&amp;J212,""),"")</f>
        <v/>
      </c>
      <c r="AU212" s="22" t="str">
        <f>IF(AND($AE212,$AB212),IF(W212,IF(OR($V212:W212),",","")&amp;AU$13&amp;": "&amp;K212,""),"")</f>
        <v/>
      </c>
      <c r="AV212" s="22" t="str">
        <f>IF(AND($AE212,$AB212),IF(X212,IF(OR($V212:X212),",","")&amp;AV$13&amp;": "&amp;L212,""),"")</f>
        <v/>
      </c>
      <c r="AW212" s="22" t="str">
        <f>IF(AND($AE212,$AB212),IF(Y212,IF(OR($V212:Y212),",","")&amp;AW$13&amp;": "&amp;M212,""),"")</f>
        <v/>
      </c>
      <c r="AX212" s="22" t="str">
        <f>IF(AND($AE212,$AB212),IF(Z212,IF(OR($V212:Z212),",","")&amp;AX$13&amp;": """&amp;N212&amp;"""",""),"")</f>
        <v/>
      </c>
      <c r="AY212" s="22" t="str">
        <f>IF(AND($AE212,$AB212),IF(AA212,IF(OR($V212:AA212),",","")&amp;AY$13&amp;": "&amp;"["&amp;O212&amp;"]",""),"")</f>
        <v/>
      </c>
      <c r="AZ212" s="22" t="str">
        <f t="shared" si="123"/>
        <v/>
      </c>
      <c r="BA212" s="14" t="str">
        <f t="shared" si="124"/>
        <v/>
      </c>
      <c r="BB212" s="13" t="str">
        <f t="shared" si="116"/>
        <v/>
      </c>
      <c r="BC212" t="str">
        <f t="shared" si="117"/>
        <v/>
      </c>
      <c r="BD212" t="str">
        <f t="shared" si="125"/>
        <v/>
      </c>
      <c r="BE212" t="str">
        <f t="shared" si="118"/>
        <v/>
      </c>
      <c r="BG212" t="e">
        <f t="shared" si="119"/>
        <v>#N/A</v>
      </c>
      <c r="BH212">
        <f t="shared" si="120"/>
        <v>0</v>
      </c>
      <c r="BI212" t="str">
        <f t="shared" si="121"/>
        <v/>
      </c>
    </row>
    <row r="213" spans="1:61" x14ac:dyDescent="0.25">
      <c r="A213">
        <f>'master schema'!C208</f>
        <v>0</v>
      </c>
      <c r="B213">
        <f>'master schema'!K208</f>
        <v>0</v>
      </c>
      <c r="C213">
        <f>'master schema'!D208</f>
        <v>0</v>
      </c>
      <c r="D213">
        <f>'master schema'!E208</f>
        <v>0</v>
      </c>
      <c r="E213">
        <f>'master schema'!M208</f>
        <v>0</v>
      </c>
      <c r="F213">
        <f>'master schema'!N208</f>
        <v>0</v>
      </c>
      <c r="G213">
        <f>'master schema'!O208</f>
        <v>0</v>
      </c>
      <c r="H213">
        <f>'master schema'!Y208</f>
        <v>0</v>
      </c>
      <c r="I213">
        <f>'master schema'!Z208</f>
        <v>0</v>
      </c>
      <c r="J213">
        <f>'master schema'!S208</f>
        <v>0</v>
      </c>
      <c r="K213">
        <f>'master schema'!T208</f>
        <v>0</v>
      </c>
      <c r="L213">
        <f>'master schema'!U208</f>
        <v>0</v>
      </c>
      <c r="M213">
        <f>'master schema'!V208</f>
        <v>0</v>
      </c>
      <c r="N213">
        <f>'master schema'!W208</f>
        <v>0</v>
      </c>
      <c r="O213">
        <f>'master schema'!X208</f>
        <v>0</v>
      </c>
      <c r="P213" t="b">
        <f t="shared" si="97"/>
        <v>0</v>
      </c>
      <c r="Q213" t="b">
        <f t="shared" si="98"/>
        <v>0</v>
      </c>
      <c r="R213" t="b">
        <f t="shared" si="99"/>
        <v>0</v>
      </c>
      <c r="S213" t="b">
        <f t="shared" si="100"/>
        <v>0</v>
      </c>
      <c r="T213">
        <f t="shared" si="101"/>
        <v>0</v>
      </c>
      <c r="U213">
        <f t="shared" si="102"/>
        <v>0</v>
      </c>
      <c r="V213" t="b">
        <f>NOT(ISBLANK('master schema'!S208))</f>
        <v>0</v>
      </c>
      <c r="W213" t="b">
        <f>NOT(ISBLANK('master schema'!T208))</f>
        <v>0</v>
      </c>
      <c r="X213" t="b">
        <f>NOT(ISBLANK('master schema'!U208))</f>
        <v>0</v>
      </c>
      <c r="Y213" t="b">
        <f>NOT(ISBLANK('master schema'!V208))</f>
        <v>0</v>
      </c>
      <c r="Z213" t="b">
        <f>NOT(ISBLANK('master schema'!W208))</f>
        <v>0</v>
      </c>
      <c r="AA213" t="b">
        <f>NOT(ISBLANK('master schema'!X208))</f>
        <v>0</v>
      </c>
      <c r="AB213" t="b">
        <f t="shared" si="103"/>
        <v>0</v>
      </c>
      <c r="AC213" t="e">
        <f>INDEX(types_tableschema,MATCH('master schema'!M208,types_master,0))</f>
        <v>#N/A</v>
      </c>
      <c r="AD213" t="b">
        <f>IF(flavour="full",TRUE,INDEX('master schema'!$AC208:$AF208,1,MATCH(flavour,'master schema'!$AC$9:$AF$9,0))="y")</f>
        <v>0</v>
      </c>
      <c r="AE213" t="b">
        <f t="shared" si="104"/>
        <v>0</v>
      </c>
      <c r="AF213" t="str">
        <f>IF(AD213,INDEX('master schema'!$AG208:$AK208,1,MATCH(flavour,'master schema'!$AG$9:$AK$9,0)),"")</f>
        <v/>
      </c>
      <c r="AG213" t="b">
        <f t="shared" si="105"/>
        <v>0</v>
      </c>
      <c r="AH213" t="str">
        <f t="shared" si="106"/>
        <v>0</v>
      </c>
      <c r="AI213" s="14" t="str">
        <f t="shared" si="126"/>
        <v/>
      </c>
      <c r="AJ213" s="15" t="str">
        <f t="shared" si="107"/>
        <v/>
      </c>
      <c r="AK213" s="15" t="str">
        <f t="shared" si="108"/>
        <v/>
      </c>
      <c r="AL213" s="15" t="str">
        <f t="shared" si="109"/>
        <v/>
      </c>
      <c r="AM213" s="15" t="str">
        <f t="shared" si="110"/>
        <v/>
      </c>
      <c r="AN213" s="15" t="str">
        <f t="shared" si="111"/>
        <v/>
      </c>
      <c r="AO213" s="15" t="str">
        <f t="shared" si="112"/>
        <v/>
      </c>
      <c r="AP213" s="15" t="str">
        <f t="shared" si="113"/>
        <v/>
      </c>
      <c r="AQ213" s="22" t="str">
        <f t="shared" si="122"/>
        <v/>
      </c>
      <c r="AR213" s="22" t="str">
        <f t="shared" si="114"/>
        <v/>
      </c>
      <c r="AS213" s="22" t="str">
        <f t="shared" si="115"/>
        <v/>
      </c>
      <c r="AT213" s="22" t="str">
        <f>IF(AND($AE213,$AB213),IF(V213,IF(OR($V213:V213),",","")&amp;AT$13&amp;": "&amp;J213,""),"")</f>
        <v/>
      </c>
      <c r="AU213" s="22" t="str">
        <f>IF(AND($AE213,$AB213),IF(W213,IF(OR($V213:W213),",","")&amp;AU$13&amp;": "&amp;K213,""),"")</f>
        <v/>
      </c>
      <c r="AV213" s="22" t="str">
        <f>IF(AND($AE213,$AB213),IF(X213,IF(OR($V213:X213),",","")&amp;AV$13&amp;": "&amp;L213,""),"")</f>
        <v/>
      </c>
      <c r="AW213" s="22" t="str">
        <f>IF(AND($AE213,$AB213),IF(Y213,IF(OR($V213:Y213),",","")&amp;AW$13&amp;": "&amp;M213,""),"")</f>
        <v/>
      </c>
      <c r="AX213" s="22" t="str">
        <f>IF(AND($AE213,$AB213),IF(Z213,IF(OR($V213:Z213),",","")&amp;AX$13&amp;": """&amp;N213&amp;"""",""),"")</f>
        <v/>
      </c>
      <c r="AY213" s="22" t="str">
        <f>IF(AND($AE213,$AB213),IF(AA213,IF(OR($V213:AA213),",","")&amp;AY$13&amp;": "&amp;"["&amp;O213&amp;"]",""),"")</f>
        <v/>
      </c>
      <c r="AZ213" s="22" t="str">
        <f t="shared" si="123"/>
        <v/>
      </c>
      <c r="BA213" s="14" t="str">
        <f t="shared" si="124"/>
        <v/>
      </c>
      <c r="BB213" s="13" t="str">
        <f t="shared" si="116"/>
        <v/>
      </c>
      <c r="BC213" t="str">
        <f t="shared" si="117"/>
        <v/>
      </c>
      <c r="BD213" t="str">
        <f t="shared" si="125"/>
        <v/>
      </c>
      <c r="BE213" t="str">
        <f t="shared" si="118"/>
        <v/>
      </c>
      <c r="BG213" t="e">
        <f t="shared" si="119"/>
        <v>#N/A</v>
      </c>
      <c r="BH213">
        <f t="shared" si="120"/>
        <v>0</v>
      </c>
      <c r="BI213" t="str">
        <f t="shared" si="121"/>
        <v/>
      </c>
    </row>
    <row r="214" spans="1:61" x14ac:dyDescent="0.25">
      <c r="A214">
        <f>'master schema'!C209</f>
        <v>0</v>
      </c>
      <c r="B214">
        <f>'master schema'!K209</f>
        <v>0</v>
      </c>
      <c r="C214">
        <f>'master schema'!D209</f>
        <v>0</v>
      </c>
      <c r="D214">
        <f>'master schema'!E209</f>
        <v>0</v>
      </c>
      <c r="E214">
        <f>'master schema'!M209</f>
        <v>0</v>
      </c>
      <c r="F214">
        <f>'master schema'!N209</f>
        <v>0</v>
      </c>
      <c r="G214">
        <f>'master schema'!O209</f>
        <v>0</v>
      </c>
      <c r="H214">
        <f>'master schema'!Y209</f>
        <v>0</v>
      </c>
      <c r="I214">
        <f>'master schema'!Z209</f>
        <v>0</v>
      </c>
      <c r="J214">
        <f>'master schema'!S209</f>
        <v>0</v>
      </c>
      <c r="K214">
        <f>'master schema'!T209</f>
        <v>0</v>
      </c>
      <c r="L214">
        <f>'master schema'!U209</f>
        <v>0</v>
      </c>
      <c r="M214">
        <f>'master schema'!V209</f>
        <v>0</v>
      </c>
      <c r="N214">
        <f>'master schema'!W209</f>
        <v>0</v>
      </c>
      <c r="O214">
        <f>'master schema'!X209</f>
        <v>0</v>
      </c>
      <c r="P214" t="b">
        <f t="shared" si="97"/>
        <v>0</v>
      </c>
      <c r="Q214" t="b">
        <f t="shared" si="98"/>
        <v>0</v>
      </c>
      <c r="R214" t="b">
        <f t="shared" si="99"/>
        <v>0</v>
      </c>
      <c r="S214" t="b">
        <f t="shared" si="100"/>
        <v>0</v>
      </c>
      <c r="T214">
        <f t="shared" si="101"/>
        <v>0</v>
      </c>
      <c r="U214">
        <f t="shared" si="102"/>
        <v>0</v>
      </c>
      <c r="V214" t="b">
        <f>NOT(ISBLANK('master schema'!S209))</f>
        <v>0</v>
      </c>
      <c r="W214" t="b">
        <f>NOT(ISBLANK('master schema'!T209))</f>
        <v>0</v>
      </c>
      <c r="X214" t="b">
        <f>NOT(ISBLANK('master schema'!U209))</f>
        <v>0</v>
      </c>
      <c r="Y214" t="b">
        <f>NOT(ISBLANK('master schema'!V209))</f>
        <v>0</v>
      </c>
      <c r="Z214" t="b">
        <f>NOT(ISBLANK('master schema'!W209))</f>
        <v>0</v>
      </c>
      <c r="AA214" t="b">
        <f>NOT(ISBLANK('master schema'!X209))</f>
        <v>0</v>
      </c>
      <c r="AB214" t="b">
        <f t="shared" si="103"/>
        <v>0</v>
      </c>
      <c r="AC214" t="e">
        <f>INDEX(types_tableschema,MATCH('master schema'!M209,types_master,0))</f>
        <v>#N/A</v>
      </c>
      <c r="AD214" t="b">
        <f>IF(flavour="full",TRUE,INDEX('master schema'!$AC209:$AF209,1,MATCH(flavour,'master schema'!$AC$9:$AF$9,0))="y")</f>
        <v>0</v>
      </c>
      <c r="AE214" t="b">
        <f t="shared" si="104"/>
        <v>0</v>
      </c>
      <c r="AF214" t="str">
        <f>IF(AD214,INDEX('master schema'!$AG209:$AK209,1,MATCH(flavour,'master schema'!$AG$9:$AK$9,0)),"")</f>
        <v/>
      </c>
      <c r="AG214" t="b">
        <f t="shared" si="105"/>
        <v>0</v>
      </c>
      <c r="AH214" t="str">
        <f t="shared" si="106"/>
        <v>0</v>
      </c>
      <c r="AI214" s="14" t="str">
        <f t="shared" si="126"/>
        <v/>
      </c>
      <c r="AJ214" s="15" t="str">
        <f t="shared" si="107"/>
        <v/>
      </c>
      <c r="AK214" s="15" t="str">
        <f t="shared" si="108"/>
        <v/>
      </c>
      <c r="AL214" s="15" t="str">
        <f t="shared" si="109"/>
        <v/>
      </c>
      <c r="AM214" s="15" t="str">
        <f t="shared" si="110"/>
        <v/>
      </c>
      <c r="AN214" s="15" t="str">
        <f t="shared" si="111"/>
        <v/>
      </c>
      <c r="AO214" s="15" t="str">
        <f t="shared" si="112"/>
        <v/>
      </c>
      <c r="AP214" s="15" t="str">
        <f t="shared" si="113"/>
        <v/>
      </c>
      <c r="AQ214" s="22" t="str">
        <f t="shared" si="122"/>
        <v/>
      </c>
      <c r="AR214" s="22" t="str">
        <f t="shared" si="114"/>
        <v/>
      </c>
      <c r="AS214" s="22" t="str">
        <f t="shared" si="115"/>
        <v/>
      </c>
      <c r="AT214" s="22" t="str">
        <f>IF(AND($AE214,$AB214),IF(V214,IF(OR($V214:V214),",","")&amp;AT$13&amp;": "&amp;J214,""),"")</f>
        <v/>
      </c>
      <c r="AU214" s="22" t="str">
        <f>IF(AND($AE214,$AB214),IF(W214,IF(OR($V214:W214),",","")&amp;AU$13&amp;": "&amp;K214,""),"")</f>
        <v/>
      </c>
      <c r="AV214" s="22" t="str">
        <f>IF(AND($AE214,$AB214),IF(X214,IF(OR($V214:X214),",","")&amp;AV$13&amp;": "&amp;L214,""),"")</f>
        <v/>
      </c>
      <c r="AW214" s="22" t="str">
        <f>IF(AND($AE214,$AB214),IF(Y214,IF(OR($V214:Y214),",","")&amp;AW$13&amp;": "&amp;M214,""),"")</f>
        <v/>
      </c>
      <c r="AX214" s="22" t="str">
        <f>IF(AND($AE214,$AB214),IF(Z214,IF(OR($V214:Z214),",","")&amp;AX$13&amp;": """&amp;N214&amp;"""",""),"")</f>
        <v/>
      </c>
      <c r="AY214" s="22" t="str">
        <f>IF(AND($AE214,$AB214),IF(AA214,IF(OR($V214:AA214),",","")&amp;AY$13&amp;": "&amp;"["&amp;O214&amp;"]",""),"")</f>
        <v/>
      </c>
      <c r="AZ214" s="22" t="str">
        <f t="shared" si="123"/>
        <v/>
      </c>
      <c r="BA214" s="14" t="str">
        <f t="shared" si="124"/>
        <v/>
      </c>
      <c r="BB214" s="13" t="str">
        <f t="shared" si="116"/>
        <v/>
      </c>
      <c r="BC214" t="str">
        <f t="shared" si="117"/>
        <v/>
      </c>
      <c r="BD214" t="str">
        <f t="shared" si="125"/>
        <v/>
      </c>
      <c r="BE214" t="str">
        <f t="shared" si="118"/>
        <v/>
      </c>
      <c r="BG214" t="e">
        <f t="shared" si="119"/>
        <v>#N/A</v>
      </c>
      <c r="BH214">
        <f t="shared" si="120"/>
        <v>0</v>
      </c>
      <c r="BI214" t="str">
        <f t="shared" si="121"/>
        <v/>
      </c>
    </row>
    <row r="215" spans="1:61" x14ac:dyDescent="0.25">
      <c r="A215">
        <f>'master schema'!C210</f>
        <v>0</v>
      </c>
      <c r="B215">
        <f>'master schema'!K210</f>
        <v>0</v>
      </c>
      <c r="C215">
        <f>'master schema'!D210</f>
        <v>0</v>
      </c>
      <c r="D215">
        <f>'master schema'!E210</f>
        <v>0</v>
      </c>
      <c r="E215">
        <f>'master schema'!M210</f>
        <v>0</v>
      </c>
      <c r="F215">
        <f>'master schema'!N210</f>
        <v>0</v>
      </c>
      <c r="G215">
        <f>'master schema'!O210</f>
        <v>0</v>
      </c>
      <c r="H215">
        <f>'master schema'!Y210</f>
        <v>0</v>
      </c>
      <c r="I215">
        <f>'master schema'!Z210</f>
        <v>0</v>
      </c>
      <c r="J215">
        <f>'master schema'!S210</f>
        <v>0</v>
      </c>
      <c r="K215">
        <f>'master schema'!T210</f>
        <v>0</v>
      </c>
      <c r="L215">
        <f>'master schema'!U210</f>
        <v>0</v>
      </c>
      <c r="M215">
        <f>'master schema'!V210</f>
        <v>0</v>
      </c>
      <c r="N215">
        <f>'master schema'!W210</f>
        <v>0</v>
      </c>
      <c r="O215">
        <f>'master schema'!X210</f>
        <v>0</v>
      </c>
      <c r="P215" t="b">
        <f t="shared" si="97"/>
        <v>0</v>
      </c>
      <c r="Q215" t="b">
        <f t="shared" si="98"/>
        <v>0</v>
      </c>
      <c r="R215" t="b">
        <f t="shared" si="99"/>
        <v>0</v>
      </c>
      <c r="S215" t="b">
        <f t="shared" si="100"/>
        <v>0</v>
      </c>
      <c r="T215">
        <f t="shared" si="101"/>
        <v>0</v>
      </c>
      <c r="U215">
        <f t="shared" si="102"/>
        <v>0</v>
      </c>
      <c r="V215" t="b">
        <f>NOT(ISBLANK('master schema'!S210))</f>
        <v>0</v>
      </c>
      <c r="W215" t="b">
        <f>NOT(ISBLANK('master schema'!T210))</f>
        <v>0</v>
      </c>
      <c r="X215" t="b">
        <f>NOT(ISBLANK('master schema'!U210))</f>
        <v>0</v>
      </c>
      <c r="Y215" t="b">
        <f>NOT(ISBLANK('master schema'!V210))</f>
        <v>0</v>
      </c>
      <c r="Z215" t="b">
        <f>NOT(ISBLANK('master schema'!W210))</f>
        <v>0</v>
      </c>
      <c r="AA215" t="b">
        <f>NOT(ISBLANK('master schema'!X210))</f>
        <v>0</v>
      </c>
      <c r="AB215" t="b">
        <f t="shared" si="103"/>
        <v>0</v>
      </c>
      <c r="AC215" t="e">
        <f>INDEX(types_tableschema,MATCH('master schema'!M210,types_master,0))</f>
        <v>#N/A</v>
      </c>
      <c r="AD215" t="b">
        <f>IF(flavour="full",TRUE,INDEX('master schema'!$AC210:$AF210,1,MATCH(flavour,'master schema'!$AC$9:$AF$9,0))="y")</f>
        <v>0</v>
      </c>
      <c r="AE215" t="b">
        <f t="shared" si="104"/>
        <v>0</v>
      </c>
      <c r="AF215" t="str">
        <f>IF(AD215,INDEX('master schema'!$AG210:$AK210,1,MATCH(flavour,'master schema'!$AG$9:$AK$9,0)),"")</f>
        <v/>
      </c>
      <c r="AG215" t="b">
        <f t="shared" si="105"/>
        <v>0</v>
      </c>
      <c r="AH215" t="str">
        <f t="shared" si="106"/>
        <v>0</v>
      </c>
      <c r="AI215" s="14" t="str">
        <f t="shared" si="126"/>
        <v/>
      </c>
      <c r="AJ215" s="15" t="str">
        <f t="shared" si="107"/>
        <v/>
      </c>
      <c r="AK215" s="15" t="str">
        <f t="shared" si="108"/>
        <v/>
      </c>
      <c r="AL215" s="15" t="str">
        <f t="shared" si="109"/>
        <v/>
      </c>
      <c r="AM215" s="15" t="str">
        <f t="shared" si="110"/>
        <v/>
      </c>
      <c r="AN215" s="15" t="str">
        <f t="shared" si="111"/>
        <v/>
      </c>
      <c r="AO215" s="15" t="str">
        <f t="shared" si="112"/>
        <v/>
      </c>
      <c r="AP215" s="15" t="str">
        <f t="shared" si="113"/>
        <v/>
      </c>
      <c r="AQ215" s="22" t="str">
        <f t="shared" si="122"/>
        <v/>
      </c>
      <c r="AR215" s="22" t="str">
        <f t="shared" si="114"/>
        <v/>
      </c>
      <c r="AS215" s="22" t="str">
        <f t="shared" si="115"/>
        <v/>
      </c>
      <c r="AT215" s="22" t="str">
        <f>IF(AND($AE215,$AB215),IF(V215,IF(OR($V215:V215),",","")&amp;AT$13&amp;": "&amp;J215,""),"")</f>
        <v/>
      </c>
      <c r="AU215" s="22" t="str">
        <f>IF(AND($AE215,$AB215),IF(W215,IF(OR($V215:W215),",","")&amp;AU$13&amp;": "&amp;K215,""),"")</f>
        <v/>
      </c>
      <c r="AV215" s="22" t="str">
        <f>IF(AND($AE215,$AB215),IF(X215,IF(OR($V215:X215),",","")&amp;AV$13&amp;": "&amp;L215,""),"")</f>
        <v/>
      </c>
      <c r="AW215" s="22" t="str">
        <f>IF(AND($AE215,$AB215),IF(Y215,IF(OR($V215:Y215),",","")&amp;AW$13&amp;": "&amp;M215,""),"")</f>
        <v/>
      </c>
      <c r="AX215" s="22" t="str">
        <f>IF(AND($AE215,$AB215),IF(Z215,IF(OR($V215:Z215),",","")&amp;AX$13&amp;": """&amp;N215&amp;"""",""),"")</f>
        <v/>
      </c>
      <c r="AY215" s="22" t="str">
        <f>IF(AND($AE215,$AB215),IF(AA215,IF(OR($V215:AA215),",","")&amp;AY$13&amp;": "&amp;"["&amp;O215&amp;"]",""),"")</f>
        <v/>
      </c>
      <c r="AZ215" s="22" t="str">
        <f t="shared" si="123"/>
        <v/>
      </c>
      <c r="BA215" s="14" t="str">
        <f t="shared" si="124"/>
        <v/>
      </c>
      <c r="BB215" s="13" t="str">
        <f t="shared" si="116"/>
        <v/>
      </c>
      <c r="BC215" t="str">
        <f t="shared" si="117"/>
        <v/>
      </c>
      <c r="BD215" t="str">
        <f t="shared" si="125"/>
        <v/>
      </c>
      <c r="BE215" t="str">
        <f t="shared" si="118"/>
        <v/>
      </c>
      <c r="BG215" t="e">
        <f t="shared" si="119"/>
        <v>#N/A</v>
      </c>
      <c r="BH215">
        <f t="shared" si="120"/>
        <v>0</v>
      </c>
      <c r="BI215" t="str">
        <f t="shared" si="121"/>
        <v/>
      </c>
    </row>
    <row r="216" spans="1:61" x14ac:dyDescent="0.25">
      <c r="A216">
        <f>'master schema'!C211</f>
        <v>0</v>
      </c>
      <c r="B216">
        <f>'master schema'!K211</f>
        <v>0</v>
      </c>
      <c r="C216">
        <f>'master schema'!D211</f>
        <v>0</v>
      </c>
      <c r="D216">
        <f>'master schema'!E211</f>
        <v>0</v>
      </c>
      <c r="E216">
        <f>'master schema'!M211</f>
        <v>0</v>
      </c>
      <c r="F216">
        <f>'master schema'!N211</f>
        <v>0</v>
      </c>
      <c r="G216">
        <f>'master schema'!O211</f>
        <v>0</v>
      </c>
      <c r="H216">
        <f>'master schema'!Y211</f>
        <v>0</v>
      </c>
      <c r="I216">
        <f>'master schema'!Z211</f>
        <v>0</v>
      </c>
      <c r="J216">
        <f>'master schema'!S211</f>
        <v>0</v>
      </c>
      <c r="K216">
        <f>'master schema'!T211</f>
        <v>0</v>
      </c>
      <c r="L216">
        <f>'master schema'!U211</f>
        <v>0</v>
      </c>
      <c r="M216">
        <f>'master schema'!V211</f>
        <v>0</v>
      </c>
      <c r="N216">
        <f>'master schema'!W211</f>
        <v>0</v>
      </c>
      <c r="O216">
        <f>'master schema'!X211</f>
        <v>0</v>
      </c>
      <c r="P216" t="b">
        <f t="shared" si="97"/>
        <v>0</v>
      </c>
      <c r="Q216" t="b">
        <f t="shared" si="98"/>
        <v>0</v>
      </c>
      <c r="R216" t="b">
        <f t="shared" si="99"/>
        <v>0</v>
      </c>
      <c r="S216" t="b">
        <f t="shared" si="100"/>
        <v>0</v>
      </c>
      <c r="T216">
        <f t="shared" si="101"/>
        <v>0</v>
      </c>
      <c r="U216">
        <f t="shared" si="102"/>
        <v>0</v>
      </c>
      <c r="V216" t="b">
        <f>NOT(ISBLANK('master schema'!S211))</f>
        <v>0</v>
      </c>
      <c r="W216" t="b">
        <f>NOT(ISBLANK('master schema'!T211))</f>
        <v>0</v>
      </c>
      <c r="X216" t="b">
        <f>NOT(ISBLANK('master schema'!U211))</f>
        <v>0</v>
      </c>
      <c r="Y216" t="b">
        <f>NOT(ISBLANK('master schema'!V211))</f>
        <v>0</v>
      </c>
      <c r="Z216" t="b">
        <f>NOT(ISBLANK('master schema'!W211))</f>
        <v>0</v>
      </c>
      <c r="AA216" t="b">
        <f>NOT(ISBLANK('master schema'!X211))</f>
        <v>0</v>
      </c>
      <c r="AB216" t="b">
        <f t="shared" si="103"/>
        <v>0</v>
      </c>
      <c r="AC216" t="e">
        <f>INDEX(types_tableschema,MATCH('master schema'!M211,types_master,0))</f>
        <v>#N/A</v>
      </c>
      <c r="AD216" t="b">
        <f>IF(flavour="full",TRUE,INDEX('master schema'!$AC211:$AF211,1,MATCH(flavour,'master schema'!$AC$9:$AF$9,0))="y")</f>
        <v>0</v>
      </c>
      <c r="AE216" t="b">
        <f t="shared" si="104"/>
        <v>0</v>
      </c>
      <c r="AF216" t="str">
        <f>IF(AD216,INDEX('master schema'!$AG211:$AK211,1,MATCH(flavour,'master schema'!$AG$9:$AK$9,0)),"")</f>
        <v/>
      </c>
      <c r="AG216" t="b">
        <f t="shared" si="105"/>
        <v>0</v>
      </c>
      <c r="AH216" t="str">
        <f t="shared" si="106"/>
        <v>0</v>
      </c>
      <c r="AI216" s="14" t="str">
        <f t="shared" si="126"/>
        <v/>
      </c>
      <c r="AJ216" s="15" t="str">
        <f t="shared" si="107"/>
        <v/>
      </c>
      <c r="AK216" s="15" t="str">
        <f t="shared" si="108"/>
        <v/>
      </c>
      <c r="AL216" s="15" t="str">
        <f t="shared" si="109"/>
        <v/>
      </c>
      <c r="AM216" s="15" t="str">
        <f t="shared" si="110"/>
        <v/>
      </c>
      <c r="AN216" s="15" t="str">
        <f t="shared" si="111"/>
        <v/>
      </c>
      <c r="AO216" s="15" t="str">
        <f t="shared" si="112"/>
        <v/>
      </c>
      <c r="AP216" s="15" t="str">
        <f t="shared" si="113"/>
        <v/>
      </c>
      <c r="AQ216" s="22" t="str">
        <f t="shared" si="122"/>
        <v/>
      </c>
      <c r="AR216" s="22" t="str">
        <f t="shared" si="114"/>
        <v/>
      </c>
      <c r="AS216" s="22" t="str">
        <f t="shared" si="115"/>
        <v/>
      </c>
      <c r="AT216" s="22" t="str">
        <f>IF(AND($AE216,$AB216),IF(V216,IF(OR($V216:V216),",","")&amp;AT$13&amp;": "&amp;J216,""),"")</f>
        <v/>
      </c>
      <c r="AU216" s="22" t="str">
        <f>IF(AND($AE216,$AB216),IF(W216,IF(OR($V216:W216),",","")&amp;AU$13&amp;": "&amp;K216,""),"")</f>
        <v/>
      </c>
      <c r="AV216" s="22" t="str">
        <f>IF(AND($AE216,$AB216),IF(X216,IF(OR($V216:X216),",","")&amp;AV$13&amp;": "&amp;L216,""),"")</f>
        <v/>
      </c>
      <c r="AW216" s="22" t="str">
        <f>IF(AND($AE216,$AB216),IF(Y216,IF(OR($V216:Y216),",","")&amp;AW$13&amp;": "&amp;M216,""),"")</f>
        <v/>
      </c>
      <c r="AX216" s="22" t="str">
        <f>IF(AND($AE216,$AB216),IF(Z216,IF(OR($V216:Z216),",","")&amp;AX$13&amp;": """&amp;N216&amp;"""",""),"")</f>
        <v/>
      </c>
      <c r="AY216" s="22" t="str">
        <f>IF(AND($AE216,$AB216),IF(AA216,IF(OR($V216:AA216),",","")&amp;AY$13&amp;": "&amp;"["&amp;O216&amp;"]",""),"")</f>
        <v/>
      </c>
      <c r="AZ216" s="22" t="str">
        <f t="shared" si="123"/>
        <v/>
      </c>
      <c r="BA216" s="14" t="str">
        <f t="shared" si="124"/>
        <v/>
      </c>
      <c r="BB216" s="13" t="str">
        <f t="shared" si="116"/>
        <v/>
      </c>
      <c r="BC216" t="str">
        <f t="shared" si="117"/>
        <v/>
      </c>
      <c r="BD216" t="str">
        <f t="shared" si="125"/>
        <v/>
      </c>
      <c r="BE216" t="str">
        <f t="shared" si="118"/>
        <v/>
      </c>
      <c r="BG216" t="e">
        <f t="shared" si="119"/>
        <v>#N/A</v>
      </c>
      <c r="BH216">
        <f t="shared" si="120"/>
        <v>0</v>
      </c>
      <c r="BI216" t="str">
        <f t="shared" si="121"/>
        <v/>
      </c>
    </row>
    <row r="217" spans="1:61" x14ac:dyDescent="0.25">
      <c r="A217">
        <f>'master schema'!C212</f>
        <v>0</v>
      </c>
      <c r="B217">
        <f>'master schema'!K212</f>
        <v>0</v>
      </c>
      <c r="C217">
        <f>'master schema'!D212</f>
        <v>0</v>
      </c>
      <c r="D217">
        <f>'master schema'!E212</f>
        <v>0</v>
      </c>
      <c r="E217">
        <f>'master schema'!M212</f>
        <v>0</v>
      </c>
      <c r="F217">
        <f>'master schema'!N212</f>
        <v>0</v>
      </c>
      <c r="G217">
        <f>'master schema'!O212</f>
        <v>0</v>
      </c>
      <c r="H217">
        <f>'master schema'!Y212</f>
        <v>0</v>
      </c>
      <c r="I217">
        <f>'master schema'!Z212</f>
        <v>0</v>
      </c>
      <c r="J217">
        <f>'master schema'!S212</f>
        <v>0</v>
      </c>
      <c r="K217">
        <f>'master schema'!T212</f>
        <v>0</v>
      </c>
      <c r="L217">
        <f>'master schema'!U212</f>
        <v>0</v>
      </c>
      <c r="M217">
        <f>'master schema'!V212</f>
        <v>0</v>
      </c>
      <c r="N217">
        <f>'master schema'!W212</f>
        <v>0</v>
      </c>
      <c r="O217">
        <f>'master schema'!X212</f>
        <v>0</v>
      </c>
      <c r="P217" t="b">
        <f t="shared" si="97"/>
        <v>0</v>
      </c>
      <c r="Q217" t="b">
        <f t="shared" si="98"/>
        <v>0</v>
      </c>
      <c r="R217" t="b">
        <f t="shared" si="99"/>
        <v>0</v>
      </c>
      <c r="S217" t="b">
        <f t="shared" si="100"/>
        <v>0</v>
      </c>
      <c r="T217">
        <f t="shared" si="101"/>
        <v>0</v>
      </c>
      <c r="U217">
        <f t="shared" si="102"/>
        <v>0</v>
      </c>
      <c r="V217" t="b">
        <f>NOT(ISBLANK('master schema'!S212))</f>
        <v>0</v>
      </c>
      <c r="W217" t="b">
        <f>NOT(ISBLANK('master schema'!T212))</f>
        <v>0</v>
      </c>
      <c r="X217" t="b">
        <f>NOT(ISBLANK('master schema'!U212))</f>
        <v>0</v>
      </c>
      <c r="Y217" t="b">
        <f>NOT(ISBLANK('master schema'!V212))</f>
        <v>0</v>
      </c>
      <c r="Z217" t="b">
        <f>NOT(ISBLANK('master schema'!W212))</f>
        <v>0</v>
      </c>
      <c r="AA217" t="b">
        <f>NOT(ISBLANK('master schema'!X212))</f>
        <v>0</v>
      </c>
      <c r="AB217" t="b">
        <f t="shared" si="103"/>
        <v>0</v>
      </c>
      <c r="AC217" t="e">
        <f>INDEX(types_tableschema,MATCH('master schema'!M212,types_master,0))</f>
        <v>#N/A</v>
      </c>
      <c r="AD217" t="b">
        <f>IF(flavour="full",TRUE,INDEX('master schema'!$AC212:$AF212,1,MATCH(flavour,'master schema'!$AC$9:$AF$9,0))="y")</f>
        <v>0</v>
      </c>
      <c r="AE217" t="b">
        <f t="shared" si="104"/>
        <v>0</v>
      </c>
      <c r="AF217" t="str">
        <f>IF(AD217,INDEX('master schema'!$AG212:$AK212,1,MATCH(flavour,'master schema'!$AG$9:$AK$9,0)),"")</f>
        <v/>
      </c>
      <c r="AG217" t="b">
        <f t="shared" si="105"/>
        <v>0</v>
      </c>
      <c r="AH217" t="str">
        <f t="shared" si="106"/>
        <v>0</v>
      </c>
      <c r="AI217" s="14" t="str">
        <f t="shared" si="126"/>
        <v/>
      </c>
      <c r="AJ217" s="15" t="str">
        <f t="shared" si="107"/>
        <v/>
      </c>
      <c r="AK217" s="15" t="str">
        <f t="shared" si="108"/>
        <v/>
      </c>
      <c r="AL217" s="15" t="str">
        <f t="shared" si="109"/>
        <v/>
      </c>
      <c r="AM217" s="15" t="str">
        <f t="shared" si="110"/>
        <v/>
      </c>
      <c r="AN217" s="15" t="str">
        <f t="shared" si="111"/>
        <v/>
      </c>
      <c r="AO217" s="15" t="str">
        <f t="shared" si="112"/>
        <v/>
      </c>
      <c r="AP217" s="15" t="str">
        <f t="shared" si="113"/>
        <v/>
      </c>
      <c r="AQ217" s="22" t="str">
        <f t="shared" si="122"/>
        <v/>
      </c>
      <c r="AR217" s="22" t="str">
        <f t="shared" si="114"/>
        <v/>
      </c>
      <c r="AS217" s="22" t="str">
        <f t="shared" si="115"/>
        <v/>
      </c>
      <c r="AT217" s="22" t="str">
        <f>IF(AND($AE217,$AB217),IF(V217,IF(OR($V217:V217),",","")&amp;AT$13&amp;": "&amp;J217,""),"")</f>
        <v/>
      </c>
      <c r="AU217" s="22" t="str">
        <f>IF(AND($AE217,$AB217),IF(W217,IF(OR($V217:W217),",","")&amp;AU$13&amp;": "&amp;K217,""),"")</f>
        <v/>
      </c>
      <c r="AV217" s="22" t="str">
        <f>IF(AND($AE217,$AB217),IF(X217,IF(OR($V217:X217),",","")&amp;AV$13&amp;": "&amp;L217,""),"")</f>
        <v/>
      </c>
      <c r="AW217" s="22" t="str">
        <f>IF(AND($AE217,$AB217),IF(Y217,IF(OR($V217:Y217),",","")&amp;AW$13&amp;": "&amp;M217,""),"")</f>
        <v/>
      </c>
      <c r="AX217" s="22" t="str">
        <f>IF(AND($AE217,$AB217),IF(Z217,IF(OR($V217:Z217),",","")&amp;AX$13&amp;": """&amp;N217&amp;"""",""),"")</f>
        <v/>
      </c>
      <c r="AY217" s="22" t="str">
        <f>IF(AND($AE217,$AB217),IF(AA217,IF(OR($V217:AA217),",","")&amp;AY$13&amp;": "&amp;"["&amp;O217&amp;"]",""),"")</f>
        <v/>
      </c>
      <c r="AZ217" s="22" t="str">
        <f t="shared" si="123"/>
        <v/>
      </c>
      <c r="BA217" s="14" t="str">
        <f t="shared" si="124"/>
        <v/>
      </c>
      <c r="BB217" s="13" t="str">
        <f t="shared" si="116"/>
        <v/>
      </c>
      <c r="BC217" t="str">
        <f t="shared" si="117"/>
        <v/>
      </c>
      <c r="BD217" t="str">
        <f t="shared" si="125"/>
        <v/>
      </c>
      <c r="BE217" t="str">
        <f t="shared" si="118"/>
        <v/>
      </c>
      <c r="BG217" t="e">
        <f t="shared" si="119"/>
        <v>#N/A</v>
      </c>
      <c r="BH217">
        <f t="shared" si="120"/>
        <v>0</v>
      </c>
      <c r="BI217" t="str">
        <f t="shared" si="121"/>
        <v/>
      </c>
    </row>
    <row r="218" spans="1:61" x14ac:dyDescent="0.25">
      <c r="A218">
        <f>'master schema'!C213</f>
        <v>0</v>
      </c>
      <c r="B218">
        <f>'master schema'!K213</f>
        <v>0</v>
      </c>
      <c r="C218">
        <f>'master schema'!D213</f>
        <v>0</v>
      </c>
      <c r="D218">
        <f>'master schema'!E213</f>
        <v>0</v>
      </c>
      <c r="E218">
        <f>'master schema'!M213</f>
        <v>0</v>
      </c>
      <c r="F218">
        <f>'master schema'!N213</f>
        <v>0</v>
      </c>
      <c r="G218">
        <f>'master schema'!O213</f>
        <v>0</v>
      </c>
      <c r="H218">
        <f>'master schema'!Y213</f>
        <v>0</v>
      </c>
      <c r="I218">
        <f>'master schema'!Z213</f>
        <v>0</v>
      </c>
      <c r="J218">
        <f>'master schema'!S213</f>
        <v>0</v>
      </c>
      <c r="K218">
        <f>'master schema'!T213</f>
        <v>0</v>
      </c>
      <c r="L218">
        <f>'master schema'!U213</f>
        <v>0</v>
      </c>
      <c r="M218">
        <f>'master schema'!V213</f>
        <v>0</v>
      </c>
      <c r="N218">
        <f>'master schema'!W213</f>
        <v>0</v>
      </c>
      <c r="O218">
        <f>'master schema'!X213</f>
        <v>0</v>
      </c>
      <c r="P218" t="b">
        <f t="shared" si="97"/>
        <v>0</v>
      </c>
      <c r="Q218" t="b">
        <f t="shared" si="98"/>
        <v>0</v>
      </c>
      <c r="R218" t="b">
        <f t="shared" si="99"/>
        <v>0</v>
      </c>
      <c r="S218" t="b">
        <f t="shared" si="100"/>
        <v>0</v>
      </c>
      <c r="T218">
        <f t="shared" si="101"/>
        <v>0</v>
      </c>
      <c r="U218">
        <f t="shared" si="102"/>
        <v>0</v>
      </c>
      <c r="V218" t="b">
        <f>NOT(ISBLANK('master schema'!S213))</f>
        <v>0</v>
      </c>
      <c r="W218" t="b">
        <f>NOT(ISBLANK('master schema'!T213))</f>
        <v>0</v>
      </c>
      <c r="X218" t="b">
        <f>NOT(ISBLANK('master schema'!U213))</f>
        <v>0</v>
      </c>
      <c r="Y218" t="b">
        <f>NOT(ISBLANK('master schema'!V213))</f>
        <v>0</v>
      </c>
      <c r="Z218" t="b">
        <f>NOT(ISBLANK('master schema'!W213))</f>
        <v>0</v>
      </c>
      <c r="AA218" t="b">
        <f>NOT(ISBLANK('master schema'!X213))</f>
        <v>0</v>
      </c>
      <c r="AB218" t="b">
        <f t="shared" si="103"/>
        <v>0</v>
      </c>
      <c r="AC218" t="e">
        <f>INDEX(types_tableschema,MATCH('master schema'!M213,types_master,0))</f>
        <v>#N/A</v>
      </c>
      <c r="AD218" t="b">
        <f>IF(flavour="full",TRUE,INDEX('master schema'!$AC213:$AF213,1,MATCH(flavour,'master schema'!$AC$9:$AF$9,0))="y")</f>
        <v>0</v>
      </c>
      <c r="AE218" t="b">
        <f t="shared" si="104"/>
        <v>0</v>
      </c>
      <c r="AF218" t="str">
        <f>IF(AD218,INDEX('master schema'!$AG213:$AK213,1,MATCH(flavour,'master schema'!$AG$9:$AK$9,0)),"")</f>
        <v/>
      </c>
      <c r="AG218" t="b">
        <f t="shared" si="105"/>
        <v>0</v>
      </c>
      <c r="AH218" t="str">
        <f t="shared" si="106"/>
        <v>0</v>
      </c>
      <c r="AI218" s="14" t="str">
        <f t="shared" si="126"/>
        <v/>
      </c>
      <c r="AJ218" s="15" t="str">
        <f t="shared" si="107"/>
        <v/>
      </c>
      <c r="AK218" s="15" t="str">
        <f t="shared" si="108"/>
        <v/>
      </c>
      <c r="AL218" s="15" t="str">
        <f t="shared" si="109"/>
        <v/>
      </c>
      <c r="AM218" s="15" t="str">
        <f t="shared" si="110"/>
        <v/>
      </c>
      <c r="AN218" s="15" t="str">
        <f t="shared" si="111"/>
        <v/>
      </c>
      <c r="AO218" s="15" t="str">
        <f t="shared" si="112"/>
        <v/>
      </c>
      <c r="AP218" s="15" t="str">
        <f t="shared" si="113"/>
        <v/>
      </c>
      <c r="AQ218" s="22" t="str">
        <f t="shared" si="122"/>
        <v/>
      </c>
      <c r="AR218" s="22" t="str">
        <f t="shared" si="114"/>
        <v/>
      </c>
      <c r="AS218" s="22" t="str">
        <f t="shared" si="115"/>
        <v/>
      </c>
      <c r="AT218" s="22" t="str">
        <f>IF(AND($AE218,$AB218),IF(V218,IF(OR($V218:V218),",","")&amp;AT$13&amp;": "&amp;J218,""),"")</f>
        <v/>
      </c>
      <c r="AU218" s="22" t="str">
        <f>IF(AND($AE218,$AB218),IF(W218,IF(OR($V218:W218),",","")&amp;AU$13&amp;": "&amp;K218,""),"")</f>
        <v/>
      </c>
      <c r="AV218" s="22" t="str">
        <f>IF(AND($AE218,$AB218),IF(X218,IF(OR($V218:X218),",","")&amp;AV$13&amp;": "&amp;L218,""),"")</f>
        <v/>
      </c>
      <c r="AW218" s="22" t="str">
        <f>IF(AND($AE218,$AB218),IF(Y218,IF(OR($V218:Y218),",","")&amp;AW$13&amp;": "&amp;M218,""),"")</f>
        <v/>
      </c>
      <c r="AX218" s="22" t="str">
        <f>IF(AND($AE218,$AB218),IF(Z218,IF(OR($V218:Z218),",","")&amp;AX$13&amp;": """&amp;N218&amp;"""",""),"")</f>
        <v/>
      </c>
      <c r="AY218" s="22" t="str">
        <f>IF(AND($AE218,$AB218),IF(AA218,IF(OR($V218:AA218),",","")&amp;AY$13&amp;": "&amp;"["&amp;O218&amp;"]",""),"")</f>
        <v/>
      </c>
      <c r="AZ218" s="22" t="str">
        <f t="shared" si="123"/>
        <v/>
      </c>
      <c r="BA218" s="14" t="str">
        <f t="shared" si="124"/>
        <v/>
      </c>
      <c r="BB218" s="13" t="str">
        <f t="shared" si="116"/>
        <v/>
      </c>
      <c r="BC218" t="str">
        <f t="shared" si="117"/>
        <v/>
      </c>
      <c r="BD218" t="str">
        <f t="shared" si="125"/>
        <v/>
      </c>
      <c r="BE218" t="str">
        <f t="shared" si="118"/>
        <v/>
      </c>
      <c r="BG218" t="e">
        <f t="shared" si="119"/>
        <v>#N/A</v>
      </c>
      <c r="BH218">
        <f t="shared" si="120"/>
        <v>0</v>
      </c>
      <c r="BI218" t="str">
        <f t="shared" si="121"/>
        <v/>
      </c>
    </row>
    <row r="219" spans="1:61" x14ac:dyDescent="0.25">
      <c r="A219">
        <f>'master schema'!C214</f>
        <v>0</v>
      </c>
      <c r="B219">
        <f>'master schema'!K214</f>
        <v>0</v>
      </c>
      <c r="C219">
        <f>'master schema'!D214</f>
        <v>0</v>
      </c>
      <c r="D219">
        <f>'master schema'!E214</f>
        <v>0</v>
      </c>
      <c r="E219">
        <f>'master schema'!M214</f>
        <v>0</v>
      </c>
      <c r="F219">
        <f>'master schema'!N214</f>
        <v>0</v>
      </c>
      <c r="G219">
        <f>'master schema'!O214</f>
        <v>0</v>
      </c>
      <c r="H219">
        <f>'master schema'!Y214</f>
        <v>0</v>
      </c>
      <c r="I219">
        <f>'master schema'!Z214</f>
        <v>0</v>
      </c>
      <c r="J219">
        <f>'master schema'!S214</f>
        <v>0</v>
      </c>
      <c r="K219">
        <f>'master schema'!T214</f>
        <v>0</v>
      </c>
      <c r="L219">
        <f>'master schema'!U214</f>
        <v>0</v>
      </c>
      <c r="M219">
        <f>'master schema'!V214</f>
        <v>0</v>
      </c>
      <c r="N219">
        <f>'master schema'!W214</f>
        <v>0</v>
      </c>
      <c r="O219">
        <f>'master schema'!X214</f>
        <v>0</v>
      </c>
      <c r="P219" t="b">
        <f t="shared" si="97"/>
        <v>0</v>
      </c>
      <c r="Q219" t="b">
        <f t="shared" si="98"/>
        <v>0</v>
      </c>
      <c r="R219" t="b">
        <f t="shared" si="99"/>
        <v>0</v>
      </c>
      <c r="S219" t="b">
        <f t="shared" si="100"/>
        <v>0</v>
      </c>
      <c r="T219">
        <f t="shared" si="101"/>
        <v>0</v>
      </c>
      <c r="U219">
        <f t="shared" si="102"/>
        <v>0</v>
      </c>
      <c r="V219" t="b">
        <f>NOT(ISBLANK('master schema'!S214))</f>
        <v>0</v>
      </c>
      <c r="W219" t="b">
        <f>NOT(ISBLANK('master schema'!T214))</f>
        <v>0</v>
      </c>
      <c r="X219" t="b">
        <f>NOT(ISBLANK('master schema'!U214))</f>
        <v>0</v>
      </c>
      <c r="Y219" t="b">
        <f>NOT(ISBLANK('master schema'!V214))</f>
        <v>0</v>
      </c>
      <c r="Z219" t="b">
        <f>NOT(ISBLANK('master schema'!W214))</f>
        <v>0</v>
      </c>
      <c r="AA219" t="b">
        <f>NOT(ISBLANK('master schema'!X214))</f>
        <v>0</v>
      </c>
      <c r="AB219" t="b">
        <f t="shared" si="103"/>
        <v>0</v>
      </c>
      <c r="AC219" t="e">
        <f>INDEX(types_tableschema,MATCH('master schema'!M214,types_master,0))</f>
        <v>#N/A</v>
      </c>
      <c r="AD219" t="b">
        <f>IF(flavour="full",TRUE,INDEX('master schema'!$AC214:$AF214,1,MATCH(flavour,'master schema'!$AC$9:$AF$9,0))="y")</f>
        <v>0</v>
      </c>
      <c r="AE219" t="b">
        <f t="shared" si="104"/>
        <v>0</v>
      </c>
      <c r="AF219" t="str">
        <f>IF(AD219,INDEX('master schema'!$AG214:$AK214,1,MATCH(flavour,'master schema'!$AG$9:$AK$9,0)),"")</f>
        <v/>
      </c>
      <c r="AG219" t="b">
        <f t="shared" si="105"/>
        <v>0</v>
      </c>
      <c r="AH219" t="str">
        <f t="shared" si="106"/>
        <v>0</v>
      </c>
      <c r="AI219" s="14" t="str">
        <f t="shared" si="126"/>
        <v/>
      </c>
      <c r="AJ219" s="15" t="str">
        <f t="shared" si="107"/>
        <v/>
      </c>
      <c r="AK219" s="15" t="str">
        <f t="shared" si="108"/>
        <v/>
      </c>
      <c r="AL219" s="15" t="str">
        <f t="shared" si="109"/>
        <v/>
      </c>
      <c r="AM219" s="15" t="str">
        <f t="shared" si="110"/>
        <v/>
      </c>
      <c r="AN219" s="15" t="str">
        <f t="shared" si="111"/>
        <v/>
      </c>
      <c r="AO219" s="15" t="str">
        <f t="shared" si="112"/>
        <v/>
      </c>
      <c r="AP219" s="15" t="str">
        <f t="shared" si="113"/>
        <v/>
      </c>
      <c r="AQ219" s="22" t="str">
        <f t="shared" si="122"/>
        <v/>
      </c>
      <c r="AR219" s="22" t="str">
        <f t="shared" si="114"/>
        <v/>
      </c>
      <c r="AS219" s="22" t="str">
        <f t="shared" si="115"/>
        <v/>
      </c>
      <c r="AT219" s="22" t="str">
        <f>IF(AND($AE219,$AB219),IF(V219,IF(OR($V219:V219),",","")&amp;AT$13&amp;": "&amp;J219,""),"")</f>
        <v/>
      </c>
      <c r="AU219" s="22" t="str">
        <f>IF(AND($AE219,$AB219),IF(W219,IF(OR($V219:W219),",","")&amp;AU$13&amp;": "&amp;K219,""),"")</f>
        <v/>
      </c>
      <c r="AV219" s="22" t="str">
        <f>IF(AND($AE219,$AB219),IF(X219,IF(OR($V219:X219),",","")&amp;AV$13&amp;": "&amp;L219,""),"")</f>
        <v/>
      </c>
      <c r="AW219" s="22" t="str">
        <f>IF(AND($AE219,$AB219),IF(Y219,IF(OR($V219:Y219),",","")&amp;AW$13&amp;": "&amp;M219,""),"")</f>
        <v/>
      </c>
      <c r="AX219" s="22" t="str">
        <f>IF(AND($AE219,$AB219),IF(Z219,IF(OR($V219:Z219),",","")&amp;AX$13&amp;": """&amp;N219&amp;"""",""),"")</f>
        <v/>
      </c>
      <c r="AY219" s="22" t="str">
        <f>IF(AND($AE219,$AB219),IF(AA219,IF(OR($V219:AA219),",","")&amp;AY$13&amp;": "&amp;"["&amp;O219&amp;"]",""),"")</f>
        <v/>
      </c>
      <c r="AZ219" s="22" t="str">
        <f t="shared" si="123"/>
        <v/>
      </c>
      <c r="BA219" s="14" t="str">
        <f t="shared" si="124"/>
        <v/>
      </c>
      <c r="BB219" s="13" t="str">
        <f t="shared" si="116"/>
        <v/>
      </c>
      <c r="BC219" t="str">
        <f t="shared" si="117"/>
        <v/>
      </c>
      <c r="BD219" t="str">
        <f t="shared" si="125"/>
        <v/>
      </c>
      <c r="BE219" t="str">
        <f t="shared" si="118"/>
        <v/>
      </c>
      <c r="BG219" t="e">
        <f t="shared" si="119"/>
        <v>#N/A</v>
      </c>
      <c r="BH219">
        <f t="shared" si="120"/>
        <v>0</v>
      </c>
      <c r="BI219" t="str">
        <f t="shared" si="121"/>
        <v/>
      </c>
    </row>
    <row r="220" spans="1:61" x14ac:dyDescent="0.25">
      <c r="A220">
        <f>'master schema'!C215</f>
        <v>0</v>
      </c>
      <c r="B220">
        <f>'master schema'!K215</f>
        <v>0</v>
      </c>
      <c r="C220">
        <f>'master schema'!D215</f>
        <v>0</v>
      </c>
      <c r="D220">
        <f>'master schema'!E215</f>
        <v>0</v>
      </c>
      <c r="E220">
        <f>'master schema'!M215</f>
        <v>0</v>
      </c>
      <c r="F220">
        <f>'master schema'!N215</f>
        <v>0</v>
      </c>
      <c r="G220">
        <f>'master schema'!O215</f>
        <v>0</v>
      </c>
      <c r="H220">
        <f>'master schema'!Y215</f>
        <v>0</v>
      </c>
      <c r="I220">
        <f>'master schema'!Z215</f>
        <v>0</v>
      </c>
      <c r="J220">
        <f>'master schema'!S215</f>
        <v>0</v>
      </c>
      <c r="K220">
        <f>'master schema'!T215</f>
        <v>0</v>
      </c>
      <c r="L220">
        <f>'master schema'!U215</f>
        <v>0</v>
      </c>
      <c r="M220">
        <f>'master schema'!V215</f>
        <v>0</v>
      </c>
      <c r="N220">
        <f>'master schema'!W215</f>
        <v>0</v>
      </c>
      <c r="O220">
        <f>'master schema'!X215</f>
        <v>0</v>
      </c>
      <c r="P220" t="b">
        <f t="shared" si="97"/>
        <v>0</v>
      </c>
      <c r="Q220" t="b">
        <f t="shared" si="98"/>
        <v>0</v>
      </c>
      <c r="R220" t="b">
        <f t="shared" si="99"/>
        <v>0</v>
      </c>
      <c r="S220" t="b">
        <f t="shared" si="100"/>
        <v>0</v>
      </c>
      <c r="T220">
        <f t="shared" si="101"/>
        <v>0</v>
      </c>
      <c r="U220">
        <f t="shared" si="102"/>
        <v>0</v>
      </c>
      <c r="V220" t="b">
        <f>NOT(ISBLANK('master schema'!S215))</f>
        <v>0</v>
      </c>
      <c r="W220" t="b">
        <f>NOT(ISBLANK('master schema'!T215))</f>
        <v>0</v>
      </c>
      <c r="X220" t="b">
        <f>NOT(ISBLANK('master schema'!U215))</f>
        <v>0</v>
      </c>
      <c r="Y220" t="b">
        <f>NOT(ISBLANK('master schema'!V215))</f>
        <v>0</v>
      </c>
      <c r="Z220" t="b">
        <f>NOT(ISBLANK('master schema'!W215))</f>
        <v>0</v>
      </c>
      <c r="AA220" t="b">
        <f>NOT(ISBLANK('master schema'!X215))</f>
        <v>0</v>
      </c>
      <c r="AB220" t="b">
        <f t="shared" si="103"/>
        <v>0</v>
      </c>
      <c r="AC220" t="e">
        <f>INDEX(types_tableschema,MATCH('master schema'!M215,types_master,0))</f>
        <v>#N/A</v>
      </c>
      <c r="AD220" t="b">
        <f>IF(flavour="full",TRUE,INDEX('master schema'!$AC215:$AF215,1,MATCH(flavour,'master schema'!$AC$9:$AF$9,0))="y")</f>
        <v>0</v>
      </c>
      <c r="AE220" t="b">
        <f t="shared" si="104"/>
        <v>0</v>
      </c>
      <c r="AF220" t="str">
        <f>IF(AD220,INDEX('master schema'!$AG215:$AK215,1,MATCH(flavour,'master schema'!$AG$9:$AK$9,0)),"")</f>
        <v/>
      </c>
      <c r="AG220" t="b">
        <f t="shared" si="105"/>
        <v>0</v>
      </c>
      <c r="AH220" t="str">
        <f t="shared" si="106"/>
        <v>0</v>
      </c>
      <c r="AI220" s="14" t="str">
        <f t="shared" si="126"/>
        <v/>
      </c>
      <c r="AJ220" s="15" t="str">
        <f t="shared" si="107"/>
        <v/>
      </c>
      <c r="AK220" s="15" t="str">
        <f t="shared" si="108"/>
        <v/>
      </c>
      <c r="AL220" s="15" t="str">
        <f t="shared" si="109"/>
        <v/>
      </c>
      <c r="AM220" s="15" t="str">
        <f t="shared" si="110"/>
        <v/>
      </c>
      <c r="AN220" s="15" t="str">
        <f t="shared" si="111"/>
        <v/>
      </c>
      <c r="AO220" s="15" t="str">
        <f t="shared" si="112"/>
        <v/>
      </c>
      <c r="AP220" s="15" t="str">
        <f t="shared" si="113"/>
        <v/>
      </c>
      <c r="AQ220" s="22" t="str">
        <f t="shared" si="122"/>
        <v/>
      </c>
      <c r="AR220" s="22" t="str">
        <f t="shared" si="114"/>
        <v/>
      </c>
      <c r="AS220" s="22" t="str">
        <f t="shared" si="115"/>
        <v/>
      </c>
      <c r="AT220" s="22" t="str">
        <f>IF(AND($AE220,$AB220),IF(V220,IF(OR($V220:V220),",","")&amp;AT$13&amp;": "&amp;J220,""),"")</f>
        <v/>
      </c>
      <c r="AU220" s="22" t="str">
        <f>IF(AND($AE220,$AB220),IF(W220,IF(OR($V220:W220),",","")&amp;AU$13&amp;": "&amp;K220,""),"")</f>
        <v/>
      </c>
      <c r="AV220" s="22" t="str">
        <f>IF(AND($AE220,$AB220),IF(X220,IF(OR($V220:X220),",","")&amp;AV$13&amp;": "&amp;L220,""),"")</f>
        <v/>
      </c>
      <c r="AW220" s="22" t="str">
        <f>IF(AND($AE220,$AB220),IF(Y220,IF(OR($V220:Y220),",","")&amp;AW$13&amp;": "&amp;M220,""),"")</f>
        <v/>
      </c>
      <c r="AX220" s="22" t="str">
        <f>IF(AND($AE220,$AB220),IF(Z220,IF(OR($V220:Z220),",","")&amp;AX$13&amp;": """&amp;N220&amp;"""",""),"")</f>
        <v/>
      </c>
      <c r="AY220" s="22" t="str">
        <f>IF(AND($AE220,$AB220),IF(AA220,IF(OR($V220:AA220),",","")&amp;AY$13&amp;": "&amp;"["&amp;O220&amp;"]",""),"")</f>
        <v/>
      </c>
      <c r="AZ220" s="22" t="str">
        <f t="shared" si="123"/>
        <v/>
      </c>
      <c r="BA220" s="14" t="str">
        <f t="shared" si="124"/>
        <v/>
      </c>
      <c r="BB220" s="13" t="str">
        <f t="shared" si="116"/>
        <v/>
      </c>
      <c r="BC220" t="str">
        <f t="shared" si="117"/>
        <v/>
      </c>
      <c r="BD220" t="str">
        <f t="shared" si="125"/>
        <v/>
      </c>
      <c r="BE220" t="str">
        <f t="shared" si="118"/>
        <v/>
      </c>
      <c r="BG220" t="e">
        <f t="shared" si="119"/>
        <v>#N/A</v>
      </c>
      <c r="BH220">
        <f t="shared" si="120"/>
        <v>0</v>
      </c>
      <c r="BI220" t="str">
        <f t="shared" si="121"/>
        <v/>
      </c>
    </row>
    <row r="221" spans="1:61" x14ac:dyDescent="0.25">
      <c r="A221">
        <f>'master schema'!C216</f>
        <v>0</v>
      </c>
      <c r="B221">
        <f>'master schema'!K216</f>
        <v>0</v>
      </c>
      <c r="C221">
        <f>'master schema'!D216</f>
        <v>0</v>
      </c>
      <c r="D221">
        <f>'master schema'!E216</f>
        <v>0</v>
      </c>
      <c r="E221">
        <f>'master schema'!M216</f>
        <v>0</v>
      </c>
      <c r="F221">
        <f>'master schema'!N216</f>
        <v>0</v>
      </c>
      <c r="G221">
        <f>'master schema'!O216</f>
        <v>0</v>
      </c>
      <c r="H221">
        <f>'master schema'!Y216</f>
        <v>0</v>
      </c>
      <c r="I221">
        <f>'master schema'!Z216</f>
        <v>0</v>
      </c>
      <c r="J221">
        <f>'master schema'!S216</f>
        <v>0</v>
      </c>
      <c r="K221">
        <f>'master schema'!T216</f>
        <v>0</v>
      </c>
      <c r="L221">
        <f>'master schema'!U216</f>
        <v>0</v>
      </c>
      <c r="M221">
        <f>'master schema'!V216</f>
        <v>0</v>
      </c>
      <c r="N221">
        <f>'master schema'!W216</f>
        <v>0</v>
      </c>
      <c r="O221">
        <f>'master schema'!X216</f>
        <v>0</v>
      </c>
      <c r="P221" t="b">
        <f t="shared" si="97"/>
        <v>0</v>
      </c>
      <c r="Q221" t="b">
        <f t="shared" si="98"/>
        <v>0</v>
      </c>
      <c r="R221" t="b">
        <f t="shared" si="99"/>
        <v>0</v>
      </c>
      <c r="S221" t="b">
        <f t="shared" si="100"/>
        <v>0</v>
      </c>
      <c r="T221">
        <f t="shared" si="101"/>
        <v>0</v>
      </c>
      <c r="U221">
        <f t="shared" si="102"/>
        <v>0</v>
      </c>
      <c r="V221" t="b">
        <f>NOT(ISBLANK('master schema'!S216))</f>
        <v>0</v>
      </c>
      <c r="W221" t="b">
        <f>NOT(ISBLANK('master schema'!T216))</f>
        <v>0</v>
      </c>
      <c r="X221" t="b">
        <f>NOT(ISBLANK('master schema'!U216))</f>
        <v>0</v>
      </c>
      <c r="Y221" t="b">
        <f>NOT(ISBLANK('master schema'!V216))</f>
        <v>0</v>
      </c>
      <c r="Z221" t="b">
        <f>NOT(ISBLANK('master schema'!W216))</f>
        <v>0</v>
      </c>
      <c r="AA221" t="b">
        <f>NOT(ISBLANK('master schema'!X216))</f>
        <v>0</v>
      </c>
      <c r="AB221" t="b">
        <f t="shared" si="103"/>
        <v>0</v>
      </c>
      <c r="AC221" t="e">
        <f>INDEX(types_tableschema,MATCH('master schema'!M216,types_master,0))</f>
        <v>#N/A</v>
      </c>
      <c r="AD221" t="b">
        <f>IF(flavour="full",TRUE,INDEX('master schema'!$AC216:$AF216,1,MATCH(flavour,'master schema'!$AC$9:$AF$9,0))="y")</f>
        <v>0</v>
      </c>
      <c r="AE221" t="b">
        <f t="shared" si="104"/>
        <v>0</v>
      </c>
      <c r="AF221" t="str">
        <f>IF(AD221,INDEX('master schema'!$AG216:$AK216,1,MATCH(flavour,'master schema'!$AG$9:$AK$9,0)),"")</f>
        <v/>
      </c>
      <c r="AG221" t="b">
        <f t="shared" si="105"/>
        <v>0</v>
      </c>
      <c r="AH221" t="str">
        <f t="shared" si="106"/>
        <v>0</v>
      </c>
      <c r="AI221" s="14" t="str">
        <f t="shared" si="126"/>
        <v/>
      </c>
      <c r="AJ221" s="15" t="str">
        <f t="shared" si="107"/>
        <v/>
      </c>
      <c r="AK221" s="15" t="str">
        <f t="shared" si="108"/>
        <v/>
      </c>
      <c r="AL221" s="15" t="str">
        <f t="shared" si="109"/>
        <v/>
      </c>
      <c r="AM221" s="15" t="str">
        <f t="shared" si="110"/>
        <v/>
      </c>
      <c r="AN221" s="15" t="str">
        <f t="shared" si="111"/>
        <v/>
      </c>
      <c r="AO221" s="15" t="str">
        <f t="shared" si="112"/>
        <v/>
      </c>
      <c r="AP221" s="15" t="str">
        <f t="shared" si="113"/>
        <v/>
      </c>
      <c r="AQ221" s="22" t="str">
        <f t="shared" si="122"/>
        <v/>
      </c>
      <c r="AR221" s="22" t="str">
        <f t="shared" si="114"/>
        <v/>
      </c>
      <c r="AS221" s="22" t="str">
        <f t="shared" si="115"/>
        <v/>
      </c>
      <c r="AT221" s="22" t="str">
        <f>IF(AND($AE221,$AB221),IF(V221,IF(OR($V221:V221),",","")&amp;AT$13&amp;": "&amp;J221,""),"")</f>
        <v/>
      </c>
      <c r="AU221" s="22" t="str">
        <f>IF(AND($AE221,$AB221),IF(W221,IF(OR($V221:W221),",","")&amp;AU$13&amp;": "&amp;K221,""),"")</f>
        <v/>
      </c>
      <c r="AV221" s="22" t="str">
        <f>IF(AND($AE221,$AB221),IF(X221,IF(OR($V221:X221),",","")&amp;AV$13&amp;": "&amp;L221,""),"")</f>
        <v/>
      </c>
      <c r="AW221" s="22" t="str">
        <f>IF(AND($AE221,$AB221),IF(Y221,IF(OR($V221:Y221),",","")&amp;AW$13&amp;": "&amp;M221,""),"")</f>
        <v/>
      </c>
      <c r="AX221" s="22" t="str">
        <f>IF(AND($AE221,$AB221),IF(Z221,IF(OR($V221:Z221),",","")&amp;AX$13&amp;": """&amp;N221&amp;"""",""),"")</f>
        <v/>
      </c>
      <c r="AY221" s="22" t="str">
        <f>IF(AND($AE221,$AB221),IF(AA221,IF(OR($V221:AA221),",","")&amp;AY$13&amp;": "&amp;"["&amp;O221&amp;"]",""),"")</f>
        <v/>
      </c>
      <c r="AZ221" s="22" t="str">
        <f t="shared" si="123"/>
        <v/>
      </c>
      <c r="BA221" s="14" t="str">
        <f t="shared" si="124"/>
        <v/>
      </c>
      <c r="BB221" s="13" t="str">
        <f t="shared" si="116"/>
        <v/>
      </c>
      <c r="BC221" t="str">
        <f t="shared" si="117"/>
        <v/>
      </c>
      <c r="BD221" t="str">
        <f t="shared" si="125"/>
        <v/>
      </c>
      <c r="BE221" t="str">
        <f t="shared" si="118"/>
        <v/>
      </c>
      <c r="BG221" t="e">
        <f t="shared" si="119"/>
        <v>#N/A</v>
      </c>
      <c r="BH221">
        <f t="shared" si="120"/>
        <v>0</v>
      </c>
      <c r="BI221" t="str">
        <f t="shared" si="121"/>
        <v/>
      </c>
    </row>
    <row r="222" spans="1:61" x14ac:dyDescent="0.25">
      <c r="A222">
        <f>'master schema'!C217</f>
        <v>0</v>
      </c>
      <c r="B222">
        <f>'master schema'!K217</f>
        <v>0</v>
      </c>
      <c r="C222">
        <f>'master schema'!D217</f>
        <v>0</v>
      </c>
      <c r="D222">
        <f>'master schema'!E217</f>
        <v>0</v>
      </c>
      <c r="E222">
        <f>'master schema'!M217</f>
        <v>0</v>
      </c>
      <c r="F222">
        <f>'master schema'!N217</f>
        <v>0</v>
      </c>
      <c r="G222">
        <f>'master schema'!O217</f>
        <v>0</v>
      </c>
      <c r="H222">
        <f>'master schema'!Y217</f>
        <v>0</v>
      </c>
      <c r="I222">
        <f>'master schema'!Z217</f>
        <v>0</v>
      </c>
      <c r="J222">
        <f>'master schema'!S217</f>
        <v>0</v>
      </c>
      <c r="K222">
        <f>'master schema'!T217</f>
        <v>0</v>
      </c>
      <c r="L222">
        <f>'master schema'!U217</f>
        <v>0</v>
      </c>
      <c r="M222">
        <f>'master schema'!V217</f>
        <v>0</v>
      </c>
      <c r="N222">
        <f>'master schema'!W217</f>
        <v>0</v>
      </c>
      <c r="O222">
        <f>'master schema'!X217</f>
        <v>0</v>
      </c>
      <c r="P222" t="b">
        <f t="shared" si="97"/>
        <v>0</v>
      </c>
      <c r="Q222" t="b">
        <f t="shared" si="98"/>
        <v>0</v>
      </c>
      <c r="R222" t="b">
        <f t="shared" si="99"/>
        <v>0</v>
      </c>
      <c r="S222" t="b">
        <f t="shared" si="100"/>
        <v>0</v>
      </c>
      <c r="T222">
        <f t="shared" si="101"/>
        <v>0</v>
      </c>
      <c r="U222">
        <f t="shared" si="102"/>
        <v>0</v>
      </c>
      <c r="V222" t="b">
        <f>NOT(ISBLANK('master schema'!S217))</f>
        <v>0</v>
      </c>
      <c r="W222" t="b">
        <f>NOT(ISBLANK('master schema'!T217))</f>
        <v>0</v>
      </c>
      <c r="X222" t="b">
        <f>NOT(ISBLANK('master schema'!U217))</f>
        <v>0</v>
      </c>
      <c r="Y222" t="b">
        <f>NOT(ISBLANK('master schema'!V217))</f>
        <v>0</v>
      </c>
      <c r="Z222" t="b">
        <f>NOT(ISBLANK('master schema'!W217))</f>
        <v>0</v>
      </c>
      <c r="AA222" t="b">
        <f>NOT(ISBLANK('master schema'!X217))</f>
        <v>0</v>
      </c>
      <c r="AB222" t="b">
        <f t="shared" si="103"/>
        <v>0</v>
      </c>
      <c r="AC222" t="e">
        <f>INDEX(types_tableschema,MATCH('master schema'!M217,types_master,0))</f>
        <v>#N/A</v>
      </c>
      <c r="AD222" t="b">
        <f>IF(flavour="full",TRUE,INDEX('master schema'!$AC217:$AF217,1,MATCH(flavour,'master schema'!$AC$9:$AF$9,0))="y")</f>
        <v>0</v>
      </c>
      <c r="AE222" t="b">
        <f t="shared" si="104"/>
        <v>0</v>
      </c>
      <c r="AF222" t="str">
        <f>IF(AD222,INDEX('master schema'!$AG217:$AK217,1,MATCH(flavour,'master schema'!$AG$9:$AK$9,0)),"")</f>
        <v/>
      </c>
      <c r="AG222" t="b">
        <f t="shared" si="105"/>
        <v>0</v>
      </c>
      <c r="AH222" t="str">
        <f t="shared" si="106"/>
        <v>0</v>
      </c>
      <c r="AI222" s="14" t="str">
        <f t="shared" si="126"/>
        <v/>
      </c>
      <c r="AJ222" s="15" t="str">
        <f t="shared" si="107"/>
        <v/>
      </c>
      <c r="AK222" s="15" t="str">
        <f t="shared" si="108"/>
        <v/>
      </c>
      <c r="AL222" s="15" t="str">
        <f t="shared" si="109"/>
        <v/>
      </c>
      <c r="AM222" s="15" t="str">
        <f t="shared" si="110"/>
        <v/>
      </c>
      <c r="AN222" s="15" t="str">
        <f t="shared" si="111"/>
        <v/>
      </c>
      <c r="AO222" s="15" t="str">
        <f t="shared" si="112"/>
        <v/>
      </c>
      <c r="AP222" s="15" t="str">
        <f t="shared" si="113"/>
        <v/>
      </c>
      <c r="AQ222" s="22" t="str">
        <f t="shared" si="122"/>
        <v/>
      </c>
      <c r="AR222" s="22" t="str">
        <f t="shared" si="114"/>
        <v/>
      </c>
      <c r="AS222" s="22" t="str">
        <f t="shared" si="115"/>
        <v/>
      </c>
      <c r="AT222" s="22" t="str">
        <f>IF(AND($AE222,$AB222),IF(V222,IF(OR($V222:V222),",","")&amp;AT$13&amp;": "&amp;J222,""),"")</f>
        <v/>
      </c>
      <c r="AU222" s="22" t="str">
        <f>IF(AND($AE222,$AB222),IF(W222,IF(OR($V222:W222),",","")&amp;AU$13&amp;": "&amp;K222,""),"")</f>
        <v/>
      </c>
      <c r="AV222" s="22" t="str">
        <f>IF(AND($AE222,$AB222),IF(X222,IF(OR($V222:X222),",","")&amp;AV$13&amp;": "&amp;L222,""),"")</f>
        <v/>
      </c>
      <c r="AW222" s="22" t="str">
        <f>IF(AND($AE222,$AB222),IF(Y222,IF(OR($V222:Y222),",","")&amp;AW$13&amp;": "&amp;M222,""),"")</f>
        <v/>
      </c>
      <c r="AX222" s="22" t="str">
        <f>IF(AND($AE222,$AB222),IF(Z222,IF(OR($V222:Z222),",","")&amp;AX$13&amp;": """&amp;N222&amp;"""",""),"")</f>
        <v/>
      </c>
      <c r="AY222" s="22" t="str">
        <f>IF(AND($AE222,$AB222),IF(AA222,IF(OR($V222:AA222),",","")&amp;AY$13&amp;": "&amp;"["&amp;O222&amp;"]",""),"")</f>
        <v/>
      </c>
      <c r="AZ222" s="22" t="str">
        <f t="shared" si="123"/>
        <v/>
      </c>
      <c r="BA222" s="14" t="str">
        <f t="shared" si="124"/>
        <v/>
      </c>
      <c r="BB222" s="13" t="str">
        <f t="shared" si="116"/>
        <v/>
      </c>
      <c r="BC222" t="str">
        <f t="shared" si="117"/>
        <v/>
      </c>
      <c r="BD222" t="str">
        <f t="shared" si="125"/>
        <v/>
      </c>
      <c r="BE222" t="str">
        <f t="shared" si="118"/>
        <v/>
      </c>
      <c r="BG222" t="e">
        <f t="shared" si="119"/>
        <v>#N/A</v>
      </c>
      <c r="BH222">
        <f t="shared" si="120"/>
        <v>0</v>
      </c>
      <c r="BI222" t="str">
        <f t="shared" si="121"/>
        <v/>
      </c>
    </row>
    <row r="223" spans="1:61" x14ac:dyDescent="0.25">
      <c r="A223">
        <f>'master schema'!C218</f>
        <v>0</v>
      </c>
      <c r="B223">
        <f>'master schema'!K218</f>
        <v>0</v>
      </c>
      <c r="C223">
        <f>'master schema'!D218</f>
        <v>0</v>
      </c>
      <c r="D223">
        <f>'master schema'!E218</f>
        <v>0</v>
      </c>
      <c r="E223">
        <f>'master schema'!M218</f>
        <v>0</v>
      </c>
      <c r="F223">
        <f>'master schema'!N218</f>
        <v>0</v>
      </c>
      <c r="G223">
        <f>'master schema'!O218</f>
        <v>0</v>
      </c>
      <c r="H223">
        <f>'master schema'!Y218</f>
        <v>0</v>
      </c>
      <c r="I223">
        <f>'master schema'!Z218</f>
        <v>0</v>
      </c>
      <c r="J223">
        <f>'master schema'!S218</f>
        <v>0</v>
      </c>
      <c r="K223">
        <f>'master schema'!T218</f>
        <v>0</v>
      </c>
      <c r="L223">
        <f>'master schema'!U218</f>
        <v>0</v>
      </c>
      <c r="M223">
        <f>'master schema'!V218</f>
        <v>0</v>
      </c>
      <c r="N223">
        <f>'master schema'!W218</f>
        <v>0</v>
      </c>
      <c r="O223">
        <f>'master schema'!X218</f>
        <v>0</v>
      </c>
      <c r="P223" t="b">
        <f t="shared" si="97"/>
        <v>0</v>
      </c>
      <c r="Q223" t="b">
        <f t="shared" si="98"/>
        <v>0</v>
      </c>
      <c r="R223" t="b">
        <f t="shared" si="99"/>
        <v>0</v>
      </c>
      <c r="S223" t="b">
        <f t="shared" si="100"/>
        <v>0</v>
      </c>
      <c r="T223">
        <f t="shared" si="101"/>
        <v>0</v>
      </c>
      <c r="U223">
        <f t="shared" si="102"/>
        <v>0</v>
      </c>
      <c r="V223" t="b">
        <f>NOT(ISBLANK('master schema'!S218))</f>
        <v>0</v>
      </c>
      <c r="W223" t="b">
        <f>NOT(ISBLANK('master schema'!T218))</f>
        <v>0</v>
      </c>
      <c r="X223" t="b">
        <f>NOT(ISBLANK('master schema'!U218))</f>
        <v>0</v>
      </c>
      <c r="Y223" t="b">
        <f>NOT(ISBLANK('master schema'!V218))</f>
        <v>0</v>
      </c>
      <c r="Z223" t="b">
        <f>NOT(ISBLANK('master schema'!W218))</f>
        <v>0</v>
      </c>
      <c r="AA223" t="b">
        <f>NOT(ISBLANK('master schema'!X218))</f>
        <v>0</v>
      </c>
      <c r="AB223" t="b">
        <f t="shared" si="103"/>
        <v>0</v>
      </c>
      <c r="AC223" t="e">
        <f>INDEX(types_tableschema,MATCH('master schema'!M218,types_master,0))</f>
        <v>#N/A</v>
      </c>
      <c r="AD223" t="b">
        <f>IF(flavour="full",TRUE,INDEX('master schema'!$AC218:$AF218,1,MATCH(flavour,'master schema'!$AC$9:$AF$9,0))="y")</f>
        <v>0</v>
      </c>
      <c r="AE223" t="b">
        <f t="shared" si="104"/>
        <v>0</v>
      </c>
      <c r="AF223" t="str">
        <f>IF(AD223,INDEX('master schema'!$AG218:$AK218,1,MATCH(flavour,'master schema'!$AG$9:$AK$9,0)),"")</f>
        <v/>
      </c>
      <c r="AG223" t="b">
        <f t="shared" si="105"/>
        <v>0</v>
      </c>
      <c r="AH223" t="str">
        <f t="shared" si="106"/>
        <v>0</v>
      </c>
      <c r="AI223" s="14" t="str">
        <f t="shared" si="126"/>
        <v/>
      </c>
      <c r="AJ223" s="15" t="str">
        <f t="shared" si="107"/>
        <v/>
      </c>
      <c r="AK223" s="15" t="str">
        <f t="shared" si="108"/>
        <v/>
      </c>
      <c r="AL223" s="15" t="str">
        <f t="shared" si="109"/>
        <v/>
      </c>
      <c r="AM223" s="15" t="str">
        <f t="shared" si="110"/>
        <v/>
      </c>
      <c r="AN223" s="15" t="str">
        <f t="shared" si="111"/>
        <v/>
      </c>
      <c r="AO223" s="15" t="str">
        <f t="shared" si="112"/>
        <v/>
      </c>
      <c r="AP223" s="15" t="str">
        <f t="shared" si="113"/>
        <v/>
      </c>
      <c r="AQ223" s="22" t="str">
        <f t="shared" si="122"/>
        <v/>
      </c>
      <c r="AR223" s="22" t="str">
        <f t="shared" si="114"/>
        <v/>
      </c>
      <c r="AS223" s="22" t="str">
        <f t="shared" si="115"/>
        <v/>
      </c>
      <c r="AT223" s="22" t="str">
        <f>IF(AND($AE223,$AB223),IF(V223,IF(OR($V223:V223),",","")&amp;AT$13&amp;": "&amp;J223,""),"")</f>
        <v/>
      </c>
      <c r="AU223" s="22" t="str">
        <f>IF(AND($AE223,$AB223),IF(W223,IF(OR($V223:W223),",","")&amp;AU$13&amp;": "&amp;K223,""),"")</f>
        <v/>
      </c>
      <c r="AV223" s="22" t="str">
        <f>IF(AND($AE223,$AB223),IF(X223,IF(OR($V223:X223),",","")&amp;AV$13&amp;": "&amp;L223,""),"")</f>
        <v/>
      </c>
      <c r="AW223" s="22" t="str">
        <f>IF(AND($AE223,$AB223),IF(Y223,IF(OR($V223:Y223),",","")&amp;AW$13&amp;": "&amp;M223,""),"")</f>
        <v/>
      </c>
      <c r="AX223" s="22" t="str">
        <f>IF(AND($AE223,$AB223),IF(Z223,IF(OR($V223:Z223),",","")&amp;AX$13&amp;": """&amp;N223&amp;"""",""),"")</f>
        <v/>
      </c>
      <c r="AY223" s="22" t="str">
        <f>IF(AND($AE223,$AB223),IF(AA223,IF(OR($V223:AA223),",","")&amp;AY$13&amp;": "&amp;"["&amp;O223&amp;"]",""),"")</f>
        <v/>
      </c>
      <c r="AZ223" s="22" t="str">
        <f t="shared" si="123"/>
        <v/>
      </c>
      <c r="BA223" s="14" t="str">
        <f t="shared" si="124"/>
        <v/>
      </c>
      <c r="BB223" s="13" t="str">
        <f t="shared" si="116"/>
        <v/>
      </c>
      <c r="BC223" t="str">
        <f t="shared" si="117"/>
        <v/>
      </c>
      <c r="BD223" t="str">
        <f t="shared" si="125"/>
        <v/>
      </c>
      <c r="BE223" t="str">
        <f t="shared" si="118"/>
        <v/>
      </c>
      <c r="BG223" t="e">
        <f t="shared" si="119"/>
        <v>#N/A</v>
      </c>
      <c r="BH223">
        <f t="shared" si="120"/>
        <v>0</v>
      </c>
      <c r="BI223" t="str">
        <f t="shared" si="121"/>
        <v/>
      </c>
    </row>
    <row r="224" spans="1:61" x14ac:dyDescent="0.25">
      <c r="A224">
        <f>'master schema'!C219</f>
        <v>0</v>
      </c>
      <c r="B224">
        <f>'master schema'!K219</f>
        <v>0</v>
      </c>
      <c r="C224">
        <f>'master schema'!D219</f>
        <v>0</v>
      </c>
      <c r="D224">
        <f>'master schema'!E219</f>
        <v>0</v>
      </c>
      <c r="E224">
        <f>'master schema'!M219</f>
        <v>0</v>
      </c>
      <c r="F224">
        <f>'master schema'!N219</f>
        <v>0</v>
      </c>
      <c r="G224">
        <f>'master schema'!O219</f>
        <v>0</v>
      </c>
      <c r="H224">
        <f>'master schema'!Y219</f>
        <v>0</v>
      </c>
      <c r="I224">
        <f>'master schema'!Z219</f>
        <v>0</v>
      </c>
      <c r="J224">
        <f>'master schema'!S219</f>
        <v>0</v>
      </c>
      <c r="K224">
        <f>'master schema'!T219</f>
        <v>0</v>
      </c>
      <c r="L224">
        <f>'master schema'!U219</f>
        <v>0</v>
      </c>
      <c r="M224">
        <f>'master schema'!V219</f>
        <v>0</v>
      </c>
      <c r="N224">
        <f>'master schema'!W219</f>
        <v>0</v>
      </c>
      <c r="O224">
        <f>'master schema'!X219</f>
        <v>0</v>
      </c>
      <c r="P224" t="b">
        <f t="shared" si="97"/>
        <v>0</v>
      </c>
      <c r="Q224" t="b">
        <f t="shared" si="98"/>
        <v>0</v>
      </c>
      <c r="R224" t="b">
        <f t="shared" si="99"/>
        <v>0</v>
      </c>
      <c r="S224" t="b">
        <f t="shared" si="100"/>
        <v>0</v>
      </c>
      <c r="T224">
        <f t="shared" si="101"/>
        <v>0</v>
      </c>
      <c r="U224">
        <f t="shared" si="102"/>
        <v>0</v>
      </c>
      <c r="V224" t="b">
        <f>NOT(ISBLANK('master schema'!S219))</f>
        <v>0</v>
      </c>
      <c r="W224" t="b">
        <f>NOT(ISBLANK('master schema'!T219))</f>
        <v>0</v>
      </c>
      <c r="X224" t="b">
        <f>NOT(ISBLANK('master schema'!U219))</f>
        <v>0</v>
      </c>
      <c r="Y224" t="b">
        <f>NOT(ISBLANK('master schema'!V219))</f>
        <v>0</v>
      </c>
      <c r="Z224" t="b">
        <f>NOT(ISBLANK('master schema'!W219))</f>
        <v>0</v>
      </c>
      <c r="AA224" t="b">
        <f>NOT(ISBLANK('master schema'!X219))</f>
        <v>0</v>
      </c>
      <c r="AB224" t="b">
        <f t="shared" si="103"/>
        <v>0</v>
      </c>
      <c r="AC224" t="e">
        <f>INDEX(types_tableschema,MATCH('master schema'!M219,types_master,0))</f>
        <v>#N/A</v>
      </c>
      <c r="AD224" t="b">
        <f>IF(flavour="full",TRUE,INDEX('master schema'!$AC219:$AF219,1,MATCH(flavour,'master schema'!$AC$9:$AF$9,0))="y")</f>
        <v>0</v>
      </c>
      <c r="AE224" t="b">
        <f t="shared" si="104"/>
        <v>0</v>
      </c>
      <c r="AF224" t="str">
        <f>IF(AD224,INDEX('master schema'!$AG219:$AK219,1,MATCH(flavour,'master schema'!$AG$9:$AK$9,0)),"")</f>
        <v/>
      </c>
      <c r="AG224" t="b">
        <f t="shared" si="105"/>
        <v>0</v>
      </c>
      <c r="AH224" t="str">
        <f t="shared" si="106"/>
        <v>0</v>
      </c>
      <c r="AI224" s="14" t="str">
        <f t="shared" si="126"/>
        <v/>
      </c>
      <c r="AJ224" s="15" t="str">
        <f t="shared" si="107"/>
        <v/>
      </c>
      <c r="AK224" s="15" t="str">
        <f t="shared" si="108"/>
        <v/>
      </c>
      <c r="AL224" s="15" t="str">
        <f t="shared" si="109"/>
        <v/>
      </c>
      <c r="AM224" s="15" t="str">
        <f t="shared" si="110"/>
        <v/>
      </c>
      <c r="AN224" s="15" t="str">
        <f t="shared" si="111"/>
        <v/>
      </c>
      <c r="AO224" s="15" t="str">
        <f t="shared" si="112"/>
        <v/>
      </c>
      <c r="AP224" s="15" t="str">
        <f t="shared" si="113"/>
        <v/>
      </c>
      <c r="AQ224" s="22" t="str">
        <f t="shared" si="122"/>
        <v/>
      </c>
      <c r="AR224" s="22" t="str">
        <f t="shared" si="114"/>
        <v/>
      </c>
      <c r="AS224" s="22" t="str">
        <f t="shared" si="115"/>
        <v/>
      </c>
      <c r="AT224" s="22" t="str">
        <f>IF(AND($AE224,$AB224),IF(V224,IF(OR($V224:V224),",","")&amp;AT$13&amp;": "&amp;J224,""),"")</f>
        <v/>
      </c>
      <c r="AU224" s="22" t="str">
        <f>IF(AND($AE224,$AB224),IF(W224,IF(OR($V224:W224),",","")&amp;AU$13&amp;": "&amp;K224,""),"")</f>
        <v/>
      </c>
      <c r="AV224" s="22" t="str">
        <f>IF(AND($AE224,$AB224),IF(X224,IF(OR($V224:X224),",","")&amp;AV$13&amp;": "&amp;L224,""),"")</f>
        <v/>
      </c>
      <c r="AW224" s="22" t="str">
        <f>IF(AND($AE224,$AB224),IF(Y224,IF(OR($V224:Y224),",","")&amp;AW$13&amp;": "&amp;M224,""),"")</f>
        <v/>
      </c>
      <c r="AX224" s="22" t="str">
        <f>IF(AND($AE224,$AB224),IF(Z224,IF(OR($V224:Z224),",","")&amp;AX$13&amp;": """&amp;N224&amp;"""",""),"")</f>
        <v/>
      </c>
      <c r="AY224" s="22" t="str">
        <f>IF(AND($AE224,$AB224),IF(AA224,IF(OR($V224:AA224),",","")&amp;AY$13&amp;": "&amp;"["&amp;O224&amp;"]",""),"")</f>
        <v/>
      </c>
      <c r="AZ224" s="22" t="str">
        <f t="shared" si="123"/>
        <v/>
      </c>
      <c r="BA224" s="14" t="str">
        <f t="shared" si="124"/>
        <v/>
      </c>
      <c r="BB224" s="13" t="str">
        <f t="shared" si="116"/>
        <v/>
      </c>
      <c r="BC224" t="str">
        <f t="shared" si="117"/>
        <v/>
      </c>
      <c r="BD224" t="str">
        <f t="shared" si="125"/>
        <v/>
      </c>
      <c r="BE224" t="str">
        <f t="shared" si="118"/>
        <v/>
      </c>
      <c r="BG224" t="e">
        <f t="shared" si="119"/>
        <v>#N/A</v>
      </c>
      <c r="BH224">
        <f t="shared" si="120"/>
        <v>0</v>
      </c>
      <c r="BI224" t="str">
        <f t="shared" si="121"/>
        <v/>
      </c>
    </row>
    <row r="225" spans="1:61" x14ac:dyDescent="0.25">
      <c r="A225">
        <f>'master schema'!C220</f>
        <v>0</v>
      </c>
      <c r="B225">
        <f>'master schema'!K220</f>
        <v>0</v>
      </c>
      <c r="C225">
        <f>'master schema'!D220</f>
        <v>0</v>
      </c>
      <c r="D225">
        <f>'master schema'!E220</f>
        <v>0</v>
      </c>
      <c r="E225">
        <f>'master schema'!M220</f>
        <v>0</v>
      </c>
      <c r="F225">
        <f>'master schema'!N220</f>
        <v>0</v>
      </c>
      <c r="G225">
        <f>'master schema'!O220</f>
        <v>0</v>
      </c>
      <c r="H225">
        <f>'master schema'!Y220</f>
        <v>0</v>
      </c>
      <c r="I225">
        <f>'master schema'!Z220</f>
        <v>0</v>
      </c>
      <c r="J225">
        <f>'master schema'!S220</f>
        <v>0</v>
      </c>
      <c r="K225">
        <f>'master schema'!T220</f>
        <v>0</v>
      </c>
      <c r="L225">
        <f>'master schema'!U220</f>
        <v>0</v>
      </c>
      <c r="M225">
        <f>'master schema'!V220</f>
        <v>0</v>
      </c>
      <c r="N225">
        <f>'master schema'!W220</f>
        <v>0</v>
      </c>
      <c r="O225">
        <f>'master schema'!X220</f>
        <v>0</v>
      </c>
      <c r="P225" t="b">
        <f t="shared" si="97"/>
        <v>0</v>
      </c>
      <c r="Q225" t="b">
        <f t="shared" si="98"/>
        <v>0</v>
      </c>
      <c r="R225" t="b">
        <f t="shared" si="99"/>
        <v>0</v>
      </c>
      <c r="S225" t="b">
        <f t="shared" si="100"/>
        <v>0</v>
      </c>
      <c r="T225">
        <f t="shared" si="101"/>
        <v>0</v>
      </c>
      <c r="U225">
        <f t="shared" si="102"/>
        <v>0</v>
      </c>
      <c r="V225" t="b">
        <f>NOT(ISBLANK('master schema'!S220))</f>
        <v>0</v>
      </c>
      <c r="W225" t="b">
        <f>NOT(ISBLANK('master schema'!T220))</f>
        <v>0</v>
      </c>
      <c r="X225" t="b">
        <f>NOT(ISBLANK('master schema'!U220))</f>
        <v>0</v>
      </c>
      <c r="Y225" t="b">
        <f>NOT(ISBLANK('master schema'!V220))</f>
        <v>0</v>
      </c>
      <c r="Z225" t="b">
        <f>NOT(ISBLANK('master schema'!W220))</f>
        <v>0</v>
      </c>
      <c r="AA225" t="b">
        <f>NOT(ISBLANK('master schema'!X220))</f>
        <v>0</v>
      </c>
      <c r="AB225" t="b">
        <f t="shared" si="103"/>
        <v>0</v>
      </c>
      <c r="AC225" t="e">
        <f>INDEX(types_tableschema,MATCH('master schema'!M220,types_master,0))</f>
        <v>#N/A</v>
      </c>
      <c r="AD225" t="b">
        <f>IF(flavour="full",TRUE,INDEX('master schema'!$AC220:$AF220,1,MATCH(flavour,'master schema'!$AC$9:$AF$9,0))="y")</f>
        <v>0</v>
      </c>
      <c r="AE225" t="b">
        <f t="shared" si="104"/>
        <v>0</v>
      </c>
      <c r="AF225" t="str">
        <f>IF(AD225,INDEX('master schema'!$AG220:$AK220,1,MATCH(flavour,'master schema'!$AG$9:$AK$9,0)),"")</f>
        <v/>
      </c>
      <c r="AG225" t="b">
        <f t="shared" si="105"/>
        <v>0</v>
      </c>
      <c r="AH225" t="str">
        <f t="shared" si="106"/>
        <v>0</v>
      </c>
      <c r="AI225" s="14" t="str">
        <f t="shared" si="126"/>
        <v/>
      </c>
      <c r="AJ225" s="15" t="str">
        <f t="shared" si="107"/>
        <v/>
      </c>
      <c r="AK225" s="15" t="str">
        <f t="shared" si="108"/>
        <v/>
      </c>
      <c r="AL225" s="15" t="str">
        <f t="shared" si="109"/>
        <v/>
      </c>
      <c r="AM225" s="15" t="str">
        <f t="shared" si="110"/>
        <v/>
      </c>
      <c r="AN225" s="15" t="str">
        <f t="shared" si="111"/>
        <v/>
      </c>
      <c r="AO225" s="15" t="str">
        <f t="shared" si="112"/>
        <v/>
      </c>
      <c r="AP225" s="15" t="str">
        <f t="shared" si="113"/>
        <v/>
      </c>
      <c r="AQ225" s="22" t="str">
        <f t="shared" si="122"/>
        <v/>
      </c>
      <c r="AR225" s="22" t="str">
        <f t="shared" si="114"/>
        <v/>
      </c>
      <c r="AS225" s="22" t="str">
        <f t="shared" si="115"/>
        <v/>
      </c>
      <c r="AT225" s="22" t="str">
        <f>IF(AND($AE225,$AB225),IF(V225,IF(OR($V225:V225),",","")&amp;AT$13&amp;": "&amp;J225,""),"")</f>
        <v/>
      </c>
      <c r="AU225" s="22" t="str">
        <f>IF(AND($AE225,$AB225),IF(W225,IF(OR($V225:W225),",","")&amp;AU$13&amp;": "&amp;K225,""),"")</f>
        <v/>
      </c>
      <c r="AV225" s="22" t="str">
        <f>IF(AND($AE225,$AB225),IF(X225,IF(OR($V225:X225),",","")&amp;AV$13&amp;": "&amp;L225,""),"")</f>
        <v/>
      </c>
      <c r="AW225" s="22" t="str">
        <f>IF(AND($AE225,$AB225),IF(Y225,IF(OR($V225:Y225),",","")&amp;AW$13&amp;": "&amp;M225,""),"")</f>
        <v/>
      </c>
      <c r="AX225" s="22" t="str">
        <f>IF(AND($AE225,$AB225),IF(Z225,IF(OR($V225:Z225),",","")&amp;AX$13&amp;": """&amp;N225&amp;"""",""),"")</f>
        <v/>
      </c>
      <c r="AY225" s="22" t="str">
        <f>IF(AND($AE225,$AB225),IF(AA225,IF(OR($V225:AA225),",","")&amp;AY$13&amp;": "&amp;"["&amp;O225&amp;"]",""),"")</f>
        <v/>
      </c>
      <c r="AZ225" s="22" t="str">
        <f t="shared" si="123"/>
        <v/>
      </c>
      <c r="BA225" s="14" t="str">
        <f t="shared" si="124"/>
        <v/>
      </c>
      <c r="BB225" s="13" t="str">
        <f t="shared" si="116"/>
        <v/>
      </c>
      <c r="BC225" t="str">
        <f t="shared" si="117"/>
        <v/>
      </c>
      <c r="BD225" t="str">
        <f t="shared" si="125"/>
        <v/>
      </c>
      <c r="BE225" t="str">
        <f t="shared" si="118"/>
        <v/>
      </c>
      <c r="BG225" t="e">
        <f t="shared" si="119"/>
        <v>#N/A</v>
      </c>
      <c r="BH225">
        <f t="shared" si="120"/>
        <v>0</v>
      </c>
      <c r="BI225" t="str">
        <f t="shared" si="121"/>
        <v/>
      </c>
    </row>
    <row r="226" spans="1:61" x14ac:dyDescent="0.25">
      <c r="A226">
        <f>'master schema'!C221</f>
        <v>0</v>
      </c>
      <c r="B226">
        <f>'master schema'!K221</f>
        <v>0</v>
      </c>
      <c r="C226">
        <f>'master schema'!D221</f>
        <v>0</v>
      </c>
      <c r="D226">
        <f>'master schema'!E221</f>
        <v>0</v>
      </c>
      <c r="E226">
        <f>'master schema'!M221</f>
        <v>0</v>
      </c>
      <c r="F226">
        <f>'master schema'!N221</f>
        <v>0</v>
      </c>
      <c r="G226">
        <f>'master schema'!O221</f>
        <v>0</v>
      </c>
      <c r="H226">
        <f>'master schema'!Y221</f>
        <v>0</v>
      </c>
      <c r="I226">
        <f>'master schema'!Z221</f>
        <v>0</v>
      </c>
      <c r="J226">
        <f>'master schema'!S221</f>
        <v>0</v>
      </c>
      <c r="K226">
        <f>'master schema'!T221</f>
        <v>0</v>
      </c>
      <c r="L226">
        <f>'master schema'!U221</f>
        <v>0</v>
      </c>
      <c r="M226">
        <f>'master schema'!V221</f>
        <v>0</v>
      </c>
      <c r="N226">
        <f>'master schema'!W221</f>
        <v>0</v>
      </c>
      <c r="O226">
        <f>'master schema'!X221</f>
        <v>0</v>
      </c>
      <c r="P226" t="b">
        <f t="shared" si="97"/>
        <v>0</v>
      </c>
      <c r="Q226" t="b">
        <f t="shared" si="98"/>
        <v>0</v>
      </c>
      <c r="R226" t="b">
        <f t="shared" si="99"/>
        <v>0</v>
      </c>
      <c r="S226" t="b">
        <f t="shared" si="100"/>
        <v>0</v>
      </c>
      <c r="T226">
        <f t="shared" si="101"/>
        <v>0</v>
      </c>
      <c r="U226">
        <f t="shared" si="102"/>
        <v>0</v>
      </c>
      <c r="V226" t="b">
        <f>NOT(ISBLANK('master schema'!S221))</f>
        <v>0</v>
      </c>
      <c r="W226" t="b">
        <f>NOT(ISBLANK('master schema'!T221))</f>
        <v>0</v>
      </c>
      <c r="X226" t="b">
        <f>NOT(ISBLANK('master schema'!U221))</f>
        <v>0</v>
      </c>
      <c r="Y226" t="b">
        <f>NOT(ISBLANK('master schema'!V221))</f>
        <v>0</v>
      </c>
      <c r="Z226" t="b">
        <f>NOT(ISBLANK('master schema'!W221))</f>
        <v>0</v>
      </c>
      <c r="AA226" t="b">
        <f>NOT(ISBLANK('master schema'!X221))</f>
        <v>0</v>
      </c>
      <c r="AB226" t="b">
        <f t="shared" si="103"/>
        <v>0</v>
      </c>
      <c r="AC226" t="e">
        <f>INDEX(types_tableschema,MATCH('master schema'!M221,types_master,0))</f>
        <v>#N/A</v>
      </c>
      <c r="AD226" t="b">
        <f>IF(flavour="full",TRUE,INDEX('master schema'!$AC221:$AF221,1,MATCH(flavour,'master schema'!$AC$9:$AF$9,0))="y")</f>
        <v>0</v>
      </c>
      <c r="AE226" t="b">
        <f t="shared" si="104"/>
        <v>0</v>
      </c>
      <c r="AF226" t="str">
        <f>IF(AD226,INDEX('master schema'!$AG221:$AK221,1,MATCH(flavour,'master schema'!$AG$9:$AK$9,0)),"")</f>
        <v/>
      </c>
      <c r="AG226" t="b">
        <f t="shared" si="105"/>
        <v>0</v>
      </c>
      <c r="AH226" t="str">
        <f t="shared" si="106"/>
        <v>0</v>
      </c>
      <c r="AI226" s="14" t="str">
        <f t="shared" si="126"/>
        <v/>
      </c>
      <c r="AJ226" s="15" t="str">
        <f t="shared" si="107"/>
        <v/>
      </c>
      <c r="AK226" s="15" t="str">
        <f t="shared" si="108"/>
        <v/>
      </c>
      <c r="AL226" s="15" t="str">
        <f t="shared" si="109"/>
        <v/>
      </c>
      <c r="AM226" s="15" t="str">
        <f t="shared" si="110"/>
        <v/>
      </c>
      <c r="AN226" s="15" t="str">
        <f t="shared" si="111"/>
        <v/>
      </c>
      <c r="AO226" s="15" t="str">
        <f t="shared" si="112"/>
        <v/>
      </c>
      <c r="AP226" s="15" t="str">
        <f t="shared" si="113"/>
        <v/>
      </c>
      <c r="AQ226" s="22" t="str">
        <f t="shared" si="122"/>
        <v/>
      </c>
      <c r="AR226" s="22" t="str">
        <f t="shared" si="114"/>
        <v/>
      </c>
      <c r="AS226" s="22" t="str">
        <f t="shared" si="115"/>
        <v/>
      </c>
      <c r="AT226" s="22" t="str">
        <f>IF(AND($AE226,$AB226),IF(V226,IF(OR($V226:V226),",","")&amp;AT$13&amp;": "&amp;J226,""),"")</f>
        <v/>
      </c>
      <c r="AU226" s="22" t="str">
        <f>IF(AND($AE226,$AB226),IF(W226,IF(OR($V226:W226),",","")&amp;AU$13&amp;": "&amp;K226,""),"")</f>
        <v/>
      </c>
      <c r="AV226" s="22" t="str">
        <f>IF(AND($AE226,$AB226),IF(X226,IF(OR($V226:X226),",","")&amp;AV$13&amp;": "&amp;L226,""),"")</f>
        <v/>
      </c>
      <c r="AW226" s="22" t="str">
        <f>IF(AND($AE226,$AB226),IF(Y226,IF(OR($V226:Y226),",","")&amp;AW$13&amp;": "&amp;M226,""),"")</f>
        <v/>
      </c>
      <c r="AX226" s="22" t="str">
        <f>IF(AND($AE226,$AB226),IF(Z226,IF(OR($V226:Z226),",","")&amp;AX$13&amp;": """&amp;N226&amp;"""",""),"")</f>
        <v/>
      </c>
      <c r="AY226" s="22" t="str">
        <f>IF(AND($AE226,$AB226),IF(AA226,IF(OR($V226:AA226),",","")&amp;AY$13&amp;": "&amp;"["&amp;O226&amp;"]",""),"")</f>
        <v/>
      </c>
      <c r="AZ226" s="22" t="str">
        <f t="shared" si="123"/>
        <v/>
      </c>
      <c r="BA226" s="14" t="str">
        <f t="shared" si="124"/>
        <v/>
      </c>
      <c r="BB226" s="13" t="str">
        <f t="shared" si="116"/>
        <v/>
      </c>
      <c r="BC226" t="str">
        <f t="shared" si="117"/>
        <v/>
      </c>
      <c r="BD226" t="str">
        <f t="shared" si="125"/>
        <v/>
      </c>
      <c r="BE226" t="str">
        <f t="shared" si="118"/>
        <v/>
      </c>
      <c r="BG226" t="e">
        <f t="shared" si="119"/>
        <v>#N/A</v>
      </c>
      <c r="BH226">
        <f t="shared" si="120"/>
        <v>0</v>
      </c>
      <c r="BI226" t="str">
        <f t="shared" si="121"/>
        <v/>
      </c>
    </row>
    <row r="227" spans="1:61" x14ac:dyDescent="0.25">
      <c r="A227">
        <f>'master schema'!C222</f>
        <v>0</v>
      </c>
      <c r="B227">
        <f>'master schema'!K222</f>
        <v>0</v>
      </c>
      <c r="C227">
        <f>'master schema'!D222</f>
        <v>0</v>
      </c>
      <c r="D227">
        <f>'master schema'!E222</f>
        <v>0</v>
      </c>
      <c r="E227">
        <f>'master schema'!M222</f>
        <v>0</v>
      </c>
      <c r="F227">
        <f>'master schema'!N222</f>
        <v>0</v>
      </c>
      <c r="G227">
        <f>'master schema'!O222</f>
        <v>0</v>
      </c>
      <c r="H227">
        <f>'master schema'!Y222</f>
        <v>0</v>
      </c>
      <c r="I227">
        <f>'master schema'!Z222</f>
        <v>0</v>
      </c>
      <c r="J227">
        <f>'master schema'!S222</f>
        <v>0</v>
      </c>
      <c r="K227">
        <f>'master schema'!T222</f>
        <v>0</v>
      </c>
      <c r="L227">
        <f>'master schema'!U222</f>
        <v>0</v>
      </c>
      <c r="M227">
        <f>'master schema'!V222</f>
        <v>0</v>
      </c>
      <c r="N227">
        <f>'master schema'!W222</f>
        <v>0</v>
      </c>
      <c r="O227">
        <f>'master schema'!X222</f>
        <v>0</v>
      </c>
      <c r="P227" t="b">
        <f t="shared" si="97"/>
        <v>0</v>
      </c>
      <c r="Q227" t="b">
        <f t="shared" si="98"/>
        <v>0</v>
      </c>
      <c r="R227" t="b">
        <f t="shared" si="99"/>
        <v>0</v>
      </c>
      <c r="S227" t="b">
        <f t="shared" si="100"/>
        <v>0</v>
      </c>
      <c r="T227">
        <f t="shared" si="101"/>
        <v>0</v>
      </c>
      <c r="U227">
        <f t="shared" si="102"/>
        <v>0</v>
      </c>
      <c r="V227" t="b">
        <f>NOT(ISBLANK('master schema'!S222))</f>
        <v>0</v>
      </c>
      <c r="W227" t="b">
        <f>NOT(ISBLANK('master schema'!T222))</f>
        <v>0</v>
      </c>
      <c r="X227" t="b">
        <f>NOT(ISBLANK('master schema'!U222))</f>
        <v>0</v>
      </c>
      <c r="Y227" t="b">
        <f>NOT(ISBLANK('master schema'!V222))</f>
        <v>0</v>
      </c>
      <c r="Z227" t="b">
        <f>NOT(ISBLANK('master schema'!W222))</f>
        <v>0</v>
      </c>
      <c r="AA227" t="b">
        <f>NOT(ISBLANK('master schema'!X222))</f>
        <v>0</v>
      </c>
      <c r="AB227" t="b">
        <f t="shared" si="103"/>
        <v>0</v>
      </c>
      <c r="AC227" t="e">
        <f>INDEX(types_tableschema,MATCH('master schema'!M222,types_master,0))</f>
        <v>#N/A</v>
      </c>
      <c r="AD227" t="b">
        <f>IF(flavour="full",TRUE,INDEX('master schema'!$AC222:$AF222,1,MATCH(flavour,'master schema'!$AC$9:$AF$9,0))="y")</f>
        <v>0</v>
      </c>
      <c r="AE227" t="b">
        <f t="shared" si="104"/>
        <v>0</v>
      </c>
      <c r="AF227" t="str">
        <f>IF(AD227,INDEX('master schema'!$AG222:$AK222,1,MATCH(flavour,'master schema'!$AG$9:$AK$9,0)),"")</f>
        <v/>
      </c>
      <c r="AG227" t="b">
        <f t="shared" si="105"/>
        <v>0</v>
      </c>
      <c r="AH227" t="str">
        <f t="shared" si="106"/>
        <v>0</v>
      </c>
      <c r="AI227" s="14" t="str">
        <f t="shared" si="126"/>
        <v/>
      </c>
      <c r="AJ227" s="15" t="str">
        <f t="shared" si="107"/>
        <v/>
      </c>
      <c r="AK227" s="15" t="str">
        <f t="shared" si="108"/>
        <v/>
      </c>
      <c r="AL227" s="15" t="str">
        <f t="shared" si="109"/>
        <v/>
      </c>
      <c r="AM227" s="15" t="str">
        <f t="shared" si="110"/>
        <v/>
      </c>
      <c r="AN227" s="15" t="str">
        <f t="shared" si="111"/>
        <v/>
      </c>
      <c r="AO227" s="15" t="str">
        <f t="shared" si="112"/>
        <v/>
      </c>
      <c r="AP227" s="15" t="str">
        <f t="shared" si="113"/>
        <v/>
      </c>
      <c r="AQ227" s="22" t="str">
        <f t="shared" si="122"/>
        <v/>
      </c>
      <c r="AR227" s="22" t="str">
        <f t="shared" si="114"/>
        <v/>
      </c>
      <c r="AS227" s="22" t="str">
        <f t="shared" si="115"/>
        <v/>
      </c>
      <c r="AT227" s="22" t="str">
        <f>IF(AND($AE227,$AB227),IF(V227,IF(OR($V227:V227),",","")&amp;AT$13&amp;": "&amp;J227,""),"")</f>
        <v/>
      </c>
      <c r="AU227" s="22" t="str">
        <f>IF(AND($AE227,$AB227),IF(W227,IF(OR($V227:W227),",","")&amp;AU$13&amp;": "&amp;K227,""),"")</f>
        <v/>
      </c>
      <c r="AV227" s="22" t="str">
        <f>IF(AND($AE227,$AB227),IF(X227,IF(OR($V227:X227),",","")&amp;AV$13&amp;": "&amp;L227,""),"")</f>
        <v/>
      </c>
      <c r="AW227" s="22" t="str">
        <f>IF(AND($AE227,$AB227),IF(Y227,IF(OR($V227:Y227),",","")&amp;AW$13&amp;": "&amp;M227,""),"")</f>
        <v/>
      </c>
      <c r="AX227" s="22" t="str">
        <f>IF(AND($AE227,$AB227),IF(Z227,IF(OR($V227:Z227),",","")&amp;AX$13&amp;": """&amp;N227&amp;"""",""),"")</f>
        <v/>
      </c>
      <c r="AY227" s="22" t="str">
        <f>IF(AND($AE227,$AB227),IF(AA227,IF(OR($V227:AA227),",","")&amp;AY$13&amp;": "&amp;"["&amp;O227&amp;"]",""),"")</f>
        <v/>
      </c>
      <c r="AZ227" s="22" t="str">
        <f t="shared" si="123"/>
        <v/>
      </c>
      <c r="BA227" s="14" t="str">
        <f t="shared" si="124"/>
        <v/>
      </c>
      <c r="BB227" s="13" t="str">
        <f t="shared" si="116"/>
        <v/>
      </c>
      <c r="BC227" t="str">
        <f t="shared" si="117"/>
        <v/>
      </c>
      <c r="BD227" t="str">
        <f t="shared" si="125"/>
        <v/>
      </c>
      <c r="BE227" t="str">
        <f t="shared" si="118"/>
        <v/>
      </c>
      <c r="BG227" t="e">
        <f t="shared" si="119"/>
        <v>#N/A</v>
      </c>
      <c r="BH227">
        <f t="shared" si="120"/>
        <v>0</v>
      </c>
      <c r="BI227" t="str">
        <f t="shared" si="121"/>
        <v/>
      </c>
    </row>
    <row r="228" spans="1:61" x14ac:dyDescent="0.25">
      <c r="A228">
        <f>'master schema'!C223</f>
        <v>0</v>
      </c>
      <c r="B228">
        <f>'master schema'!K223</f>
        <v>0</v>
      </c>
      <c r="C228">
        <f>'master schema'!D223</f>
        <v>0</v>
      </c>
      <c r="D228">
        <f>'master schema'!E223</f>
        <v>0</v>
      </c>
      <c r="E228">
        <f>'master schema'!M223</f>
        <v>0</v>
      </c>
      <c r="F228">
        <f>'master schema'!N223</f>
        <v>0</v>
      </c>
      <c r="G228">
        <f>'master schema'!O223</f>
        <v>0</v>
      </c>
      <c r="H228">
        <f>'master schema'!Y223</f>
        <v>0</v>
      </c>
      <c r="I228">
        <f>'master schema'!Z223</f>
        <v>0</v>
      </c>
      <c r="J228">
        <f>'master schema'!S223</f>
        <v>0</v>
      </c>
      <c r="K228">
        <f>'master schema'!T223</f>
        <v>0</v>
      </c>
      <c r="L228">
        <f>'master schema'!U223</f>
        <v>0</v>
      </c>
      <c r="M228">
        <f>'master schema'!V223</f>
        <v>0</v>
      </c>
      <c r="N228">
        <f>'master schema'!W223</f>
        <v>0</v>
      </c>
      <c r="O228">
        <f>'master schema'!X223</f>
        <v>0</v>
      </c>
      <c r="P228" t="b">
        <f t="shared" si="97"/>
        <v>0</v>
      </c>
      <c r="Q228" t="b">
        <f t="shared" si="98"/>
        <v>0</v>
      </c>
      <c r="R228" t="b">
        <f t="shared" si="99"/>
        <v>0</v>
      </c>
      <c r="S228" t="b">
        <f t="shared" si="100"/>
        <v>0</v>
      </c>
      <c r="T228">
        <f t="shared" si="101"/>
        <v>0</v>
      </c>
      <c r="U228">
        <f t="shared" si="102"/>
        <v>0</v>
      </c>
      <c r="V228" t="b">
        <f>NOT(ISBLANK('master schema'!S223))</f>
        <v>0</v>
      </c>
      <c r="W228" t="b">
        <f>NOT(ISBLANK('master schema'!T223))</f>
        <v>0</v>
      </c>
      <c r="X228" t="b">
        <f>NOT(ISBLANK('master schema'!U223))</f>
        <v>0</v>
      </c>
      <c r="Y228" t="b">
        <f>NOT(ISBLANK('master schema'!V223))</f>
        <v>0</v>
      </c>
      <c r="Z228" t="b">
        <f>NOT(ISBLANK('master schema'!W223))</f>
        <v>0</v>
      </c>
      <c r="AA228" t="b">
        <f>NOT(ISBLANK('master schema'!X223))</f>
        <v>0</v>
      </c>
      <c r="AB228" t="b">
        <f t="shared" si="103"/>
        <v>0</v>
      </c>
      <c r="AC228" t="e">
        <f>INDEX(types_tableschema,MATCH('master schema'!M223,types_master,0))</f>
        <v>#N/A</v>
      </c>
      <c r="AD228" t="b">
        <f>IF(flavour="full",TRUE,INDEX('master schema'!$AC223:$AF223,1,MATCH(flavour,'master schema'!$AC$9:$AF$9,0))="y")</f>
        <v>0</v>
      </c>
      <c r="AE228" t="b">
        <f t="shared" si="104"/>
        <v>0</v>
      </c>
      <c r="AF228" t="str">
        <f>IF(AD228,INDEX('master schema'!$AG223:$AK223,1,MATCH(flavour,'master schema'!$AG$9:$AK$9,0)),"")</f>
        <v/>
      </c>
      <c r="AG228" t="b">
        <f t="shared" si="105"/>
        <v>0</v>
      </c>
      <c r="AH228" t="str">
        <f t="shared" si="106"/>
        <v>0</v>
      </c>
      <c r="AI228" s="14" t="str">
        <f t="shared" si="126"/>
        <v/>
      </c>
      <c r="AJ228" s="15" t="str">
        <f t="shared" si="107"/>
        <v/>
      </c>
      <c r="AK228" s="15" t="str">
        <f t="shared" si="108"/>
        <v/>
      </c>
      <c r="AL228" s="15" t="str">
        <f t="shared" si="109"/>
        <v/>
      </c>
      <c r="AM228" s="15" t="str">
        <f t="shared" si="110"/>
        <v/>
      </c>
      <c r="AN228" s="15" t="str">
        <f t="shared" si="111"/>
        <v/>
      </c>
      <c r="AO228" s="15" t="str">
        <f t="shared" si="112"/>
        <v/>
      </c>
      <c r="AP228" s="15" t="str">
        <f t="shared" si="113"/>
        <v/>
      </c>
      <c r="AQ228" s="22" t="str">
        <f t="shared" si="122"/>
        <v/>
      </c>
      <c r="AR228" s="22" t="str">
        <f t="shared" si="114"/>
        <v/>
      </c>
      <c r="AS228" s="22" t="str">
        <f t="shared" si="115"/>
        <v/>
      </c>
      <c r="AT228" s="22" t="str">
        <f>IF(AND($AE228,$AB228),IF(V228,IF(OR($V228:V228),",","")&amp;AT$13&amp;": "&amp;J228,""),"")</f>
        <v/>
      </c>
      <c r="AU228" s="22" t="str">
        <f>IF(AND($AE228,$AB228),IF(W228,IF(OR($V228:W228),",","")&amp;AU$13&amp;": "&amp;K228,""),"")</f>
        <v/>
      </c>
      <c r="AV228" s="22" t="str">
        <f>IF(AND($AE228,$AB228),IF(X228,IF(OR($V228:X228),",","")&amp;AV$13&amp;": "&amp;L228,""),"")</f>
        <v/>
      </c>
      <c r="AW228" s="22" t="str">
        <f>IF(AND($AE228,$AB228),IF(Y228,IF(OR($V228:Y228),",","")&amp;AW$13&amp;": "&amp;M228,""),"")</f>
        <v/>
      </c>
      <c r="AX228" s="22" t="str">
        <f>IF(AND($AE228,$AB228),IF(Z228,IF(OR($V228:Z228),",","")&amp;AX$13&amp;": """&amp;N228&amp;"""",""),"")</f>
        <v/>
      </c>
      <c r="AY228" s="22" t="str">
        <f>IF(AND($AE228,$AB228),IF(AA228,IF(OR($V228:AA228),",","")&amp;AY$13&amp;": "&amp;"["&amp;O228&amp;"]",""),"")</f>
        <v/>
      </c>
      <c r="AZ228" s="22" t="str">
        <f t="shared" si="123"/>
        <v/>
      </c>
      <c r="BA228" s="14" t="str">
        <f t="shared" si="124"/>
        <v/>
      </c>
      <c r="BB228" s="13" t="str">
        <f t="shared" si="116"/>
        <v/>
      </c>
      <c r="BC228" t="str">
        <f t="shared" si="117"/>
        <v/>
      </c>
      <c r="BD228" t="str">
        <f t="shared" si="125"/>
        <v/>
      </c>
      <c r="BE228" t="str">
        <f t="shared" si="118"/>
        <v/>
      </c>
      <c r="BG228" t="e">
        <f t="shared" si="119"/>
        <v>#N/A</v>
      </c>
      <c r="BH228">
        <f t="shared" si="120"/>
        <v>0</v>
      </c>
      <c r="BI228" t="str">
        <f t="shared" si="121"/>
        <v/>
      </c>
    </row>
    <row r="229" spans="1:61" x14ac:dyDescent="0.25">
      <c r="A229">
        <f>'master schema'!C224</f>
        <v>0</v>
      </c>
      <c r="B229">
        <f>'master schema'!K224</f>
        <v>0</v>
      </c>
      <c r="C229">
        <f>'master schema'!D224</f>
        <v>0</v>
      </c>
      <c r="D229">
        <f>'master schema'!E224</f>
        <v>0</v>
      </c>
      <c r="E229">
        <f>'master schema'!M224</f>
        <v>0</v>
      </c>
      <c r="F229">
        <f>'master schema'!N224</f>
        <v>0</v>
      </c>
      <c r="G229">
        <f>'master schema'!O224</f>
        <v>0</v>
      </c>
      <c r="H229">
        <f>'master schema'!Y224</f>
        <v>0</v>
      </c>
      <c r="I229">
        <f>'master schema'!Z224</f>
        <v>0</v>
      </c>
      <c r="J229">
        <f>'master schema'!S224</f>
        <v>0</v>
      </c>
      <c r="K229">
        <f>'master schema'!T224</f>
        <v>0</v>
      </c>
      <c r="L229">
        <f>'master schema'!U224</f>
        <v>0</v>
      </c>
      <c r="M229">
        <f>'master schema'!V224</f>
        <v>0</v>
      </c>
      <c r="N229">
        <f>'master schema'!W224</f>
        <v>0</v>
      </c>
      <c r="O229">
        <f>'master schema'!X224</f>
        <v>0</v>
      </c>
      <c r="P229" t="b">
        <f t="shared" si="97"/>
        <v>0</v>
      </c>
      <c r="Q229" t="b">
        <f t="shared" si="98"/>
        <v>0</v>
      </c>
      <c r="R229" t="b">
        <f t="shared" si="99"/>
        <v>0</v>
      </c>
      <c r="S229" t="b">
        <f t="shared" si="100"/>
        <v>0</v>
      </c>
      <c r="T229">
        <f t="shared" si="101"/>
        <v>0</v>
      </c>
      <c r="U229">
        <f t="shared" si="102"/>
        <v>0</v>
      </c>
      <c r="V229" t="b">
        <f>NOT(ISBLANK('master schema'!S224))</f>
        <v>0</v>
      </c>
      <c r="W229" t="b">
        <f>NOT(ISBLANK('master schema'!T224))</f>
        <v>0</v>
      </c>
      <c r="X229" t="b">
        <f>NOT(ISBLANK('master schema'!U224))</f>
        <v>0</v>
      </c>
      <c r="Y229" t="b">
        <f>NOT(ISBLANK('master schema'!V224))</f>
        <v>0</v>
      </c>
      <c r="Z229" t="b">
        <f>NOT(ISBLANK('master schema'!W224))</f>
        <v>0</v>
      </c>
      <c r="AA229" t="b">
        <f>NOT(ISBLANK('master schema'!X224))</f>
        <v>0</v>
      </c>
      <c r="AB229" t="b">
        <f t="shared" si="103"/>
        <v>0</v>
      </c>
      <c r="AC229" t="e">
        <f>INDEX(types_tableschema,MATCH('master schema'!M224,types_master,0))</f>
        <v>#N/A</v>
      </c>
      <c r="AD229" t="b">
        <f>IF(flavour="full",TRUE,INDEX('master schema'!$AC224:$AF224,1,MATCH(flavour,'master schema'!$AC$9:$AF$9,0))="y")</f>
        <v>0</v>
      </c>
      <c r="AE229" t="b">
        <f t="shared" si="104"/>
        <v>0</v>
      </c>
      <c r="AF229" t="str">
        <f>IF(AD229,INDEX('master schema'!$AG224:$AK224,1,MATCH(flavour,'master schema'!$AG$9:$AK$9,0)),"")</f>
        <v/>
      </c>
      <c r="AG229" t="b">
        <f t="shared" si="105"/>
        <v>0</v>
      </c>
      <c r="AH229" t="str">
        <f t="shared" si="106"/>
        <v>0</v>
      </c>
      <c r="AI229" s="14" t="str">
        <f t="shared" si="126"/>
        <v/>
      </c>
      <c r="AJ229" s="15" t="str">
        <f t="shared" si="107"/>
        <v/>
      </c>
      <c r="AK229" s="15" t="str">
        <f t="shared" si="108"/>
        <v/>
      </c>
      <c r="AL229" s="15" t="str">
        <f t="shared" si="109"/>
        <v/>
      </c>
      <c r="AM229" s="15" t="str">
        <f t="shared" si="110"/>
        <v/>
      </c>
      <c r="AN229" s="15" t="str">
        <f t="shared" si="111"/>
        <v/>
      </c>
      <c r="AO229" s="15" t="str">
        <f t="shared" si="112"/>
        <v/>
      </c>
      <c r="AP229" s="15" t="str">
        <f t="shared" si="113"/>
        <v/>
      </c>
      <c r="AQ229" s="22" t="str">
        <f t="shared" si="122"/>
        <v/>
      </c>
      <c r="AR229" s="22" t="str">
        <f t="shared" si="114"/>
        <v/>
      </c>
      <c r="AS229" s="22" t="str">
        <f t="shared" si="115"/>
        <v/>
      </c>
      <c r="AT229" s="22" t="str">
        <f>IF(AND($AE229,$AB229),IF(V229,IF(OR($V229:V229),",","")&amp;AT$13&amp;": "&amp;J229,""),"")</f>
        <v/>
      </c>
      <c r="AU229" s="22" t="str">
        <f>IF(AND($AE229,$AB229),IF(W229,IF(OR($V229:W229),",","")&amp;AU$13&amp;": "&amp;K229,""),"")</f>
        <v/>
      </c>
      <c r="AV229" s="22" t="str">
        <f>IF(AND($AE229,$AB229),IF(X229,IF(OR($V229:X229),",","")&amp;AV$13&amp;": "&amp;L229,""),"")</f>
        <v/>
      </c>
      <c r="AW229" s="22" t="str">
        <f>IF(AND($AE229,$AB229),IF(Y229,IF(OR($V229:Y229),",","")&amp;AW$13&amp;": "&amp;M229,""),"")</f>
        <v/>
      </c>
      <c r="AX229" s="22" t="str">
        <f>IF(AND($AE229,$AB229),IF(Z229,IF(OR($V229:Z229),",","")&amp;AX$13&amp;": """&amp;N229&amp;"""",""),"")</f>
        <v/>
      </c>
      <c r="AY229" s="22" t="str">
        <f>IF(AND($AE229,$AB229),IF(AA229,IF(OR($V229:AA229),",","")&amp;AY$13&amp;": "&amp;"["&amp;O229&amp;"]",""),"")</f>
        <v/>
      </c>
      <c r="AZ229" s="22" t="str">
        <f t="shared" si="123"/>
        <v/>
      </c>
      <c r="BA229" s="14" t="str">
        <f t="shared" si="124"/>
        <v/>
      </c>
      <c r="BB229" s="13" t="str">
        <f t="shared" si="116"/>
        <v/>
      </c>
      <c r="BC229" t="str">
        <f t="shared" si="117"/>
        <v/>
      </c>
      <c r="BD229" t="str">
        <f t="shared" si="125"/>
        <v/>
      </c>
      <c r="BE229" t="str">
        <f t="shared" si="118"/>
        <v/>
      </c>
      <c r="BG229" t="e">
        <f t="shared" si="119"/>
        <v>#N/A</v>
      </c>
      <c r="BH229">
        <f t="shared" si="120"/>
        <v>0</v>
      </c>
      <c r="BI229" t="str">
        <f t="shared" si="121"/>
        <v/>
      </c>
    </row>
    <row r="230" spans="1:61" x14ac:dyDescent="0.25">
      <c r="A230">
        <f>'master schema'!C225</f>
        <v>0</v>
      </c>
      <c r="B230">
        <f>'master schema'!K225</f>
        <v>0</v>
      </c>
      <c r="C230">
        <f>'master schema'!D225</f>
        <v>0</v>
      </c>
      <c r="D230">
        <f>'master schema'!E225</f>
        <v>0</v>
      </c>
      <c r="E230">
        <f>'master schema'!M225</f>
        <v>0</v>
      </c>
      <c r="F230">
        <f>'master schema'!N225</f>
        <v>0</v>
      </c>
      <c r="G230">
        <f>'master schema'!O225</f>
        <v>0</v>
      </c>
      <c r="H230">
        <f>'master schema'!Y225</f>
        <v>0</v>
      </c>
      <c r="I230">
        <f>'master schema'!Z225</f>
        <v>0</v>
      </c>
      <c r="J230">
        <f>'master schema'!S225</f>
        <v>0</v>
      </c>
      <c r="K230">
        <f>'master schema'!T225</f>
        <v>0</v>
      </c>
      <c r="L230">
        <f>'master schema'!U225</f>
        <v>0</v>
      </c>
      <c r="M230">
        <f>'master schema'!V225</f>
        <v>0</v>
      </c>
      <c r="N230">
        <f>'master schema'!W225</f>
        <v>0</v>
      </c>
      <c r="O230">
        <f>'master schema'!X225</f>
        <v>0</v>
      </c>
      <c r="P230" t="b">
        <f t="shared" si="97"/>
        <v>0</v>
      </c>
      <c r="Q230" t="b">
        <f t="shared" si="98"/>
        <v>0</v>
      </c>
      <c r="R230" t="b">
        <f t="shared" si="99"/>
        <v>0</v>
      </c>
      <c r="S230" t="b">
        <f t="shared" si="100"/>
        <v>0</v>
      </c>
      <c r="T230">
        <f t="shared" si="101"/>
        <v>0</v>
      </c>
      <c r="U230">
        <f t="shared" si="102"/>
        <v>0</v>
      </c>
      <c r="V230" t="b">
        <f>NOT(ISBLANK('master schema'!S225))</f>
        <v>0</v>
      </c>
      <c r="W230" t="b">
        <f>NOT(ISBLANK('master schema'!T225))</f>
        <v>0</v>
      </c>
      <c r="X230" t="b">
        <f>NOT(ISBLANK('master schema'!U225))</f>
        <v>0</v>
      </c>
      <c r="Y230" t="b">
        <f>NOT(ISBLANK('master schema'!V225))</f>
        <v>0</v>
      </c>
      <c r="Z230" t="b">
        <f>NOT(ISBLANK('master schema'!W225))</f>
        <v>0</v>
      </c>
      <c r="AA230" t="b">
        <f>NOT(ISBLANK('master schema'!X225))</f>
        <v>0</v>
      </c>
      <c r="AB230" t="b">
        <f t="shared" si="103"/>
        <v>0</v>
      </c>
      <c r="AC230" t="e">
        <f>INDEX(types_tableschema,MATCH('master schema'!M225,types_master,0))</f>
        <v>#N/A</v>
      </c>
      <c r="AD230" t="b">
        <f>IF(flavour="full",TRUE,INDEX('master schema'!$AC225:$AF225,1,MATCH(flavour,'master schema'!$AC$9:$AF$9,0))="y")</f>
        <v>0</v>
      </c>
      <c r="AE230" t="b">
        <f t="shared" si="104"/>
        <v>0</v>
      </c>
      <c r="AF230" t="str">
        <f>IF(AD230,INDEX('master schema'!$AG225:$AK225,1,MATCH(flavour,'master schema'!$AG$9:$AK$9,0)),"")</f>
        <v/>
      </c>
      <c r="AG230" t="b">
        <f t="shared" si="105"/>
        <v>0</v>
      </c>
      <c r="AH230" t="str">
        <f t="shared" si="106"/>
        <v>0</v>
      </c>
      <c r="AI230" s="14" t="str">
        <f t="shared" si="126"/>
        <v/>
      </c>
      <c r="AJ230" s="15" t="str">
        <f t="shared" si="107"/>
        <v/>
      </c>
      <c r="AK230" s="15" t="str">
        <f t="shared" si="108"/>
        <v/>
      </c>
      <c r="AL230" s="15" t="str">
        <f t="shared" si="109"/>
        <v/>
      </c>
      <c r="AM230" s="15" t="str">
        <f t="shared" si="110"/>
        <v/>
      </c>
      <c r="AN230" s="15" t="str">
        <f t="shared" si="111"/>
        <v/>
      </c>
      <c r="AO230" s="15" t="str">
        <f t="shared" si="112"/>
        <v/>
      </c>
      <c r="AP230" s="15" t="str">
        <f t="shared" si="113"/>
        <v/>
      </c>
      <c r="AQ230" s="22" t="str">
        <f t="shared" si="122"/>
        <v/>
      </c>
      <c r="AR230" s="22" t="str">
        <f t="shared" si="114"/>
        <v/>
      </c>
      <c r="AS230" s="22" t="str">
        <f t="shared" si="115"/>
        <v/>
      </c>
      <c r="AT230" s="22" t="str">
        <f>IF(AND($AE230,$AB230),IF(V230,IF(OR($V230:V230),",","")&amp;AT$13&amp;": "&amp;J230,""),"")</f>
        <v/>
      </c>
      <c r="AU230" s="22" t="str">
        <f>IF(AND($AE230,$AB230),IF(W230,IF(OR($V230:W230),",","")&amp;AU$13&amp;": "&amp;K230,""),"")</f>
        <v/>
      </c>
      <c r="AV230" s="22" t="str">
        <f>IF(AND($AE230,$AB230),IF(X230,IF(OR($V230:X230),",","")&amp;AV$13&amp;": "&amp;L230,""),"")</f>
        <v/>
      </c>
      <c r="AW230" s="22" t="str">
        <f>IF(AND($AE230,$AB230),IF(Y230,IF(OR($V230:Y230),",","")&amp;AW$13&amp;": "&amp;M230,""),"")</f>
        <v/>
      </c>
      <c r="AX230" s="22" t="str">
        <f>IF(AND($AE230,$AB230),IF(Z230,IF(OR($V230:Z230),",","")&amp;AX$13&amp;": """&amp;N230&amp;"""",""),"")</f>
        <v/>
      </c>
      <c r="AY230" s="22" t="str">
        <f>IF(AND($AE230,$AB230),IF(AA230,IF(OR($V230:AA230),",","")&amp;AY$13&amp;": "&amp;"["&amp;O230&amp;"]",""),"")</f>
        <v/>
      </c>
      <c r="AZ230" s="22" t="str">
        <f t="shared" si="123"/>
        <v/>
      </c>
      <c r="BA230" s="14" t="str">
        <f t="shared" si="124"/>
        <v/>
      </c>
      <c r="BB230" s="13" t="str">
        <f t="shared" si="116"/>
        <v/>
      </c>
      <c r="BC230" t="str">
        <f t="shared" si="117"/>
        <v/>
      </c>
      <c r="BD230" t="str">
        <f t="shared" si="125"/>
        <v/>
      </c>
      <c r="BE230" t="str">
        <f t="shared" si="118"/>
        <v/>
      </c>
      <c r="BG230" t="e">
        <f t="shared" si="119"/>
        <v>#N/A</v>
      </c>
      <c r="BH230">
        <f t="shared" si="120"/>
        <v>0</v>
      </c>
      <c r="BI230" t="str">
        <f t="shared" si="121"/>
        <v/>
      </c>
    </row>
    <row r="231" spans="1:61" x14ac:dyDescent="0.25">
      <c r="A231">
        <f>'master schema'!C226</f>
        <v>0</v>
      </c>
      <c r="B231">
        <f>'master schema'!K226</f>
        <v>0</v>
      </c>
      <c r="C231">
        <f>'master schema'!D226</f>
        <v>0</v>
      </c>
      <c r="D231">
        <f>'master schema'!E226</f>
        <v>0</v>
      </c>
      <c r="E231">
        <f>'master schema'!M226</f>
        <v>0</v>
      </c>
      <c r="F231">
        <f>'master schema'!N226</f>
        <v>0</v>
      </c>
      <c r="G231">
        <f>'master schema'!O226</f>
        <v>0</v>
      </c>
      <c r="H231">
        <f>'master schema'!Y226</f>
        <v>0</v>
      </c>
      <c r="I231">
        <f>'master schema'!Z226</f>
        <v>0</v>
      </c>
      <c r="J231">
        <f>'master schema'!S226</f>
        <v>0</v>
      </c>
      <c r="K231">
        <f>'master schema'!T226</f>
        <v>0</v>
      </c>
      <c r="L231">
        <f>'master schema'!U226</f>
        <v>0</v>
      </c>
      <c r="M231">
        <f>'master schema'!V226</f>
        <v>0</v>
      </c>
      <c r="N231">
        <f>'master schema'!W226</f>
        <v>0</v>
      </c>
      <c r="O231">
        <f>'master schema'!X226</f>
        <v>0</v>
      </c>
      <c r="P231" t="b">
        <f t="shared" si="97"/>
        <v>0</v>
      </c>
      <c r="Q231" t="b">
        <f t="shared" si="98"/>
        <v>0</v>
      </c>
      <c r="R231" t="b">
        <f t="shared" si="99"/>
        <v>0</v>
      </c>
      <c r="S231" t="b">
        <f t="shared" si="100"/>
        <v>0</v>
      </c>
      <c r="T231">
        <f t="shared" si="101"/>
        <v>0</v>
      </c>
      <c r="U231">
        <f t="shared" si="102"/>
        <v>0</v>
      </c>
      <c r="V231" t="b">
        <f>NOT(ISBLANK('master schema'!S226))</f>
        <v>0</v>
      </c>
      <c r="W231" t="b">
        <f>NOT(ISBLANK('master schema'!T226))</f>
        <v>0</v>
      </c>
      <c r="X231" t="b">
        <f>NOT(ISBLANK('master schema'!U226))</f>
        <v>0</v>
      </c>
      <c r="Y231" t="b">
        <f>NOT(ISBLANK('master schema'!V226))</f>
        <v>0</v>
      </c>
      <c r="Z231" t="b">
        <f>NOT(ISBLANK('master schema'!W226))</f>
        <v>0</v>
      </c>
      <c r="AA231" t="b">
        <f>NOT(ISBLANK('master schema'!X226))</f>
        <v>0</v>
      </c>
      <c r="AB231" t="b">
        <f t="shared" si="103"/>
        <v>0</v>
      </c>
      <c r="AC231" t="e">
        <f>INDEX(types_tableschema,MATCH('master schema'!M226,types_master,0))</f>
        <v>#N/A</v>
      </c>
      <c r="AD231" t="b">
        <f>IF(flavour="full",TRUE,INDEX('master schema'!$AC226:$AF226,1,MATCH(flavour,'master schema'!$AC$9:$AF$9,0))="y")</f>
        <v>0</v>
      </c>
      <c r="AE231" t="b">
        <f t="shared" si="104"/>
        <v>0</v>
      </c>
      <c r="AF231" t="str">
        <f>IF(AD231,INDEX('master schema'!$AG226:$AK226,1,MATCH(flavour,'master schema'!$AG$9:$AK$9,0)),"")</f>
        <v/>
      </c>
      <c r="AG231" t="b">
        <f t="shared" si="105"/>
        <v>0</v>
      </c>
      <c r="AH231" t="str">
        <f t="shared" si="106"/>
        <v>0</v>
      </c>
      <c r="AI231" s="14" t="str">
        <f t="shared" si="126"/>
        <v/>
      </c>
      <c r="AJ231" s="15" t="str">
        <f t="shared" si="107"/>
        <v/>
      </c>
      <c r="AK231" s="15" t="str">
        <f t="shared" si="108"/>
        <v/>
      </c>
      <c r="AL231" s="15" t="str">
        <f t="shared" si="109"/>
        <v/>
      </c>
      <c r="AM231" s="15" t="str">
        <f t="shared" si="110"/>
        <v/>
      </c>
      <c r="AN231" s="15" t="str">
        <f t="shared" si="111"/>
        <v/>
      </c>
      <c r="AO231" s="15" t="str">
        <f t="shared" si="112"/>
        <v/>
      </c>
      <c r="AP231" s="15" t="str">
        <f t="shared" si="113"/>
        <v/>
      </c>
      <c r="AQ231" s="22" t="str">
        <f t="shared" si="122"/>
        <v/>
      </c>
      <c r="AR231" s="22" t="str">
        <f t="shared" si="114"/>
        <v/>
      </c>
      <c r="AS231" s="22" t="str">
        <f t="shared" si="115"/>
        <v/>
      </c>
      <c r="AT231" s="22" t="str">
        <f>IF(AND($AE231,$AB231),IF(V231,IF(OR($V231:V231),",","")&amp;AT$13&amp;": "&amp;J231,""),"")</f>
        <v/>
      </c>
      <c r="AU231" s="22" t="str">
        <f>IF(AND($AE231,$AB231),IF(W231,IF(OR($V231:W231),",","")&amp;AU$13&amp;": "&amp;K231,""),"")</f>
        <v/>
      </c>
      <c r="AV231" s="22" t="str">
        <f>IF(AND($AE231,$AB231),IF(X231,IF(OR($V231:X231),",","")&amp;AV$13&amp;": "&amp;L231,""),"")</f>
        <v/>
      </c>
      <c r="AW231" s="22" t="str">
        <f>IF(AND($AE231,$AB231),IF(Y231,IF(OR($V231:Y231),",","")&amp;AW$13&amp;": "&amp;M231,""),"")</f>
        <v/>
      </c>
      <c r="AX231" s="22" t="str">
        <f>IF(AND($AE231,$AB231),IF(Z231,IF(OR($V231:Z231),",","")&amp;AX$13&amp;": """&amp;N231&amp;"""",""),"")</f>
        <v/>
      </c>
      <c r="AY231" s="22" t="str">
        <f>IF(AND($AE231,$AB231),IF(AA231,IF(OR($V231:AA231),",","")&amp;AY$13&amp;": "&amp;"["&amp;O231&amp;"]",""),"")</f>
        <v/>
      </c>
      <c r="AZ231" s="22" t="str">
        <f t="shared" si="123"/>
        <v/>
      </c>
      <c r="BA231" s="14" t="str">
        <f t="shared" si="124"/>
        <v/>
      </c>
      <c r="BB231" s="13" t="str">
        <f t="shared" si="116"/>
        <v/>
      </c>
      <c r="BC231" t="str">
        <f t="shared" si="117"/>
        <v/>
      </c>
      <c r="BD231" t="str">
        <f t="shared" si="125"/>
        <v/>
      </c>
      <c r="BE231" t="str">
        <f t="shared" si="118"/>
        <v/>
      </c>
      <c r="BG231" t="e">
        <f t="shared" si="119"/>
        <v>#N/A</v>
      </c>
      <c r="BH231">
        <f t="shared" si="120"/>
        <v>0</v>
      </c>
      <c r="BI231" t="str">
        <f t="shared" si="121"/>
        <v/>
      </c>
    </row>
    <row r="232" spans="1:61" x14ac:dyDescent="0.25">
      <c r="A232">
        <f>'master schema'!C227</f>
        <v>0</v>
      </c>
      <c r="B232">
        <f>'master schema'!K227</f>
        <v>0</v>
      </c>
      <c r="C232">
        <f>'master schema'!D227</f>
        <v>0</v>
      </c>
      <c r="D232">
        <f>'master schema'!E227</f>
        <v>0</v>
      </c>
      <c r="E232">
        <f>'master schema'!M227</f>
        <v>0</v>
      </c>
      <c r="F232">
        <f>'master schema'!N227</f>
        <v>0</v>
      </c>
      <c r="G232">
        <f>'master schema'!O227</f>
        <v>0</v>
      </c>
      <c r="H232">
        <f>'master schema'!Y227</f>
        <v>0</v>
      </c>
      <c r="I232">
        <f>'master schema'!Z227</f>
        <v>0</v>
      </c>
      <c r="J232">
        <f>'master schema'!S227</f>
        <v>0</v>
      </c>
      <c r="K232">
        <f>'master schema'!T227</f>
        <v>0</v>
      </c>
      <c r="L232">
        <f>'master schema'!U227</f>
        <v>0</v>
      </c>
      <c r="M232">
        <f>'master schema'!V227</f>
        <v>0</v>
      </c>
      <c r="N232">
        <f>'master schema'!W227</f>
        <v>0</v>
      </c>
      <c r="O232">
        <f>'master schema'!X227</f>
        <v>0</v>
      </c>
      <c r="P232" t="b">
        <f t="shared" si="97"/>
        <v>0</v>
      </c>
      <c r="Q232" t="b">
        <f t="shared" si="98"/>
        <v>0</v>
      </c>
      <c r="R232" t="b">
        <f t="shared" si="99"/>
        <v>0</v>
      </c>
      <c r="S232" t="b">
        <f t="shared" si="100"/>
        <v>0</v>
      </c>
      <c r="T232">
        <f t="shared" si="101"/>
        <v>0</v>
      </c>
      <c r="U232">
        <f t="shared" si="102"/>
        <v>0</v>
      </c>
      <c r="V232" t="b">
        <f>NOT(ISBLANK('master schema'!S227))</f>
        <v>0</v>
      </c>
      <c r="W232" t="b">
        <f>NOT(ISBLANK('master schema'!T227))</f>
        <v>0</v>
      </c>
      <c r="X232" t="b">
        <f>NOT(ISBLANK('master schema'!U227))</f>
        <v>0</v>
      </c>
      <c r="Y232" t="b">
        <f>NOT(ISBLANK('master schema'!V227))</f>
        <v>0</v>
      </c>
      <c r="Z232" t="b">
        <f>NOT(ISBLANK('master schema'!W227))</f>
        <v>0</v>
      </c>
      <c r="AA232" t="b">
        <f>NOT(ISBLANK('master schema'!X227))</f>
        <v>0</v>
      </c>
      <c r="AB232" t="b">
        <f t="shared" si="103"/>
        <v>0</v>
      </c>
      <c r="AC232" t="e">
        <f>INDEX(types_tableschema,MATCH('master schema'!M227,types_master,0))</f>
        <v>#N/A</v>
      </c>
      <c r="AD232" t="b">
        <f>IF(flavour="full",TRUE,INDEX('master schema'!$AC227:$AF227,1,MATCH(flavour,'master schema'!$AC$9:$AF$9,0))="y")</f>
        <v>0</v>
      </c>
      <c r="AE232" t="b">
        <f t="shared" si="104"/>
        <v>0</v>
      </c>
      <c r="AF232" t="str">
        <f>IF(AD232,INDEX('master schema'!$AG227:$AK227,1,MATCH(flavour,'master schema'!$AG$9:$AK$9,0)),"")</f>
        <v/>
      </c>
      <c r="AG232" t="b">
        <f t="shared" si="105"/>
        <v>0</v>
      </c>
      <c r="AH232" t="str">
        <f t="shared" si="106"/>
        <v>0</v>
      </c>
      <c r="AI232" s="14" t="str">
        <f t="shared" si="126"/>
        <v/>
      </c>
      <c r="AJ232" s="15" t="str">
        <f t="shared" si="107"/>
        <v/>
      </c>
      <c r="AK232" s="15" t="str">
        <f t="shared" si="108"/>
        <v/>
      </c>
      <c r="AL232" s="15" t="str">
        <f t="shared" si="109"/>
        <v/>
      </c>
      <c r="AM232" s="15" t="str">
        <f t="shared" si="110"/>
        <v/>
      </c>
      <c r="AN232" s="15" t="str">
        <f t="shared" si="111"/>
        <v/>
      </c>
      <c r="AO232" s="15" t="str">
        <f t="shared" si="112"/>
        <v/>
      </c>
      <c r="AP232" s="15" t="str">
        <f t="shared" si="113"/>
        <v/>
      </c>
      <c r="AQ232" s="22" t="str">
        <f t="shared" si="122"/>
        <v/>
      </c>
      <c r="AR232" s="22" t="str">
        <f t="shared" si="114"/>
        <v/>
      </c>
      <c r="AS232" s="22" t="str">
        <f t="shared" si="115"/>
        <v/>
      </c>
      <c r="AT232" s="22" t="str">
        <f>IF(AND($AE232,$AB232),IF(V232,IF(OR($V232:V232),",","")&amp;AT$13&amp;": "&amp;J232,""),"")</f>
        <v/>
      </c>
      <c r="AU232" s="22" t="str">
        <f>IF(AND($AE232,$AB232),IF(W232,IF(OR($V232:W232),",","")&amp;AU$13&amp;": "&amp;K232,""),"")</f>
        <v/>
      </c>
      <c r="AV232" s="22" t="str">
        <f>IF(AND($AE232,$AB232),IF(X232,IF(OR($V232:X232),",","")&amp;AV$13&amp;": "&amp;L232,""),"")</f>
        <v/>
      </c>
      <c r="AW232" s="22" t="str">
        <f>IF(AND($AE232,$AB232),IF(Y232,IF(OR($V232:Y232),",","")&amp;AW$13&amp;": "&amp;M232,""),"")</f>
        <v/>
      </c>
      <c r="AX232" s="22" t="str">
        <f>IF(AND($AE232,$AB232),IF(Z232,IF(OR($V232:Z232),",","")&amp;AX$13&amp;": """&amp;N232&amp;"""",""),"")</f>
        <v/>
      </c>
      <c r="AY232" s="22" t="str">
        <f>IF(AND($AE232,$AB232),IF(AA232,IF(OR($V232:AA232),",","")&amp;AY$13&amp;": "&amp;"["&amp;O232&amp;"]",""),"")</f>
        <v/>
      </c>
      <c r="AZ232" s="22" t="str">
        <f t="shared" si="123"/>
        <v/>
      </c>
      <c r="BA232" s="14" t="str">
        <f t="shared" si="124"/>
        <v/>
      </c>
      <c r="BB232" s="13" t="str">
        <f t="shared" si="116"/>
        <v/>
      </c>
      <c r="BC232" t="str">
        <f t="shared" si="117"/>
        <v/>
      </c>
      <c r="BD232" t="str">
        <f t="shared" si="125"/>
        <v/>
      </c>
      <c r="BE232" t="str">
        <f t="shared" si="118"/>
        <v/>
      </c>
      <c r="BG232" t="e">
        <f t="shared" si="119"/>
        <v>#N/A</v>
      </c>
      <c r="BH232">
        <f t="shared" si="120"/>
        <v>0</v>
      </c>
      <c r="BI232" t="str">
        <f t="shared" si="121"/>
        <v/>
      </c>
    </row>
    <row r="233" spans="1:61" x14ac:dyDescent="0.25">
      <c r="A233">
        <f>'master schema'!C228</f>
        <v>0</v>
      </c>
      <c r="B233">
        <f>'master schema'!K228</f>
        <v>0</v>
      </c>
      <c r="C233">
        <f>'master schema'!D228</f>
        <v>0</v>
      </c>
      <c r="D233">
        <f>'master schema'!E228</f>
        <v>0</v>
      </c>
      <c r="E233">
        <f>'master schema'!M228</f>
        <v>0</v>
      </c>
      <c r="F233">
        <f>'master schema'!N228</f>
        <v>0</v>
      </c>
      <c r="G233">
        <f>'master schema'!O228</f>
        <v>0</v>
      </c>
      <c r="H233">
        <f>'master schema'!Y228</f>
        <v>0</v>
      </c>
      <c r="I233">
        <f>'master schema'!Z228</f>
        <v>0</v>
      </c>
      <c r="J233">
        <f>'master schema'!S228</f>
        <v>0</v>
      </c>
      <c r="K233">
        <f>'master schema'!T228</f>
        <v>0</v>
      </c>
      <c r="L233">
        <f>'master schema'!U228</f>
        <v>0</v>
      </c>
      <c r="M233">
        <f>'master schema'!V228</f>
        <v>0</v>
      </c>
      <c r="N233">
        <f>'master schema'!W228</f>
        <v>0</v>
      </c>
      <c r="O233">
        <f>'master schema'!X228</f>
        <v>0</v>
      </c>
      <c r="P233" t="b">
        <f t="shared" si="97"/>
        <v>0</v>
      </c>
      <c r="Q233" t="b">
        <f t="shared" si="98"/>
        <v>0</v>
      </c>
      <c r="R233" t="b">
        <f t="shared" si="99"/>
        <v>0</v>
      </c>
      <c r="S233" t="b">
        <f t="shared" si="100"/>
        <v>0</v>
      </c>
      <c r="T233">
        <f t="shared" si="101"/>
        <v>0</v>
      </c>
      <c r="U233">
        <f t="shared" si="102"/>
        <v>0</v>
      </c>
      <c r="V233" t="b">
        <f>NOT(ISBLANK('master schema'!S228))</f>
        <v>0</v>
      </c>
      <c r="W233" t="b">
        <f>NOT(ISBLANK('master schema'!T228))</f>
        <v>0</v>
      </c>
      <c r="X233" t="b">
        <f>NOT(ISBLANK('master schema'!U228))</f>
        <v>0</v>
      </c>
      <c r="Y233" t="b">
        <f>NOT(ISBLANK('master schema'!V228))</f>
        <v>0</v>
      </c>
      <c r="Z233" t="b">
        <f>NOT(ISBLANK('master schema'!W228))</f>
        <v>0</v>
      </c>
      <c r="AA233" t="b">
        <f>NOT(ISBLANK('master schema'!X228))</f>
        <v>0</v>
      </c>
      <c r="AB233" t="b">
        <f t="shared" si="103"/>
        <v>0</v>
      </c>
      <c r="AC233" t="e">
        <f>INDEX(types_tableschema,MATCH('master schema'!M228,types_master,0))</f>
        <v>#N/A</v>
      </c>
      <c r="AD233" t="b">
        <f>IF(flavour="full",TRUE,INDEX('master schema'!$AC228:$AF228,1,MATCH(flavour,'master schema'!$AC$9:$AF$9,0))="y")</f>
        <v>0</v>
      </c>
      <c r="AE233" t="b">
        <f t="shared" si="104"/>
        <v>0</v>
      </c>
      <c r="AF233" t="str">
        <f>IF(AD233,INDEX('master schema'!$AG228:$AK228,1,MATCH(flavour,'master schema'!$AG$9:$AK$9,0)),"")</f>
        <v/>
      </c>
      <c r="AG233" t="b">
        <f t="shared" si="105"/>
        <v>0</v>
      </c>
      <c r="AH233" t="str">
        <f t="shared" si="106"/>
        <v>0</v>
      </c>
      <c r="AI233" s="14" t="str">
        <f t="shared" si="126"/>
        <v/>
      </c>
      <c r="AJ233" s="15" t="str">
        <f t="shared" si="107"/>
        <v/>
      </c>
      <c r="AK233" s="15" t="str">
        <f t="shared" si="108"/>
        <v/>
      </c>
      <c r="AL233" s="15" t="str">
        <f t="shared" si="109"/>
        <v/>
      </c>
      <c r="AM233" s="15" t="str">
        <f t="shared" si="110"/>
        <v/>
      </c>
      <c r="AN233" s="15" t="str">
        <f t="shared" si="111"/>
        <v/>
      </c>
      <c r="AO233" s="15" t="str">
        <f t="shared" si="112"/>
        <v/>
      </c>
      <c r="AP233" s="15" t="str">
        <f t="shared" si="113"/>
        <v/>
      </c>
      <c r="AQ233" s="22" t="str">
        <f t="shared" si="122"/>
        <v/>
      </c>
      <c r="AR233" s="22" t="str">
        <f t="shared" si="114"/>
        <v/>
      </c>
      <c r="AS233" s="22" t="str">
        <f t="shared" si="115"/>
        <v/>
      </c>
      <c r="AT233" s="22" t="str">
        <f>IF(AND($AE233,$AB233),IF(V233,IF(OR($V233:V233),",","")&amp;AT$13&amp;": "&amp;J233,""),"")</f>
        <v/>
      </c>
      <c r="AU233" s="22" t="str">
        <f>IF(AND($AE233,$AB233),IF(W233,IF(OR($V233:W233),",","")&amp;AU$13&amp;": "&amp;K233,""),"")</f>
        <v/>
      </c>
      <c r="AV233" s="22" t="str">
        <f>IF(AND($AE233,$AB233),IF(X233,IF(OR($V233:X233),",","")&amp;AV$13&amp;": "&amp;L233,""),"")</f>
        <v/>
      </c>
      <c r="AW233" s="22" t="str">
        <f>IF(AND($AE233,$AB233),IF(Y233,IF(OR($V233:Y233),",","")&amp;AW$13&amp;": "&amp;M233,""),"")</f>
        <v/>
      </c>
      <c r="AX233" s="22" t="str">
        <f>IF(AND($AE233,$AB233),IF(Z233,IF(OR($V233:Z233),",","")&amp;AX$13&amp;": """&amp;N233&amp;"""",""),"")</f>
        <v/>
      </c>
      <c r="AY233" s="22" t="str">
        <f>IF(AND($AE233,$AB233),IF(AA233,IF(OR($V233:AA233),",","")&amp;AY$13&amp;": "&amp;"["&amp;O233&amp;"]",""),"")</f>
        <v/>
      </c>
      <c r="AZ233" s="22" t="str">
        <f t="shared" si="123"/>
        <v/>
      </c>
      <c r="BA233" s="14" t="str">
        <f t="shared" si="124"/>
        <v/>
      </c>
      <c r="BB233" s="13" t="str">
        <f t="shared" si="116"/>
        <v/>
      </c>
      <c r="BC233" t="str">
        <f t="shared" si="117"/>
        <v/>
      </c>
      <c r="BD233" t="str">
        <f t="shared" si="125"/>
        <v/>
      </c>
      <c r="BE233" t="str">
        <f t="shared" si="118"/>
        <v/>
      </c>
      <c r="BG233" t="e">
        <f t="shared" si="119"/>
        <v>#N/A</v>
      </c>
      <c r="BH233">
        <f t="shared" si="120"/>
        <v>0</v>
      </c>
      <c r="BI233" t="str">
        <f t="shared" si="121"/>
        <v/>
      </c>
    </row>
    <row r="234" spans="1:61" x14ac:dyDescent="0.25">
      <c r="A234">
        <f>'master schema'!C229</f>
        <v>0</v>
      </c>
      <c r="B234">
        <f>'master schema'!K229</f>
        <v>0</v>
      </c>
      <c r="C234">
        <f>'master schema'!D229</f>
        <v>0</v>
      </c>
      <c r="D234">
        <f>'master schema'!E229</f>
        <v>0</v>
      </c>
      <c r="E234">
        <f>'master schema'!M229</f>
        <v>0</v>
      </c>
      <c r="F234">
        <f>'master schema'!N229</f>
        <v>0</v>
      </c>
      <c r="G234">
        <f>'master schema'!O229</f>
        <v>0</v>
      </c>
      <c r="H234">
        <f>'master schema'!Y229</f>
        <v>0</v>
      </c>
      <c r="I234">
        <f>'master schema'!Z229</f>
        <v>0</v>
      </c>
      <c r="J234">
        <f>'master schema'!S229</f>
        <v>0</v>
      </c>
      <c r="K234">
        <f>'master schema'!T229</f>
        <v>0</v>
      </c>
      <c r="L234">
        <f>'master schema'!U229</f>
        <v>0</v>
      </c>
      <c r="M234">
        <f>'master schema'!V229</f>
        <v>0</v>
      </c>
      <c r="N234">
        <f>'master schema'!W229</f>
        <v>0</v>
      </c>
      <c r="O234">
        <f>'master schema'!X229</f>
        <v>0</v>
      </c>
      <c r="P234" t="b">
        <f t="shared" si="97"/>
        <v>0</v>
      </c>
      <c r="Q234" t="b">
        <f t="shared" si="98"/>
        <v>0</v>
      </c>
      <c r="R234" t="b">
        <f t="shared" si="99"/>
        <v>0</v>
      </c>
      <c r="S234" t="b">
        <f t="shared" si="100"/>
        <v>0</v>
      </c>
      <c r="T234">
        <f t="shared" si="101"/>
        <v>0</v>
      </c>
      <c r="U234">
        <f t="shared" si="102"/>
        <v>0</v>
      </c>
      <c r="V234" t="b">
        <f>NOT(ISBLANK('master schema'!S229))</f>
        <v>0</v>
      </c>
      <c r="W234" t="b">
        <f>NOT(ISBLANK('master schema'!T229))</f>
        <v>0</v>
      </c>
      <c r="X234" t="b">
        <f>NOT(ISBLANK('master schema'!U229))</f>
        <v>0</v>
      </c>
      <c r="Y234" t="b">
        <f>NOT(ISBLANK('master schema'!V229))</f>
        <v>0</v>
      </c>
      <c r="Z234" t="b">
        <f>NOT(ISBLANK('master schema'!W229))</f>
        <v>0</v>
      </c>
      <c r="AA234" t="b">
        <f>NOT(ISBLANK('master schema'!X229))</f>
        <v>0</v>
      </c>
      <c r="AB234" t="b">
        <f t="shared" si="103"/>
        <v>0</v>
      </c>
      <c r="AC234" t="e">
        <f>INDEX(types_tableschema,MATCH('master schema'!M229,types_master,0))</f>
        <v>#N/A</v>
      </c>
      <c r="AD234" t="b">
        <f>IF(flavour="full",TRUE,INDEX('master schema'!$AC229:$AF229,1,MATCH(flavour,'master schema'!$AC$9:$AF$9,0))="y")</f>
        <v>0</v>
      </c>
      <c r="AE234" t="b">
        <f t="shared" si="104"/>
        <v>0</v>
      </c>
      <c r="AF234" t="str">
        <f>IF(AD234,INDEX('master schema'!$AG229:$AK229,1,MATCH(flavour,'master schema'!$AG$9:$AK$9,0)),"")</f>
        <v/>
      </c>
      <c r="AG234" t="b">
        <f t="shared" si="105"/>
        <v>0</v>
      </c>
      <c r="AH234" t="str">
        <f t="shared" si="106"/>
        <v>0</v>
      </c>
      <c r="AI234" s="14" t="str">
        <f t="shared" si="126"/>
        <v/>
      </c>
      <c r="AJ234" s="15" t="str">
        <f t="shared" si="107"/>
        <v/>
      </c>
      <c r="AK234" s="15" t="str">
        <f t="shared" si="108"/>
        <v/>
      </c>
      <c r="AL234" s="15" t="str">
        <f t="shared" si="109"/>
        <v/>
      </c>
      <c r="AM234" s="15" t="str">
        <f t="shared" si="110"/>
        <v/>
      </c>
      <c r="AN234" s="15" t="str">
        <f t="shared" si="111"/>
        <v/>
      </c>
      <c r="AO234" s="15" t="str">
        <f t="shared" si="112"/>
        <v/>
      </c>
      <c r="AP234" s="15" t="str">
        <f t="shared" si="113"/>
        <v/>
      </c>
      <c r="AQ234" s="22" t="str">
        <f t="shared" si="122"/>
        <v/>
      </c>
      <c r="AR234" s="22" t="str">
        <f t="shared" si="114"/>
        <v/>
      </c>
      <c r="AS234" s="22" t="str">
        <f t="shared" si="115"/>
        <v/>
      </c>
      <c r="AT234" s="22" t="str">
        <f>IF(AND($AE234,$AB234),IF(V234,IF(OR($V234:V234),",","")&amp;AT$13&amp;": "&amp;J234,""),"")</f>
        <v/>
      </c>
      <c r="AU234" s="22" t="str">
        <f>IF(AND($AE234,$AB234),IF(W234,IF(OR($V234:W234),",","")&amp;AU$13&amp;": "&amp;K234,""),"")</f>
        <v/>
      </c>
      <c r="AV234" s="22" t="str">
        <f>IF(AND($AE234,$AB234),IF(X234,IF(OR($V234:X234),",","")&amp;AV$13&amp;": "&amp;L234,""),"")</f>
        <v/>
      </c>
      <c r="AW234" s="22" t="str">
        <f>IF(AND($AE234,$AB234),IF(Y234,IF(OR($V234:Y234),",","")&amp;AW$13&amp;": "&amp;M234,""),"")</f>
        <v/>
      </c>
      <c r="AX234" s="22" t="str">
        <f>IF(AND($AE234,$AB234),IF(Z234,IF(OR($V234:Z234),",","")&amp;AX$13&amp;": """&amp;N234&amp;"""",""),"")</f>
        <v/>
      </c>
      <c r="AY234" s="22" t="str">
        <f>IF(AND($AE234,$AB234),IF(AA234,IF(OR($V234:AA234),",","")&amp;AY$13&amp;": "&amp;"["&amp;O234&amp;"]",""),"")</f>
        <v/>
      </c>
      <c r="AZ234" s="22" t="str">
        <f t="shared" si="123"/>
        <v/>
      </c>
      <c r="BA234" s="14" t="str">
        <f t="shared" si="124"/>
        <v/>
      </c>
      <c r="BB234" s="13" t="str">
        <f t="shared" si="116"/>
        <v/>
      </c>
      <c r="BC234" t="str">
        <f t="shared" si="117"/>
        <v/>
      </c>
      <c r="BD234" t="str">
        <f t="shared" si="125"/>
        <v/>
      </c>
      <c r="BE234" t="str">
        <f t="shared" si="118"/>
        <v/>
      </c>
      <c r="BG234" t="e">
        <f t="shared" si="119"/>
        <v>#N/A</v>
      </c>
      <c r="BH234">
        <f t="shared" si="120"/>
        <v>0</v>
      </c>
      <c r="BI234" t="str">
        <f t="shared" si="121"/>
        <v/>
      </c>
    </row>
    <row r="235" spans="1:61" x14ac:dyDescent="0.25">
      <c r="A235">
        <f>'master schema'!C230</f>
        <v>0</v>
      </c>
      <c r="B235">
        <f>'master schema'!K230</f>
        <v>0</v>
      </c>
      <c r="C235">
        <f>'master schema'!D230</f>
        <v>0</v>
      </c>
      <c r="D235">
        <f>'master schema'!E230</f>
        <v>0</v>
      </c>
      <c r="E235">
        <f>'master schema'!M230</f>
        <v>0</v>
      </c>
      <c r="F235">
        <f>'master schema'!N230</f>
        <v>0</v>
      </c>
      <c r="G235">
        <f>'master schema'!O230</f>
        <v>0</v>
      </c>
      <c r="H235">
        <f>'master schema'!Y230</f>
        <v>0</v>
      </c>
      <c r="I235">
        <f>'master schema'!Z230</f>
        <v>0</v>
      </c>
      <c r="J235">
        <f>'master schema'!S230</f>
        <v>0</v>
      </c>
      <c r="K235">
        <f>'master schema'!T230</f>
        <v>0</v>
      </c>
      <c r="L235">
        <f>'master schema'!U230</f>
        <v>0</v>
      </c>
      <c r="M235">
        <f>'master schema'!V230</f>
        <v>0</v>
      </c>
      <c r="N235">
        <f>'master schema'!W230</f>
        <v>0</v>
      </c>
      <c r="O235">
        <f>'master schema'!X230</f>
        <v>0</v>
      </c>
      <c r="P235" t="b">
        <f t="shared" si="97"/>
        <v>0</v>
      </c>
      <c r="Q235" t="b">
        <f t="shared" si="98"/>
        <v>0</v>
      </c>
      <c r="R235" t="b">
        <f t="shared" si="99"/>
        <v>0</v>
      </c>
      <c r="S235" t="b">
        <f t="shared" si="100"/>
        <v>0</v>
      </c>
      <c r="T235">
        <f t="shared" si="101"/>
        <v>0</v>
      </c>
      <c r="U235">
        <f t="shared" si="102"/>
        <v>0</v>
      </c>
      <c r="V235" t="b">
        <f>NOT(ISBLANK('master schema'!S230))</f>
        <v>0</v>
      </c>
      <c r="W235" t="b">
        <f>NOT(ISBLANK('master schema'!T230))</f>
        <v>0</v>
      </c>
      <c r="X235" t="b">
        <f>NOT(ISBLANK('master schema'!U230))</f>
        <v>0</v>
      </c>
      <c r="Y235" t="b">
        <f>NOT(ISBLANK('master schema'!V230))</f>
        <v>0</v>
      </c>
      <c r="Z235" t="b">
        <f>NOT(ISBLANK('master schema'!W230))</f>
        <v>0</v>
      </c>
      <c r="AA235" t="b">
        <f>NOT(ISBLANK('master schema'!X230))</f>
        <v>0</v>
      </c>
      <c r="AB235" t="b">
        <f t="shared" si="103"/>
        <v>0</v>
      </c>
      <c r="AC235" t="e">
        <f>INDEX(types_tableschema,MATCH('master schema'!M230,types_master,0))</f>
        <v>#N/A</v>
      </c>
      <c r="AD235" t="b">
        <f>IF(flavour="full",TRUE,INDEX('master schema'!$AC230:$AF230,1,MATCH(flavour,'master schema'!$AC$9:$AF$9,0))="y")</f>
        <v>0</v>
      </c>
      <c r="AE235" t="b">
        <f t="shared" si="104"/>
        <v>0</v>
      </c>
      <c r="AF235" t="str">
        <f>IF(AD235,INDEX('master schema'!$AG230:$AK230,1,MATCH(flavour,'master schema'!$AG$9:$AK$9,0)),"")</f>
        <v/>
      </c>
      <c r="AG235" t="b">
        <f t="shared" si="105"/>
        <v>0</v>
      </c>
      <c r="AH235" t="str">
        <f t="shared" si="106"/>
        <v>0</v>
      </c>
      <c r="AI235" s="14" t="str">
        <f t="shared" si="126"/>
        <v/>
      </c>
      <c r="AJ235" s="15" t="str">
        <f t="shared" si="107"/>
        <v/>
      </c>
      <c r="AK235" s="15" t="str">
        <f t="shared" si="108"/>
        <v/>
      </c>
      <c r="AL235" s="15" t="str">
        <f t="shared" si="109"/>
        <v/>
      </c>
      <c r="AM235" s="15" t="str">
        <f t="shared" si="110"/>
        <v/>
      </c>
      <c r="AN235" s="15" t="str">
        <f t="shared" si="111"/>
        <v/>
      </c>
      <c r="AO235" s="15" t="str">
        <f t="shared" si="112"/>
        <v/>
      </c>
      <c r="AP235" s="15" t="str">
        <f t="shared" si="113"/>
        <v/>
      </c>
      <c r="AQ235" s="22" t="str">
        <f t="shared" si="122"/>
        <v/>
      </c>
      <c r="AR235" s="22" t="str">
        <f t="shared" si="114"/>
        <v/>
      </c>
      <c r="AS235" s="22" t="str">
        <f t="shared" si="115"/>
        <v/>
      </c>
      <c r="AT235" s="22" t="str">
        <f>IF(AND($AE235,$AB235),IF(V235,IF(OR($V235:V235),",","")&amp;AT$13&amp;": "&amp;J235,""),"")</f>
        <v/>
      </c>
      <c r="AU235" s="22" t="str">
        <f>IF(AND($AE235,$AB235),IF(W235,IF(OR($V235:W235),",","")&amp;AU$13&amp;": "&amp;K235,""),"")</f>
        <v/>
      </c>
      <c r="AV235" s="22" t="str">
        <f>IF(AND($AE235,$AB235),IF(X235,IF(OR($V235:X235),",","")&amp;AV$13&amp;": "&amp;L235,""),"")</f>
        <v/>
      </c>
      <c r="AW235" s="22" t="str">
        <f>IF(AND($AE235,$AB235),IF(Y235,IF(OR($V235:Y235),",","")&amp;AW$13&amp;": "&amp;M235,""),"")</f>
        <v/>
      </c>
      <c r="AX235" s="22" t="str">
        <f>IF(AND($AE235,$AB235),IF(Z235,IF(OR($V235:Z235),",","")&amp;AX$13&amp;": """&amp;N235&amp;"""",""),"")</f>
        <v/>
      </c>
      <c r="AY235" s="22" t="str">
        <f>IF(AND($AE235,$AB235),IF(AA235,IF(OR($V235:AA235),",","")&amp;AY$13&amp;": "&amp;"["&amp;O235&amp;"]",""),"")</f>
        <v/>
      </c>
      <c r="AZ235" s="22" t="str">
        <f t="shared" si="123"/>
        <v/>
      </c>
      <c r="BA235" s="14" t="str">
        <f t="shared" si="124"/>
        <v/>
      </c>
      <c r="BB235" s="13" t="str">
        <f t="shared" si="116"/>
        <v/>
      </c>
      <c r="BC235" t="str">
        <f t="shared" si="117"/>
        <v/>
      </c>
      <c r="BD235" t="str">
        <f t="shared" si="125"/>
        <v/>
      </c>
      <c r="BE235" t="str">
        <f t="shared" si="118"/>
        <v/>
      </c>
      <c r="BG235" t="e">
        <f t="shared" si="119"/>
        <v>#N/A</v>
      </c>
      <c r="BH235">
        <f t="shared" si="120"/>
        <v>0</v>
      </c>
      <c r="BI235" t="str">
        <f t="shared" si="121"/>
        <v/>
      </c>
    </row>
    <row r="236" spans="1:61" x14ac:dyDescent="0.25">
      <c r="A236">
        <f>'master schema'!C231</f>
        <v>0</v>
      </c>
      <c r="B236">
        <f>'master schema'!K231</f>
        <v>0</v>
      </c>
      <c r="C236">
        <f>'master schema'!D231</f>
        <v>0</v>
      </c>
      <c r="D236">
        <f>'master schema'!E231</f>
        <v>0</v>
      </c>
      <c r="E236">
        <f>'master schema'!M231</f>
        <v>0</v>
      </c>
      <c r="F236">
        <f>'master schema'!N231</f>
        <v>0</v>
      </c>
      <c r="G236">
        <f>'master schema'!O231</f>
        <v>0</v>
      </c>
      <c r="H236">
        <f>'master schema'!Y231</f>
        <v>0</v>
      </c>
      <c r="I236">
        <f>'master schema'!Z231</f>
        <v>0</v>
      </c>
      <c r="J236">
        <f>'master schema'!S231</f>
        <v>0</v>
      </c>
      <c r="K236">
        <f>'master schema'!T231</f>
        <v>0</v>
      </c>
      <c r="L236">
        <f>'master schema'!U231</f>
        <v>0</v>
      </c>
      <c r="M236">
        <f>'master schema'!V231</f>
        <v>0</v>
      </c>
      <c r="N236">
        <f>'master schema'!W231</f>
        <v>0</v>
      </c>
      <c r="O236">
        <f>'master schema'!X231</f>
        <v>0</v>
      </c>
      <c r="P236" t="b">
        <f t="shared" si="97"/>
        <v>0</v>
      </c>
      <c r="Q236" t="b">
        <f t="shared" si="98"/>
        <v>0</v>
      </c>
      <c r="R236" t="b">
        <f t="shared" si="99"/>
        <v>0</v>
      </c>
      <c r="S236" t="b">
        <f t="shared" si="100"/>
        <v>0</v>
      </c>
      <c r="T236">
        <f t="shared" si="101"/>
        <v>0</v>
      </c>
      <c r="U236">
        <f t="shared" si="102"/>
        <v>0</v>
      </c>
      <c r="V236" t="b">
        <f>NOT(ISBLANK('master schema'!S231))</f>
        <v>0</v>
      </c>
      <c r="W236" t="b">
        <f>NOT(ISBLANK('master schema'!T231))</f>
        <v>0</v>
      </c>
      <c r="X236" t="b">
        <f>NOT(ISBLANK('master schema'!U231))</f>
        <v>0</v>
      </c>
      <c r="Y236" t="b">
        <f>NOT(ISBLANK('master schema'!V231))</f>
        <v>0</v>
      </c>
      <c r="Z236" t="b">
        <f>NOT(ISBLANK('master schema'!W231))</f>
        <v>0</v>
      </c>
      <c r="AA236" t="b">
        <f>NOT(ISBLANK('master schema'!X231))</f>
        <v>0</v>
      </c>
      <c r="AB236" t="b">
        <f t="shared" si="103"/>
        <v>0</v>
      </c>
      <c r="AC236" t="e">
        <f>INDEX(types_tableschema,MATCH('master schema'!M231,types_master,0))</f>
        <v>#N/A</v>
      </c>
      <c r="AD236" t="b">
        <f>IF(flavour="full",TRUE,INDEX('master schema'!$AC231:$AF231,1,MATCH(flavour,'master schema'!$AC$9:$AF$9,0))="y")</f>
        <v>0</v>
      </c>
      <c r="AE236" t="b">
        <f t="shared" si="104"/>
        <v>0</v>
      </c>
      <c r="AF236" t="str">
        <f>IF(AD236,INDEX('master schema'!$AG231:$AK231,1,MATCH(flavour,'master schema'!$AG$9:$AK$9,0)),"")</f>
        <v/>
      </c>
      <c r="AG236" t="b">
        <f t="shared" si="105"/>
        <v>0</v>
      </c>
      <c r="AH236" t="str">
        <f t="shared" si="106"/>
        <v>0</v>
      </c>
      <c r="AI236" s="14" t="str">
        <f t="shared" si="126"/>
        <v/>
      </c>
      <c r="AJ236" s="15" t="str">
        <f t="shared" si="107"/>
        <v/>
      </c>
      <c r="AK236" s="15" t="str">
        <f t="shared" si="108"/>
        <v/>
      </c>
      <c r="AL236" s="15" t="str">
        <f t="shared" si="109"/>
        <v/>
      </c>
      <c r="AM236" s="15" t="str">
        <f t="shared" si="110"/>
        <v/>
      </c>
      <c r="AN236" s="15" t="str">
        <f t="shared" si="111"/>
        <v/>
      </c>
      <c r="AO236" s="15" t="str">
        <f t="shared" si="112"/>
        <v/>
      </c>
      <c r="AP236" s="15" t="str">
        <f t="shared" si="113"/>
        <v/>
      </c>
      <c r="AQ236" s="22" t="str">
        <f t="shared" si="122"/>
        <v/>
      </c>
      <c r="AR236" s="22" t="str">
        <f t="shared" si="114"/>
        <v/>
      </c>
      <c r="AS236" s="22" t="str">
        <f t="shared" si="115"/>
        <v/>
      </c>
      <c r="AT236" s="22" t="str">
        <f>IF(AND($AE236,$AB236),IF(V236,IF(OR($V236:V236),",","")&amp;AT$13&amp;": "&amp;J236,""),"")</f>
        <v/>
      </c>
      <c r="AU236" s="22" t="str">
        <f>IF(AND($AE236,$AB236),IF(W236,IF(OR($V236:W236),",","")&amp;AU$13&amp;": "&amp;K236,""),"")</f>
        <v/>
      </c>
      <c r="AV236" s="22" t="str">
        <f>IF(AND($AE236,$AB236),IF(X236,IF(OR($V236:X236),",","")&amp;AV$13&amp;": "&amp;L236,""),"")</f>
        <v/>
      </c>
      <c r="AW236" s="22" t="str">
        <f>IF(AND($AE236,$AB236),IF(Y236,IF(OR($V236:Y236),",","")&amp;AW$13&amp;": "&amp;M236,""),"")</f>
        <v/>
      </c>
      <c r="AX236" s="22" t="str">
        <f>IF(AND($AE236,$AB236),IF(Z236,IF(OR($V236:Z236),",","")&amp;AX$13&amp;": """&amp;N236&amp;"""",""),"")</f>
        <v/>
      </c>
      <c r="AY236" s="22" t="str">
        <f>IF(AND($AE236,$AB236),IF(AA236,IF(OR($V236:AA236),",","")&amp;AY$13&amp;": "&amp;"["&amp;O236&amp;"]",""),"")</f>
        <v/>
      </c>
      <c r="AZ236" s="22" t="str">
        <f t="shared" si="123"/>
        <v/>
      </c>
      <c r="BA236" s="14" t="str">
        <f t="shared" si="124"/>
        <v/>
      </c>
      <c r="BB236" s="13" t="str">
        <f t="shared" si="116"/>
        <v/>
      </c>
      <c r="BC236" t="str">
        <f t="shared" si="117"/>
        <v/>
      </c>
      <c r="BD236" t="str">
        <f t="shared" si="125"/>
        <v/>
      </c>
      <c r="BE236" t="str">
        <f t="shared" si="118"/>
        <v/>
      </c>
      <c r="BG236" t="e">
        <f t="shared" si="119"/>
        <v>#N/A</v>
      </c>
      <c r="BH236">
        <f t="shared" si="120"/>
        <v>0</v>
      </c>
      <c r="BI236" t="str">
        <f t="shared" si="121"/>
        <v/>
      </c>
    </row>
    <row r="237" spans="1:61" x14ac:dyDescent="0.25">
      <c r="A237">
        <f>'master schema'!C232</f>
        <v>0</v>
      </c>
      <c r="B237">
        <f>'master schema'!K232</f>
        <v>0</v>
      </c>
      <c r="C237">
        <f>'master schema'!D232</f>
        <v>0</v>
      </c>
      <c r="D237">
        <f>'master schema'!E232</f>
        <v>0</v>
      </c>
      <c r="E237">
        <f>'master schema'!M232</f>
        <v>0</v>
      </c>
      <c r="F237">
        <f>'master schema'!N232</f>
        <v>0</v>
      </c>
      <c r="G237">
        <f>'master schema'!O232</f>
        <v>0</v>
      </c>
      <c r="H237">
        <f>'master schema'!Y232</f>
        <v>0</v>
      </c>
      <c r="I237">
        <f>'master schema'!Z232</f>
        <v>0</v>
      </c>
      <c r="J237">
        <f>'master schema'!S232</f>
        <v>0</v>
      </c>
      <c r="K237">
        <f>'master schema'!T232</f>
        <v>0</v>
      </c>
      <c r="L237">
        <f>'master schema'!U232</f>
        <v>0</v>
      </c>
      <c r="M237">
        <f>'master schema'!V232</f>
        <v>0</v>
      </c>
      <c r="N237">
        <f>'master schema'!W232</f>
        <v>0</v>
      </c>
      <c r="O237">
        <f>'master schema'!X232</f>
        <v>0</v>
      </c>
      <c r="P237" t="b">
        <f t="shared" si="97"/>
        <v>0</v>
      </c>
      <c r="Q237" t="b">
        <f t="shared" si="98"/>
        <v>0</v>
      </c>
      <c r="R237" t="b">
        <f t="shared" si="99"/>
        <v>0</v>
      </c>
      <c r="S237" t="b">
        <f t="shared" si="100"/>
        <v>0</v>
      </c>
      <c r="T237">
        <f t="shared" si="101"/>
        <v>0</v>
      </c>
      <c r="U237">
        <f t="shared" si="102"/>
        <v>0</v>
      </c>
      <c r="V237" t="b">
        <f>NOT(ISBLANK('master schema'!S232))</f>
        <v>0</v>
      </c>
      <c r="W237" t="b">
        <f>NOT(ISBLANK('master schema'!T232))</f>
        <v>0</v>
      </c>
      <c r="X237" t="b">
        <f>NOT(ISBLANK('master schema'!U232))</f>
        <v>0</v>
      </c>
      <c r="Y237" t="b">
        <f>NOT(ISBLANK('master schema'!V232))</f>
        <v>0</v>
      </c>
      <c r="Z237" t="b">
        <f>NOT(ISBLANK('master schema'!W232))</f>
        <v>0</v>
      </c>
      <c r="AA237" t="b">
        <f>NOT(ISBLANK('master schema'!X232))</f>
        <v>0</v>
      </c>
      <c r="AB237" t="b">
        <f t="shared" si="103"/>
        <v>0</v>
      </c>
      <c r="AC237" t="e">
        <f>INDEX(types_tableschema,MATCH('master schema'!M232,types_master,0))</f>
        <v>#N/A</v>
      </c>
      <c r="AD237" t="b">
        <f>IF(flavour="full",TRUE,INDEX('master schema'!$AC232:$AF232,1,MATCH(flavour,'master schema'!$AC$9:$AF$9,0))="y")</f>
        <v>0</v>
      </c>
      <c r="AE237" t="b">
        <f t="shared" si="104"/>
        <v>0</v>
      </c>
      <c r="AF237" t="str">
        <f>IF(AD237,INDEX('master schema'!$AG232:$AK232,1,MATCH(flavour,'master schema'!$AG$9:$AK$9,0)),"")</f>
        <v/>
      </c>
      <c r="AG237" t="b">
        <f t="shared" si="105"/>
        <v>0</v>
      </c>
      <c r="AH237" t="str">
        <f t="shared" si="106"/>
        <v>0</v>
      </c>
      <c r="AI237" s="14" t="str">
        <f t="shared" si="126"/>
        <v/>
      </c>
      <c r="AJ237" s="15" t="str">
        <f t="shared" si="107"/>
        <v/>
      </c>
      <c r="AK237" s="15" t="str">
        <f t="shared" si="108"/>
        <v/>
      </c>
      <c r="AL237" s="15" t="str">
        <f t="shared" si="109"/>
        <v/>
      </c>
      <c r="AM237" s="15" t="str">
        <f t="shared" si="110"/>
        <v/>
      </c>
      <c r="AN237" s="15" t="str">
        <f t="shared" si="111"/>
        <v/>
      </c>
      <c r="AO237" s="15" t="str">
        <f t="shared" si="112"/>
        <v/>
      </c>
      <c r="AP237" s="15" t="str">
        <f t="shared" si="113"/>
        <v/>
      </c>
      <c r="AQ237" s="22" t="str">
        <f t="shared" si="122"/>
        <v/>
      </c>
      <c r="AR237" s="22" t="str">
        <f t="shared" si="114"/>
        <v/>
      </c>
      <c r="AS237" s="22" t="str">
        <f t="shared" si="115"/>
        <v/>
      </c>
      <c r="AT237" s="22" t="str">
        <f>IF(AND($AE237,$AB237),IF(V237,IF(OR($V237:V237),",","")&amp;AT$13&amp;": "&amp;J237,""),"")</f>
        <v/>
      </c>
      <c r="AU237" s="22" t="str">
        <f>IF(AND($AE237,$AB237),IF(W237,IF(OR($V237:W237),",","")&amp;AU$13&amp;": "&amp;K237,""),"")</f>
        <v/>
      </c>
      <c r="AV237" s="22" t="str">
        <f>IF(AND($AE237,$AB237),IF(X237,IF(OR($V237:X237),",","")&amp;AV$13&amp;": "&amp;L237,""),"")</f>
        <v/>
      </c>
      <c r="AW237" s="22" t="str">
        <f>IF(AND($AE237,$AB237),IF(Y237,IF(OR($V237:Y237),",","")&amp;AW$13&amp;": "&amp;M237,""),"")</f>
        <v/>
      </c>
      <c r="AX237" s="22" t="str">
        <f>IF(AND($AE237,$AB237),IF(Z237,IF(OR($V237:Z237),",","")&amp;AX$13&amp;": """&amp;N237&amp;"""",""),"")</f>
        <v/>
      </c>
      <c r="AY237" s="22" t="str">
        <f>IF(AND($AE237,$AB237),IF(AA237,IF(OR($V237:AA237),",","")&amp;AY$13&amp;": "&amp;"["&amp;O237&amp;"]",""),"")</f>
        <v/>
      </c>
      <c r="AZ237" s="22" t="str">
        <f t="shared" si="123"/>
        <v/>
      </c>
      <c r="BA237" s="14" t="str">
        <f t="shared" si="124"/>
        <v/>
      </c>
      <c r="BB237" s="13" t="str">
        <f t="shared" si="116"/>
        <v/>
      </c>
      <c r="BC237" t="str">
        <f t="shared" si="117"/>
        <v/>
      </c>
      <c r="BD237" t="str">
        <f t="shared" si="125"/>
        <v/>
      </c>
      <c r="BE237" t="str">
        <f t="shared" si="118"/>
        <v/>
      </c>
      <c r="BG237" t="e">
        <f t="shared" si="119"/>
        <v>#N/A</v>
      </c>
      <c r="BH237">
        <f t="shared" si="120"/>
        <v>0</v>
      </c>
      <c r="BI237" t="str">
        <f t="shared" si="121"/>
        <v/>
      </c>
    </row>
    <row r="238" spans="1:61" x14ac:dyDescent="0.25">
      <c r="A238">
        <f>'master schema'!C233</f>
        <v>0</v>
      </c>
      <c r="B238">
        <f>'master schema'!K233</f>
        <v>0</v>
      </c>
      <c r="C238">
        <f>'master schema'!D233</f>
        <v>0</v>
      </c>
      <c r="D238">
        <f>'master schema'!E233</f>
        <v>0</v>
      </c>
      <c r="E238">
        <f>'master schema'!M233</f>
        <v>0</v>
      </c>
      <c r="F238">
        <f>'master schema'!N233</f>
        <v>0</v>
      </c>
      <c r="G238">
        <f>'master schema'!O233</f>
        <v>0</v>
      </c>
      <c r="H238">
        <f>'master schema'!Y233</f>
        <v>0</v>
      </c>
      <c r="I238">
        <f>'master schema'!Z233</f>
        <v>0</v>
      </c>
      <c r="J238">
        <f>'master schema'!S233</f>
        <v>0</v>
      </c>
      <c r="K238">
        <f>'master schema'!T233</f>
        <v>0</v>
      </c>
      <c r="L238">
        <f>'master schema'!U233</f>
        <v>0</v>
      </c>
      <c r="M238">
        <f>'master schema'!V233</f>
        <v>0</v>
      </c>
      <c r="N238">
        <f>'master schema'!W233</f>
        <v>0</v>
      </c>
      <c r="O238">
        <f>'master schema'!X233</f>
        <v>0</v>
      </c>
      <c r="P238" t="b">
        <f t="shared" si="97"/>
        <v>0</v>
      </c>
      <c r="Q238" t="b">
        <f t="shared" si="98"/>
        <v>0</v>
      </c>
      <c r="R238" t="b">
        <f t="shared" si="99"/>
        <v>0</v>
      </c>
      <c r="S238" t="b">
        <f t="shared" si="100"/>
        <v>0</v>
      </c>
      <c r="T238">
        <f t="shared" si="101"/>
        <v>0</v>
      </c>
      <c r="U238">
        <f t="shared" si="102"/>
        <v>0</v>
      </c>
      <c r="V238" t="b">
        <f>NOT(ISBLANK('master schema'!S233))</f>
        <v>0</v>
      </c>
      <c r="W238" t="b">
        <f>NOT(ISBLANK('master schema'!T233))</f>
        <v>0</v>
      </c>
      <c r="X238" t="b">
        <f>NOT(ISBLANK('master schema'!U233))</f>
        <v>0</v>
      </c>
      <c r="Y238" t="b">
        <f>NOT(ISBLANK('master schema'!V233))</f>
        <v>0</v>
      </c>
      <c r="Z238" t="b">
        <f>NOT(ISBLANK('master schema'!W233))</f>
        <v>0</v>
      </c>
      <c r="AA238" t="b">
        <f>NOT(ISBLANK('master schema'!X233))</f>
        <v>0</v>
      </c>
      <c r="AB238" t="b">
        <f t="shared" si="103"/>
        <v>0</v>
      </c>
      <c r="AC238" t="e">
        <f>INDEX(types_tableschema,MATCH('master schema'!M233,types_master,0))</f>
        <v>#N/A</v>
      </c>
      <c r="AD238" t="b">
        <f>IF(flavour="full",TRUE,INDEX('master schema'!$AC233:$AF233,1,MATCH(flavour,'master schema'!$AC$9:$AF$9,0))="y")</f>
        <v>0</v>
      </c>
      <c r="AE238" t="b">
        <f t="shared" si="104"/>
        <v>0</v>
      </c>
      <c r="AF238" t="str">
        <f>IF(AD238,INDEX('master schema'!$AG233:$AK233,1,MATCH(flavour,'master schema'!$AG$9:$AK$9,0)),"")</f>
        <v/>
      </c>
      <c r="AG238" t="b">
        <f t="shared" si="105"/>
        <v>0</v>
      </c>
      <c r="AH238" t="str">
        <f t="shared" si="106"/>
        <v>0</v>
      </c>
      <c r="AI238" s="14" t="str">
        <f t="shared" si="126"/>
        <v/>
      </c>
      <c r="AJ238" s="15" t="str">
        <f t="shared" si="107"/>
        <v/>
      </c>
      <c r="AK238" s="15" t="str">
        <f t="shared" si="108"/>
        <v/>
      </c>
      <c r="AL238" s="15" t="str">
        <f t="shared" si="109"/>
        <v/>
      </c>
      <c r="AM238" s="15" t="str">
        <f t="shared" si="110"/>
        <v/>
      </c>
      <c r="AN238" s="15" t="str">
        <f t="shared" si="111"/>
        <v/>
      </c>
      <c r="AO238" s="15" t="str">
        <f t="shared" si="112"/>
        <v/>
      </c>
      <c r="AP238" s="15" t="str">
        <f t="shared" si="113"/>
        <v/>
      </c>
      <c r="AQ238" s="22" t="str">
        <f t="shared" si="122"/>
        <v/>
      </c>
      <c r="AR238" s="22" t="str">
        <f t="shared" si="114"/>
        <v/>
      </c>
      <c r="AS238" s="22" t="str">
        <f t="shared" si="115"/>
        <v/>
      </c>
      <c r="AT238" s="22" t="str">
        <f>IF(AND($AE238,$AB238),IF(V238,IF(OR($V238:V238),",","")&amp;AT$13&amp;": "&amp;J238,""),"")</f>
        <v/>
      </c>
      <c r="AU238" s="22" t="str">
        <f>IF(AND($AE238,$AB238),IF(W238,IF(OR($V238:W238),",","")&amp;AU$13&amp;": "&amp;K238,""),"")</f>
        <v/>
      </c>
      <c r="AV238" s="22" t="str">
        <f>IF(AND($AE238,$AB238),IF(X238,IF(OR($V238:X238),",","")&amp;AV$13&amp;": "&amp;L238,""),"")</f>
        <v/>
      </c>
      <c r="AW238" s="22" t="str">
        <f>IF(AND($AE238,$AB238),IF(Y238,IF(OR($V238:Y238),",","")&amp;AW$13&amp;": "&amp;M238,""),"")</f>
        <v/>
      </c>
      <c r="AX238" s="22" t="str">
        <f>IF(AND($AE238,$AB238),IF(Z238,IF(OR($V238:Z238),",","")&amp;AX$13&amp;": """&amp;N238&amp;"""",""),"")</f>
        <v/>
      </c>
      <c r="AY238" s="22" t="str">
        <f>IF(AND($AE238,$AB238),IF(AA238,IF(OR($V238:AA238),",","")&amp;AY$13&amp;": "&amp;"["&amp;O238&amp;"]",""),"")</f>
        <v/>
      </c>
      <c r="AZ238" s="22" t="str">
        <f t="shared" si="123"/>
        <v/>
      </c>
      <c r="BA238" s="14" t="str">
        <f t="shared" si="124"/>
        <v/>
      </c>
      <c r="BB238" s="13" t="str">
        <f t="shared" si="116"/>
        <v/>
      </c>
      <c r="BC238" t="str">
        <f t="shared" si="117"/>
        <v/>
      </c>
      <c r="BD238" t="str">
        <f t="shared" si="125"/>
        <v/>
      </c>
      <c r="BE238" t="str">
        <f t="shared" si="118"/>
        <v/>
      </c>
      <c r="BG238" t="e">
        <f t="shared" si="119"/>
        <v>#N/A</v>
      </c>
      <c r="BH238">
        <f t="shared" si="120"/>
        <v>0</v>
      </c>
      <c r="BI238" t="str">
        <f t="shared" si="121"/>
        <v/>
      </c>
    </row>
    <row r="239" spans="1:61" x14ac:dyDescent="0.25">
      <c r="A239">
        <f>'master schema'!C234</f>
        <v>0</v>
      </c>
      <c r="B239">
        <f>'master schema'!K234</f>
        <v>0</v>
      </c>
      <c r="C239">
        <f>'master schema'!D234</f>
        <v>0</v>
      </c>
      <c r="D239">
        <f>'master schema'!E234</f>
        <v>0</v>
      </c>
      <c r="E239">
        <f>'master schema'!M234</f>
        <v>0</v>
      </c>
      <c r="F239">
        <f>'master schema'!N234</f>
        <v>0</v>
      </c>
      <c r="G239">
        <f>'master schema'!O234</f>
        <v>0</v>
      </c>
      <c r="H239">
        <f>'master schema'!Y234</f>
        <v>0</v>
      </c>
      <c r="I239">
        <f>'master schema'!Z234</f>
        <v>0</v>
      </c>
      <c r="J239">
        <f>'master schema'!S234</f>
        <v>0</v>
      </c>
      <c r="K239">
        <f>'master schema'!T234</f>
        <v>0</v>
      </c>
      <c r="L239">
        <f>'master schema'!U234</f>
        <v>0</v>
      </c>
      <c r="M239">
        <f>'master schema'!V234</f>
        <v>0</v>
      </c>
      <c r="N239">
        <f>'master schema'!W234</f>
        <v>0</v>
      </c>
      <c r="O239">
        <f>'master schema'!X234</f>
        <v>0</v>
      </c>
      <c r="P239" t="b">
        <f t="shared" si="97"/>
        <v>0</v>
      </c>
      <c r="Q239" t="b">
        <f t="shared" si="98"/>
        <v>0</v>
      </c>
      <c r="R239" t="b">
        <f t="shared" si="99"/>
        <v>0</v>
      </c>
      <c r="S239" t="b">
        <f t="shared" si="100"/>
        <v>0</v>
      </c>
      <c r="T239">
        <f t="shared" si="101"/>
        <v>0</v>
      </c>
      <c r="U239">
        <f t="shared" si="102"/>
        <v>0</v>
      </c>
      <c r="V239" t="b">
        <f>NOT(ISBLANK('master schema'!S234))</f>
        <v>0</v>
      </c>
      <c r="W239" t="b">
        <f>NOT(ISBLANK('master schema'!T234))</f>
        <v>0</v>
      </c>
      <c r="X239" t="b">
        <f>NOT(ISBLANK('master schema'!U234))</f>
        <v>0</v>
      </c>
      <c r="Y239" t="b">
        <f>NOT(ISBLANK('master schema'!V234))</f>
        <v>0</v>
      </c>
      <c r="Z239" t="b">
        <f>NOT(ISBLANK('master schema'!W234))</f>
        <v>0</v>
      </c>
      <c r="AA239" t="b">
        <f>NOT(ISBLANK('master schema'!X234))</f>
        <v>0</v>
      </c>
      <c r="AB239" t="b">
        <f t="shared" si="103"/>
        <v>0</v>
      </c>
      <c r="AC239" t="e">
        <f>INDEX(types_tableschema,MATCH('master schema'!M234,types_master,0))</f>
        <v>#N/A</v>
      </c>
      <c r="AD239" t="b">
        <f>IF(flavour="full",TRUE,INDEX('master schema'!$AC234:$AF234,1,MATCH(flavour,'master schema'!$AC$9:$AF$9,0))="y")</f>
        <v>0</v>
      </c>
      <c r="AE239" t="b">
        <f t="shared" si="104"/>
        <v>0</v>
      </c>
      <c r="AF239" t="str">
        <f>IF(AD239,INDEX('master schema'!$AG234:$AK234,1,MATCH(flavour,'master schema'!$AG$9:$AK$9,0)),"")</f>
        <v/>
      </c>
      <c r="AG239" t="b">
        <f t="shared" si="105"/>
        <v>0</v>
      </c>
      <c r="AH239" t="str">
        <f t="shared" si="106"/>
        <v>0</v>
      </c>
      <c r="AI239" s="14" t="str">
        <f t="shared" si="126"/>
        <v/>
      </c>
      <c r="AJ239" s="15" t="str">
        <f t="shared" si="107"/>
        <v/>
      </c>
      <c r="AK239" s="15" t="str">
        <f t="shared" si="108"/>
        <v/>
      </c>
      <c r="AL239" s="15" t="str">
        <f t="shared" si="109"/>
        <v/>
      </c>
      <c r="AM239" s="15" t="str">
        <f t="shared" si="110"/>
        <v/>
      </c>
      <c r="AN239" s="15" t="str">
        <f t="shared" si="111"/>
        <v/>
      </c>
      <c r="AO239" s="15" t="str">
        <f t="shared" si="112"/>
        <v/>
      </c>
      <c r="AP239" s="15" t="str">
        <f t="shared" si="113"/>
        <v/>
      </c>
      <c r="AQ239" s="22" t="str">
        <f t="shared" si="122"/>
        <v/>
      </c>
      <c r="AR239" s="22" t="str">
        <f t="shared" si="114"/>
        <v/>
      </c>
      <c r="AS239" s="22" t="str">
        <f t="shared" si="115"/>
        <v/>
      </c>
      <c r="AT239" s="22" t="str">
        <f>IF(AND($AE239,$AB239),IF(V239,IF(OR($V239:V239),",","")&amp;AT$13&amp;": "&amp;J239,""),"")</f>
        <v/>
      </c>
      <c r="AU239" s="22" t="str">
        <f>IF(AND($AE239,$AB239),IF(W239,IF(OR($V239:W239),",","")&amp;AU$13&amp;": "&amp;K239,""),"")</f>
        <v/>
      </c>
      <c r="AV239" s="22" t="str">
        <f>IF(AND($AE239,$AB239),IF(X239,IF(OR($V239:X239),",","")&amp;AV$13&amp;": "&amp;L239,""),"")</f>
        <v/>
      </c>
      <c r="AW239" s="22" t="str">
        <f>IF(AND($AE239,$AB239),IF(Y239,IF(OR($V239:Y239),",","")&amp;AW$13&amp;": "&amp;M239,""),"")</f>
        <v/>
      </c>
      <c r="AX239" s="22" t="str">
        <f>IF(AND($AE239,$AB239),IF(Z239,IF(OR($V239:Z239),",","")&amp;AX$13&amp;": """&amp;N239&amp;"""",""),"")</f>
        <v/>
      </c>
      <c r="AY239" s="22" t="str">
        <f>IF(AND($AE239,$AB239),IF(AA239,IF(OR($V239:AA239),",","")&amp;AY$13&amp;": "&amp;"["&amp;O239&amp;"]",""),"")</f>
        <v/>
      </c>
      <c r="AZ239" s="22" t="str">
        <f t="shared" si="123"/>
        <v/>
      </c>
      <c r="BA239" s="14" t="str">
        <f t="shared" si="124"/>
        <v/>
      </c>
      <c r="BB239" s="13" t="str">
        <f t="shared" si="116"/>
        <v/>
      </c>
      <c r="BC239" t="str">
        <f t="shared" si="117"/>
        <v/>
      </c>
      <c r="BD239" t="str">
        <f t="shared" si="125"/>
        <v/>
      </c>
      <c r="BE239" t="str">
        <f t="shared" si="118"/>
        <v/>
      </c>
      <c r="BG239" t="e">
        <f t="shared" si="119"/>
        <v>#N/A</v>
      </c>
      <c r="BH239">
        <f t="shared" si="120"/>
        <v>0</v>
      </c>
      <c r="BI239" t="str">
        <f t="shared" si="121"/>
        <v/>
      </c>
    </row>
    <row r="240" spans="1:61" x14ac:dyDescent="0.25">
      <c r="A240">
        <f>'master schema'!C235</f>
        <v>0</v>
      </c>
      <c r="B240">
        <f>'master schema'!K235</f>
        <v>0</v>
      </c>
      <c r="C240">
        <f>'master schema'!D235</f>
        <v>0</v>
      </c>
      <c r="D240">
        <f>'master schema'!E235</f>
        <v>0</v>
      </c>
      <c r="E240">
        <f>'master schema'!M235</f>
        <v>0</v>
      </c>
      <c r="F240">
        <f>'master schema'!N235</f>
        <v>0</v>
      </c>
      <c r="G240">
        <f>'master schema'!O235</f>
        <v>0</v>
      </c>
      <c r="H240">
        <f>'master schema'!Y235</f>
        <v>0</v>
      </c>
      <c r="I240">
        <f>'master schema'!Z235</f>
        <v>0</v>
      </c>
      <c r="J240">
        <f>'master schema'!S235</f>
        <v>0</v>
      </c>
      <c r="K240">
        <f>'master schema'!T235</f>
        <v>0</v>
      </c>
      <c r="L240">
        <f>'master schema'!U235</f>
        <v>0</v>
      </c>
      <c r="M240">
        <f>'master schema'!V235</f>
        <v>0</v>
      </c>
      <c r="N240">
        <f>'master schema'!W235</f>
        <v>0</v>
      </c>
      <c r="O240">
        <f>'master schema'!X235</f>
        <v>0</v>
      </c>
      <c r="P240" t="b">
        <f t="shared" si="97"/>
        <v>0</v>
      </c>
      <c r="Q240" t="b">
        <f t="shared" si="98"/>
        <v>0</v>
      </c>
      <c r="R240" t="b">
        <f t="shared" si="99"/>
        <v>0</v>
      </c>
      <c r="S240" t="b">
        <f t="shared" si="100"/>
        <v>0</v>
      </c>
      <c r="T240">
        <f t="shared" si="101"/>
        <v>0</v>
      </c>
      <c r="U240">
        <f t="shared" si="102"/>
        <v>0</v>
      </c>
      <c r="V240" t="b">
        <f>NOT(ISBLANK('master schema'!S235))</f>
        <v>0</v>
      </c>
      <c r="W240" t="b">
        <f>NOT(ISBLANK('master schema'!T235))</f>
        <v>0</v>
      </c>
      <c r="X240" t="b">
        <f>NOT(ISBLANK('master schema'!U235))</f>
        <v>0</v>
      </c>
      <c r="Y240" t="b">
        <f>NOT(ISBLANK('master schema'!V235))</f>
        <v>0</v>
      </c>
      <c r="Z240" t="b">
        <f>NOT(ISBLANK('master schema'!W235))</f>
        <v>0</v>
      </c>
      <c r="AA240" t="b">
        <f>NOT(ISBLANK('master schema'!X235))</f>
        <v>0</v>
      </c>
      <c r="AB240" t="b">
        <f t="shared" si="103"/>
        <v>0</v>
      </c>
      <c r="AC240" t="e">
        <f>INDEX(types_tableschema,MATCH('master schema'!M235,types_master,0))</f>
        <v>#N/A</v>
      </c>
      <c r="AD240" t="b">
        <f>IF(flavour="full",TRUE,INDEX('master schema'!$AC235:$AF235,1,MATCH(flavour,'master schema'!$AC$9:$AF$9,0))="y")</f>
        <v>0</v>
      </c>
      <c r="AE240" t="b">
        <f t="shared" si="104"/>
        <v>0</v>
      </c>
      <c r="AF240" t="str">
        <f>IF(AD240,INDEX('master schema'!$AG235:$AK235,1,MATCH(flavour,'master schema'!$AG$9:$AK$9,0)),"")</f>
        <v/>
      </c>
      <c r="AG240" t="b">
        <f t="shared" si="105"/>
        <v>0</v>
      </c>
      <c r="AH240" t="str">
        <f t="shared" si="106"/>
        <v>0</v>
      </c>
      <c r="AI240" s="14" t="str">
        <f t="shared" si="126"/>
        <v/>
      </c>
      <c r="AJ240" s="15" t="str">
        <f t="shared" si="107"/>
        <v/>
      </c>
      <c r="AK240" s="15" t="str">
        <f t="shared" si="108"/>
        <v/>
      </c>
      <c r="AL240" s="15" t="str">
        <f t="shared" si="109"/>
        <v/>
      </c>
      <c r="AM240" s="15" t="str">
        <f t="shared" si="110"/>
        <v/>
      </c>
      <c r="AN240" s="15" t="str">
        <f t="shared" si="111"/>
        <v/>
      </c>
      <c r="AO240" s="15" t="str">
        <f t="shared" si="112"/>
        <v/>
      </c>
      <c r="AP240" s="15" t="str">
        <f t="shared" si="113"/>
        <v/>
      </c>
      <c r="AQ240" s="22" t="str">
        <f t="shared" si="122"/>
        <v/>
      </c>
      <c r="AR240" s="22" t="str">
        <f t="shared" si="114"/>
        <v/>
      </c>
      <c r="AS240" s="22" t="str">
        <f t="shared" si="115"/>
        <v/>
      </c>
      <c r="AT240" s="22" t="str">
        <f>IF(AND($AE240,$AB240),IF(V240,IF(OR($V240:V240),",","")&amp;AT$13&amp;": "&amp;J240,""),"")</f>
        <v/>
      </c>
      <c r="AU240" s="22" t="str">
        <f>IF(AND($AE240,$AB240),IF(W240,IF(OR($V240:W240),",","")&amp;AU$13&amp;": "&amp;K240,""),"")</f>
        <v/>
      </c>
      <c r="AV240" s="22" t="str">
        <f>IF(AND($AE240,$AB240),IF(X240,IF(OR($V240:X240),",","")&amp;AV$13&amp;": "&amp;L240,""),"")</f>
        <v/>
      </c>
      <c r="AW240" s="22" t="str">
        <f>IF(AND($AE240,$AB240),IF(Y240,IF(OR($V240:Y240),",","")&amp;AW$13&amp;": "&amp;M240,""),"")</f>
        <v/>
      </c>
      <c r="AX240" s="22" t="str">
        <f>IF(AND($AE240,$AB240),IF(Z240,IF(OR($V240:Z240),",","")&amp;AX$13&amp;": """&amp;N240&amp;"""",""),"")</f>
        <v/>
      </c>
      <c r="AY240" s="22" t="str">
        <f>IF(AND($AE240,$AB240),IF(AA240,IF(OR($V240:AA240),",","")&amp;AY$13&amp;": "&amp;"["&amp;O240&amp;"]",""),"")</f>
        <v/>
      </c>
      <c r="AZ240" s="22" t="str">
        <f t="shared" si="123"/>
        <v/>
      </c>
      <c r="BA240" s="14" t="str">
        <f t="shared" si="124"/>
        <v/>
      </c>
      <c r="BB240" s="13" t="str">
        <f t="shared" si="116"/>
        <v/>
      </c>
      <c r="BC240" t="str">
        <f t="shared" si="117"/>
        <v/>
      </c>
      <c r="BD240" t="str">
        <f t="shared" si="125"/>
        <v/>
      </c>
      <c r="BE240" t="str">
        <f t="shared" si="118"/>
        <v/>
      </c>
      <c r="BG240" t="e">
        <f t="shared" si="119"/>
        <v>#N/A</v>
      </c>
      <c r="BH240">
        <f t="shared" si="120"/>
        <v>0</v>
      </c>
      <c r="BI240" t="str">
        <f t="shared" si="121"/>
        <v/>
      </c>
    </row>
    <row r="241" spans="1:61" x14ac:dyDescent="0.25">
      <c r="A241">
        <f>'master schema'!C236</f>
        <v>0</v>
      </c>
      <c r="B241">
        <f>'master schema'!K236</f>
        <v>0</v>
      </c>
      <c r="C241">
        <f>'master schema'!D236</f>
        <v>0</v>
      </c>
      <c r="D241">
        <f>'master schema'!E236</f>
        <v>0</v>
      </c>
      <c r="E241">
        <f>'master schema'!M236</f>
        <v>0</v>
      </c>
      <c r="F241">
        <f>'master schema'!N236</f>
        <v>0</v>
      </c>
      <c r="G241">
        <f>'master schema'!O236</f>
        <v>0</v>
      </c>
      <c r="H241">
        <f>'master schema'!Y236</f>
        <v>0</v>
      </c>
      <c r="I241">
        <f>'master schema'!Z236</f>
        <v>0</v>
      </c>
      <c r="J241">
        <f>'master schema'!S236</f>
        <v>0</v>
      </c>
      <c r="K241">
        <f>'master schema'!T236</f>
        <v>0</v>
      </c>
      <c r="L241">
        <f>'master schema'!U236</f>
        <v>0</v>
      </c>
      <c r="M241">
        <f>'master schema'!V236</f>
        <v>0</v>
      </c>
      <c r="N241">
        <f>'master schema'!W236</f>
        <v>0</v>
      </c>
      <c r="O241">
        <f>'master schema'!X236</f>
        <v>0</v>
      </c>
      <c r="P241" t="b">
        <f t="shared" si="97"/>
        <v>0</v>
      </c>
      <c r="Q241" t="b">
        <f t="shared" si="98"/>
        <v>0</v>
      </c>
      <c r="R241" t="b">
        <f t="shared" si="99"/>
        <v>0</v>
      </c>
      <c r="S241" t="b">
        <f t="shared" si="100"/>
        <v>0</v>
      </c>
      <c r="T241">
        <f t="shared" si="101"/>
        <v>0</v>
      </c>
      <c r="U241">
        <f t="shared" si="102"/>
        <v>0</v>
      </c>
      <c r="V241" t="b">
        <f>NOT(ISBLANK('master schema'!S236))</f>
        <v>0</v>
      </c>
      <c r="W241" t="b">
        <f>NOT(ISBLANK('master schema'!T236))</f>
        <v>0</v>
      </c>
      <c r="X241" t="b">
        <f>NOT(ISBLANK('master schema'!U236))</f>
        <v>0</v>
      </c>
      <c r="Y241" t="b">
        <f>NOT(ISBLANK('master schema'!V236))</f>
        <v>0</v>
      </c>
      <c r="Z241" t="b">
        <f>NOT(ISBLANK('master schema'!W236))</f>
        <v>0</v>
      </c>
      <c r="AA241" t="b">
        <f>NOT(ISBLANK('master schema'!X236))</f>
        <v>0</v>
      </c>
      <c r="AB241" t="b">
        <f t="shared" si="103"/>
        <v>0</v>
      </c>
      <c r="AC241" t="e">
        <f>INDEX(types_tableschema,MATCH('master schema'!M236,types_master,0))</f>
        <v>#N/A</v>
      </c>
      <c r="AD241" t="b">
        <f>IF(flavour="full",TRUE,INDEX('master schema'!$AC236:$AF236,1,MATCH(flavour,'master schema'!$AC$9:$AF$9,0))="y")</f>
        <v>0</v>
      </c>
      <c r="AE241" t="b">
        <f t="shared" si="104"/>
        <v>0</v>
      </c>
      <c r="AF241" t="str">
        <f>IF(AD241,INDEX('master schema'!$AG236:$AK236,1,MATCH(flavour,'master schema'!$AG$9:$AK$9,0)),"")</f>
        <v/>
      </c>
      <c r="AG241" t="b">
        <f t="shared" si="105"/>
        <v>0</v>
      </c>
      <c r="AH241" t="str">
        <f t="shared" si="106"/>
        <v>0</v>
      </c>
      <c r="AI241" s="14" t="str">
        <f t="shared" si="126"/>
        <v/>
      </c>
      <c r="AJ241" s="15" t="str">
        <f t="shared" si="107"/>
        <v/>
      </c>
      <c r="AK241" s="15" t="str">
        <f t="shared" si="108"/>
        <v/>
      </c>
      <c r="AL241" s="15" t="str">
        <f t="shared" si="109"/>
        <v/>
      </c>
      <c r="AM241" s="15" t="str">
        <f t="shared" si="110"/>
        <v/>
      </c>
      <c r="AN241" s="15" t="str">
        <f t="shared" si="111"/>
        <v/>
      </c>
      <c r="AO241" s="15" t="str">
        <f t="shared" si="112"/>
        <v/>
      </c>
      <c r="AP241" s="15" t="str">
        <f t="shared" si="113"/>
        <v/>
      </c>
      <c r="AQ241" s="22" t="str">
        <f t="shared" si="122"/>
        <v/>
      </c>
      <c r="AR241" s="22" t="str">
        <f t="shared" si="114"/>
        <v/>
      </c>
      <c r="AS241" s="22" t="str">
        <f t="shared" si="115"/>
        <v/>
      </c>
      <c r="AT241" s="22" t="str">
        <f>IF(AND($AE241,$AB241),IF(V241,IF(OR($V241:V241),",","")&amp;AT$13&amp;": "&amp;J241,""),"")</f>
        <v/>
      </c>
      <c r="AU241" s="22" t="str">
        <f>IF(AND($AE241,$AB241),IF(W241,IF(OR($V241:W241),",","")&amp;AU$13&amp;": "&amp;K241,""),"")</f>
        <v/>
      </c>
      <c r="AV241" s="22" t="str">
        <f>IF(AND($AE241,$AB241),IF(X241,IF(OR($V241:X241),",","")&amp;AV$13&amp;": "&amp;L241,""),"")</f>
        <v/>
      </c>
      <c r="AW241" s="22" t="str">
        <f>IF(AND($AE241,$AB241),IF(Y241,IF(OR($V241:Y241),",","")&amp;AW$13&amp;": "&amp;M241,""),"")</f>
        <v/>
      </c>
      <c r="AX241" s="22" t="str">
        <f>IF(AND($AE241,$AB241),IF(Z241,IF(OR($V241:Z241),",","")&amp;AX$13&amp;": """&amp;N241&amp;"""",""),"")</f>
        <v/>
      </c>
      <c r="AY241" s="22" t="str">
        <f>IF(AND($AE241,$AB241),IF(AA241,IF(OR($V241:AA241),",","")&amp;AY$13&amp;": "&amp;"["&amp;O241&amp;"]",""),"")</f>
        <v/>
      </c>
      <c r="AZ241" s="22" t="str">
        <f t="shared" si="123"/>
        <v/>
      </c>
      <c r="BA241" s="14" t="str">
        <f t="shared" si="124"/>
        <v/>
      </c>
      <c r="BB241" s="13" t="str">
        <f t="shared" si="116"/>
        <v/>
      </c>
      <c r="BC241" t="str">
        <f t="shared" si="117"/>
        <v/>
      </c>
      <c r="BD241" t="str">
        <f t="shared" si="125"/>
        <v/>
      </c>
      <c r="BE241" t="str">
        <f t="shared" si="118"/>
        <v/>
      </c>
      <c r="BG241" t="e">
        <f t="shared" si="119"/>
        <v>#N/A</v>
      </c>
      <c r="BH241">
        <f t="shared" si="120"/>
        <v>0</v>
      </c>
      <c r="BI241" t="str">
        <f t="shared" si="121"/>
        <v/>
      </c>
    </row>
    <row r="242" spans="1:61" x14ac:dyDescent="0.25">
      <c r="A242">
        <f>'master schema'!C237</f>
        <v>0</v>
      </c>
      <c r="B242">
        <f>'master schema'!K237</f>
        <v>0</v>
      </c>
      <c r="C242">
        <f>'master schema'!D237</f>
        <v>0</v>
      </c>
      <c r="D242">
        <f>'master schema'!E237</f>
        <v>0</v>
      </c>
      <c r="E242">
        <f>'master schema'!M237</f>
        <v>0</v>
      </c>
      <c r="F242">
        <f>'master schema'!N237</f>
        <v>0</v>
      </c>
      <c r="G242">
        <f>'master schema'!O237</f>
        <v>0</v>
      </c>
      <c r="H242">
        <f>'master schema'!Y237</f>
        <v>0</v>
      </c>
      <c r="I242">
        <f>'master schema'!Z237</f>
        <v>0</v>
      </c>
      <c r="J242">
        <f>'master schema'!S237</f>
        <v>0</v>
      </c>
      <c r="K242">
        <f>'master schema'!T237</f>
        <v>0</v>
      </c>
      <c r="L242">
        <f>'master schema'!U237</f>
        <v>0</v>
      </c>
      <c r="M242">
        <f>'master schema'!V237</f>
        <v>0</v>
      </c>
      <c r="N242">
        <f>'master schema'!W237</f>
        <v>0</v>
      </c>
      <c r="O242">
        <f>'master schema'!X237</f>
        <v>0</v>
      </c>
      <c r="P242" t="b">
        <f t="shared" si="97"/>
        <v>0</v>
      </c>
      <c r="Q242" t="b">
        <f t="shared" si="98"/>
        <v>0</v>
      </c>
      <c r="R242" t="b">
        <f t="shared" si="99"/>
        <v>0</v>
      </c>
      <c r="S242" t="b">
        <f t="shared" si="100"/>
        <v>0</v>
      </c>
      <c r="T242">
        <f t="shared" si="101"/>
        <v>0</v>
      </c>
      <c r="U242">
        <f t="shared" si="102"/>
        <v>0</v>
      </c>
      <c r="V242" t="b">
        <f>NOT(ISBLANK('master schema'!S237))</f>
        <v>0</v>
      </c>
      <c r="W242" t="b">
        <f>NOT(ISBLANK('master schema'!T237))</f>
        <v>0</v>
      </c>
      <c r="X242" t="b">
        <f>NOT(ISBLANK('master schema'!U237))</f>
        <v>0</v>
      </c>
      <c r="Y242" t="b">
        <f>NOT(ISBLANK('master schema'!V237))</f>
        <v>0</v>
      </c>
      <c r="Z242" t="b">
        <f>NOT(ISBLANK('master schema'!W237))</f>
        <v>0</v>
      </c>
      <c r="AA242" t="b">
        <f>NOT(ISBLANK('master schema'!X237))</f>
        <v>0</v>
      </c>
      <c r="AB242" t="b">
        <f t="shared" si="103"/>
        <v>0</v>
      </c>
      <c r="AC242" t="e">
        <f>INDEX(types_tableschema,MATCH('master schema'!M237,types_master,0))</f>
        <v>#N/A</v>
      </c>
      <c r="AD242" t="b">
        <f>IF(flavour="full",TRUE,INDEX('master schema'!$AC237:$AF237,1,MATCH(flavour,'master schema'!$AC$9:$AF$9,0))="y")</f>
        <v>0</v>
      </c>
      <c r="AE242" t="b">
        <f t="shared" si="104"/>
        <v>0</v>
      </c>
      <c r="AF242" t="str">
        <f>IF(AD242,INDEX('master schema'!$AG237:$AK237,1,MATCH(flavour,'master schema'!$AG$9:$AK$9,0)),"")</f>
        <v/>
      </c>
      <c r="AG242" t="b">
        <f t="shared" si="105"/>
        <v>0</v>
      </c>
      <c r="AH242" t="str">
        <f t="shared" si="106"/>
        <v>0</v>
      </c>
      <c r="AI242" s="14" t="str">
        <f t="shared" si="126"/>
        <v/>
      </c>
      <c r="AJ242" s="15" t="str">
        <f t="shared" si="107"/>
        <v/>
      </c>
      <c r="AK242" s="15" t="str">
        <f t="shared" si="108"/>
        <v/>
      </c>
      <c r="AL242" s="15" t="str">
        <f t="shared" si="109"/>
        <v/>
      </c>
      <c r="AM242" s="15" t="str">
        <f t="shared" si="110"/>
        <v/>
      </c>
      <c r="AN242" s="15" t="str">
        <f t="shared" si="111"/>
        <v/>
      </c>
      <c r="AO242" s="15" t="str">
        <f t="shared" si="112"/>
        <v/>
      </c>
      <c r="AP242" s="15" t="str">
        <f t="shared" si="113"/>
        <v/>
      </c>
      <c r="AQ242" s="22" t="str">
        <f t="shared" si="122"/>
        <v/>
      </c>
      <c r="AR242" s="22" t="str">
        <f t="shared" si="114"/>
        <v/>
      </c>
      <c r="AS242" s="22" t="str">
        <f t="shared" si="115"/>
        <v/>
      </c>
      <c r="AT242" s="22" t="str">
        <f>IF(AND($AE242,$AB242),IF(V242,IF(OR($V242:V242),",","")&amp;AT$13&amp;": "&amp;J242,""),"")</f>
        <v/>
      </c>
      <c r="AU242" s="22" t="str">
        <f>IF(AND($AE242,$AB242),IF(W242,IF(OR($V242:W242),",","")&amp;AU$13&amp;": "&amp;K242,""),"")</f>
        <v/>
      </c>
      <c r="AV242" s="22" t="str">
        <f>IF(AND($AE242,$AB242),IF(X242,IF(OR($V242:X242),",","")&amp;AV$13&amp;": "&amp;L242,""),"")</f>
        <v/>
      </c>
      <c r="AW242" s="22" t="str">
        <f>IF(AND($AE242,$AB242),IF(Y242,IF(OR($V242:Y242),",","")&amp;AW$13&amp;": "&amp;M242,""),"")</f>
        <v/>
      </c>
      <c r="AX242" s="22" t="str">
        <f>IF(AND($AE242,$AB242),IF(Z242,IF(OR($V242:Z242),",","")&amp;AX$13&amp;": """&amp;N242&amp;"""",""),"")</f>
        <v/>
      </c>
      <c r="AY242" s="22" t="str">
        <f>IF(AND($AE242,$AB242),IF(AA242,IF(OR($V242:AA242),",","")&amp;AY$13&amp;": "&amp;"["&amp;O242&amp;"]",""),"")</f>
        <v/>
      </c>
      <c r="AZ242" s="22" t="str">
        <f t="shared" si="123"/>
        <v/>
      </c>
      <c r="BA242" s="14" t="str">
        <f t="shared" si="124"/>
        <v/>
      </c>
      <c r="BB242" s="13" t="str">
        <f t="shared" si="116"/>
        <v/>
      </c>
      <c r="BC242" t="str">
        <f t="shared" si="117"/>
        <v/>
      </c>
      <c r="BD242" t="str">
        <f t="shared" si="125"/>
        <v/>
      </c>
      <c r="BE242" t="str">
        <f t="shared" si="118"/>
        <v/>
      </c>
      <c r="BG242" t="e">
        <f t="shared" si="119"/>
        <v>#N/A</v>
      </c>
      <c r="BH242">
        <f t="shared" si="120"/>
        <v>0</v>
      </c>
      <c r="BI242" t="str">
        <f t="shared" si="121"/>
        <v/>
      </c>
    </row>
    <row r="243" spans="1:61" x14ac:dyDescent="0.25">
      <c r="A243">
        <f>'master schema'!C238</f>
        <v>0</v>
      </c>
      <c r="B243">
        <f>'master schema'!K238</f>
        <v>0</v>
      </c>
      <c r="C243">
        <f>'master schema'!D238</f>
        <v>0</v>
      </c>
      <c r="D243">
        <f>'master schema'!E238</f>
        <v>0</v>
      </c>
      <c r="E243">
        <f>'master schema'!M238</f>
        <v>0</v>
      </c>
      <c r="F243">
        <f>'master schema'!N238</f>
        <v>0</v>
      </c>
      <c r="G243">
        <f>'master schema'!O238</f>
        <v>0</v>
      </c>
      <c r="H243">
        <f>'master schema'!Y238</f>
        <v>0</v>
      </c>
      <c r="I243">
        <f>'master schema'!Z238</f>
        <v>0</v>
      </c>
      <c r="J243">
        <f>'master schema'!S238</f>
        <v>0</v>
      </c>
      <c r="K243">
        <f>'master schema'!T238</f>
        <v>0</v>
      </c>
      <c r="L243">
        <f>'master schema'!U238</f>
        <v>0</v>
      </c>
      <c r="M243">
        <f>'master schema'!V238</f>
        <v>0</v>
      </c>
      <c r="N243">
        <f>'master schema'!W238</f>
        <v>0</v>
      </c>
      <c r="O243">
        <f>'master schema'!X238</f>
        <v>0</v>
      </c>
      <c r="P243" t="b">
        <f t="shared" si="97"/>
        <v>0</v>
      </c>
      <c r="Q243" t="b">
        <f t="shared" si="98"/>
        <v>0</v>
      </c>
      <c r="R243" t="b">
        <f t="shared" si="99"/>
        <v>0</v>
      </c>
      <c r="S243" t="b">
        <f t="shared" si="100"/>
        <v>0</v>
      </c>
      <c r="T243">
        <f t="shared" si="101"/>
        <v>0</v>
      </c>
      <c r="U243">
        <f t="shared" si="102"/>
        <v>0</v>
      </c>
      <c r="V243" t="b">
        <f>NOT(ISBLANK('master schema'!S238))</f>
        <v>0</v>
      </c>
      <c r="W243" t="b">
        <f>NOT(ISBLANK('master schema'!T238))</f>
        <v>0</v>
      </c>
      <c r="X243" t="b">
        <f>NOT(ISBLANK('master schema'!U238))</f>
        <v>0</v>
      </c>
      <c r="Y243" t="b">
        <f>NOT(ISBLANK('master schema'!V238))</f>
        <v>0</v>
      </c>
      <c r="Z243" t="b">
        <f>NOT(ISBLANK('master schema'!W238))</f>
        <v>0</v>
      </c>
      <c r="AA243" t="b">
        <f>NOT(ISBLANK('master schema'!X238))</f>
        <v>0</v>
      </c>
      <c r="AB243" t="b">
        <f t="shared" si="103"/>
        <v>0</v>
      </c>
      <c r="AC243" t="e">
        <f>INDEX(types_tableschema,MATCH('master schema'!M238,types_master,0))</f>
        <v>#N/A</v>
      </c>
      <c r="AD243" t="b">
        <f>IF(flavour="full",TRUE,INDEX('master schema'!$AC238:$AF238,1,MATCH(flavour,'master schema'!$AC$9:$AF$9,0))="y")</f>
        <v>0</v>
      </c>
      <c r="AE243" t="b">
        <f t="shared" si="104"/>
        <v>0</v>
      </c>
      <c r="AF243" t="str">
        <f>IF(AD243,INDEX('master schema'!$AG238:$AK238,1,MATCH(flavour,'master schema'!$AG$9:$AK$9,0)),"")</f>
        <v/>
      </c>
      <c r="AG243" t="b">
        <f t="shared" si="105"/>
        <v>0</v>
      </c>
      <c r="AH243" t="str">
        <f t="shared" si="106"/>
        <v>0</v>
      </c>
      <c r="AI243" s="14" t="str">
        <f t="shared" si="126"/>
        <v/>
      </c>
      <c r="AJ243" s="15" t="str">
        <f t="shared" si="107"/>
        <v/>
      </c>
      <c r="AK243" s="15" t="str">
        <f t="shared" si="108"/>
        <v/>
      </c>
      <c r="AL243" s="15" t="str">
        <f t="shared" si="109"/>
        <v/>
      </c>
      <c r="AM243" s="15" t="str">
        <f t="shared" si="110"/>
        <v/>
      </c>
      <c r="AN243" s="15" t="str">
        <f t="shared" si="111"/>
        <v/>
      </c>
      <c r="AO243" s="15" t="str">
        <f t="shared" si="112"/>
        <v/>
      </c>
      <c r="AP243" s="15" t="str">
        <f t="shared" si="113"/>
        <v/>
      </c>
      <c r="AQ243" s="22" t="str">
        <f t="shared" si="122"/>
        <v/>
      </c>
      <c r="AR243" s="22" t="str">
        <f t="shared" si="114"/>
        <v/>
      </c>
      <c r="AS243" s="22" t="str">
        <f t="shared" si="115"/>
        <v/>
      </c>
      <c r="AT243" s="22" t="str">
        <f>IF(AND($AE243,$AB243),IF(V243,IF(OR($V243:V243),",","")&amp;AT$13&amp;": "&amp;J243,""),"")</f>
        <v/>
      </c>
      <c r="AU243" s="22" t="str">
        <f>IF(AND($AE243,$AB243),IF(W243,IF(OR($V243:W243),",","")&amp;AU$13&amp;": "&amp;K243,""),"")</f>
        <v/>
      </c>
      <c r="AV243" s="22" t="str">
        <f>IF(AND($AE243,$AB243),IF(X243,IF(OR($V243:X243),",","")&amp;AV$13&amp;": "&amp;L243,""),"")</f>
        <v/>
      </c>
      <c r="AW243" s="22" t="str">
        <f>IF(AND($AE243,$AB243),IF(Y243,IF(OR($V243:Y243),",","")&amp;AW$13&amp;": "&amp;M243,""),"")</f>
        <v/>
      </c>
      <c r="AX243" s="22" t="str">
        <f>IF(AND($AE243,$AB243),IF(Z243,IF(OR($V243:Z243),",","")&amp;AX$13&amp;": """&amp;N243&amp;"""",""),"")</f>
        <v/>
      </c>
      <c r="AY243" s="22" t="str">
        <f>IF(AND($AE243,$AB243),IF(AA243,IF(OR($V243:AA243),",","")&amp;AY$13&amp;": "&amp;"["&amp;O243&amp;"]",""),"")</f>
        <v/>
      </c>
      <c r="AZ243" s="22" t="str">
        <f t="shared" si="123"/>
        <v/>
      </c>
      <c r="BA243" s="14" t="str">
        <f t="shared" si="124"/>
        <v/>
      </c>
      <c r="BB243" s="13" t="str">
        <f t="shared" si="116"/>
        <v/>
      </c>
      <c r="BC243" t="str">
        <f t="shared" si="117"/>
        <v/>
      </c>
      <c r="BD243" t="str">
        <f t="shared" si="125"/>
        <v/>
      </c>
      <c r="BE243" t="str">
        <f t="shared" si="118"/>
        <v/>
      </c>
      <c r="BG243" t="e">
        <f t="shared" si="119"/>
        <v>#N/A</v>
      </c>
      <c r="BH243">
        <f t="shared" si="120"/>
        <v>0</v>
      </c>
      <c r="BI243" t="str">
        <f t="shared" si="121"/>
        <v/>
      </c>
    </row>
    <row r="244" spans="1:61" x14ac:dyDescent="0.25">
      <c r="A244">
        <f>'master schema'!C239</f>
        <v>0</v>
      </c>
      <c r="B244">
        <f>'master schema'!K239</f>
        <v>0</v>
      </c>
      <c r="C244">
        <f>'master schema'!D239</f>
        <v>0</v>
      </c>
      <c r="D244">
        <f>'master schema'!E239</f>
        <v>0</v>
      </c>
      <c r="E244">
        <f>'master schema'!M239</f>
        <v>0</v>
      </c>
      <c r="F244">
        <f>'master schema'!N239</f>
        <v>0</v>
      </c>
      <c r="G244">
        <f>'master schema'!O239</f>
        <v>0</v>
      </c>
      <c r="H244">
        <f>'master schema'!Y239</f>
        <v>0</v>
      </c>
      <c r="I244">
        <f>'master schema'!Z239</f>
        <v>0</v>
      </c>
      <c r="J244">
        <f>'master schema'!S239</f>
        <v>0</v>
      </c>
      <c r="K244">
        <f>'master schema'!T239</f>
        <v>0</v>
      </c>
      <c r="L244">
        <f>'master schema'!U239</f>
        <v>0</v>
      </c>
      <c r="M244">
        <f>'master schema'!V239</f>
        <v>0</v>
      </c>
      <c r="N244">
        <f>'master schema'!W239</f>
        <v>0</v>
      </c>
      <c r="O244">
        <f>'master schema'!X239</f>
        <v>0</v>
      </c>
      <c r="P244" t="b">
        <f t="shared" si="97"/>
        <v>0</v>
      </c>
      <c r="Q244" t="b">
        <f t="shared" si="98"/>
        <v>0</v>
      </c>
      <c r="R244" t="b">
        <f t="shared" si="99"/>
        <v>0</v>
      </c>
      <c r="S244" t="b">
        <f t="shared" si="100"/>
        <v>0</v>
      </c>
      <c r="T244">
        <f t="shared" si="101"/>
        <v>0</v>
      </c>
      <c r="U244">
        <f t="shared" si="102"/>
        <v>0</v>
      </c>
      <c r="V244" t="b">
        <f>NOT(ISBLANK('master schema'!S239))</f>
        <v>0</v>
      </c>
      <c r="W244" t="b">
        <f>NOT(ISBLANK('master schema'!T239))</f>
        <v>0</v>
      </c>
      <c r="X244" t="b">
        <f>NOT(ISBLANK('master schema'!U239))</f>
        <v>0</v>
      </c>
      <c r="Y244" t="b">
        <f>NOT(ISBLANK('master schema'!V239))</f>
        <v>0</v>
      </c>
      <c r="Z244" t="b">
        <f>NOT(ISBLANK('master schema'!W239))</f>
        <v>0</v>
      </c>
      <c r="AA244" t="b">
        <f>NOT(ISBLANK('master schema'!X239))</f>
        <v>0</v>
      </c>
      <c r="AB244" t="b">
        <f t="shared" si="103"/>
        <v>0</v>
      </c>
      <c r="AC244" t="e">
        <f>INDEX(types_tableschema,MATCH('master schema'!M239,types_master,0))</f>
        <v>#N/A</v>
      </c>
      <c r="AD244" t="b">
        <f>IF(flavour="full",TRUE,INDEX('master schema'!$AC239:$AF239,1,MATCH(flavour,'master schema'!$AC$9:$AF$9,0))="y")</f>
        <v>0</v>
      </c>
      <c r="AE244" t="b">
        <f t="shared" si="104"/>
        <v>0</v>
      </c>
      <c r="AF244" t="str">
        <f>IF(AD244,INDEX('master schema'!$AG239:$AK239,1,MATCH(flavour,'master schema'!$AG$9:$AK$9,0)),"")</f>
        <v/>
      </c>
      <c r="AG244" t="b">
        <f t="shared" si="105"/>
        <v>0</v>
      </c>
      <c r="AH244" t="str">
        <f t="shared" si="106"/>
        <v>0</v>
      </c>
      <c r="AI244" s="14" t="str">
        <f t="shared" si="126"/>
        <v/>
      </c>
      <c r="AJ244" s="15" t="str">
        <f t="shared" si="107"/>
        <v/>
      </c>
      <c r="AK244" s="15" t="str">
        <f t="shared" si="108"/>
        <v/>
      </c>
      <c r="AL244" s="15" t="str">
        <f t="shared" si="109"/>
        <v/>
      </c>
      <c r="AM244" s="15" t="str">
        <f t="shared" si="110"/>
        <v/>
      </c>
      <c r="AN244" s="15" t="str">
        <f t="shared" si="111"/>
        <v/>
      </c>
      <c r="AO244" s="15" t="str">
        <f t="shared" si="112"/>
        <v/>
      </c>
      <c r="AP244" s="15" t="str">
        <f t="shared" si="113"/>
        <v/>
      </c>
      <c r="AQ244" s="22" t="str">
        <f t="shared" si="122"/>
        <v/>
      </c>
      <c r="AR244" s="22" t="str">
        <f t="shared" si="114"/>
        <v/>
      </c>
      <c r="AS244" s="22" t="str">
        <f t="shared" si="115"/>
        <v/>
      </c>
      <c r="AT244" s="22" t="str">
        <f>IF(AND($AE244,$AB244),IF(V244,IF(OR($V244:V244),",","")&amp;AT$13&amp;": "&amp;J244,""),"")</f>
        <v/>
      </c>
      <c r="AU244" s="22" t="str">
        <f>IF(AND($AE244,$AB244),IF(W244,IF(OR($V244:W244),",","")&amp;AU$13&amp;": "&amp;K244,""),"")</f>
        <v/>
      </c>
      <c r="AV244" s="22" t="str">
        <f>IF(AND($AE244,$AB244),IF(X244,IF(OR($V244:X244),",","")&amp;AV$13&amp;": "&amp;L244,""),"")</f>
        <v/>
      </c>
      <c r="AW244" s="22" t="str">
        <f>IF(AND($AE244,$AB244),IF(Y244,IF(OR($V244:Y244),",","")&amp;AW$13&amp;": "&amp;M244,""),"")</f>
        <v/>
      </c>
      <c r="AX244" s="22" t="str">
        <f>IF(AND($AE244,$AB244),IF(Z244,IF(OR($V244:Z244),",","")&amp;AX$13&amp;": """&amp;N244&amp;"""",""),"")</f>
        <v/>
      </c>
      <c r="AY244" s="22" t="str">
        <f>IF(AND($AE244,$AB244),IF(AA244,IF(OR($V244:AA244),",","")&amp;AY$13&amp;": "&amp;"["&amp;O244&amp;"]",""),"")</f>
        <v/>
      </c>
      <c r="AZ244" s="22" t="str">
        <f t="shared" si="123"/>
        <v/>
      </c>
      <c r="BA244" s="14" t="str">
        <f t="shared" si="124"/>
        <v/>
      </c>
      <c r="BB244" s="13" t="str">
        <f t="shared" si="116"/>
        <v/>
      </c>
      <c r="BC244" t="str">
        <f t="shared" si="117"/>
        <v/>
      </c>
      <c r="BD244" t="str">
        <f t="shared" si="125"/>
        <v/>
      </c>
      <c r="BE244" t="str">
        <f t="shared" si="118"/>
        <v/>
      </c>
      <c r="BG244" t="e">
        <f t="shared" si="119"/>
        <v>#N/A</v>
      </c>
      <c r="BH244">
        <f t="shared" si="120"/>
        <v>0</v>
      </c>
      <c r="BI244" t="str">
        <f t="shared" si="121"/>
        <v/>
      </c>
    </row>
    <row r="245" spans="1:61" x14ac:dyDescent="0.25">
      <c r="A245">
        <f>'master schema'!C240</f>
        <v>0</v>
      </c>
      <c r="B245">
        <f>'master schema'!K240</f>
        <v>0</v>
      </c>
      <c r="C245">
        <f>'master schema'!D240</f>
        <v>0</v>
      </c>
      <c r="D245">
        <f>'master schema'!E240</f>
        <v>0</v>
      </c>
      <c r="E245">
        <f>'master schema'!M240</f>
        <v>0</v>
      </c>
      <c r="F245">
        <f>'master schema'!N240</f>
        <v>0</v>
      </c>
      <c r="G245">
        <f>'master schema'!O240</f>
        <v>0</v>
      </c>
      <c r="H245">
        <f>'master schema'!Y240</f>
        <v>0</v>
      </c>
      <c r="I245">
        <f>'master schema'!Z240</f>
        <v>0</v>
      </c>
      <c r="J245">
        <f>'master schema'!S240</f>
        <v>0</v>
      </c>
      <c r="K245">
        <f>'master schema'!T240</f>
        <v>0</v>
      </c>
      <c r="L245">
        <f>'master schema'!U240</f>
        <v>0</v>
      </c>
      <c r="M245">
        <f>'master schema'!V240</f>
        <v>0</v>
      </c>
      <c r="N245">
        <f>'master schema'!W240</f>
        <v>0</v>
      </c>
      <c r="O245">
        <f>'master schema'!X240</f>
        <v>0</v>
      </c>
      <c r="P245" t="b">
        <f t="shared" si="97"/>
        <v>0</v>
      </c>
      <c r="Q245" t="b">
        <f t="shared" si="98"/>
        <v>0</v>
      </c>
      <c r="R245" t="b">
        <f t="shared" si="99"/>
        <v>0</v>
      </c>
      <c r="S245" t="b">
        <f t="shared" si="100"/>
        <v>0</v>
      </c>
      <c r="T245">
        <f t="shared" si="101"/>
        <v>0</v>
      </c>
      <c r="U245">
        <f t="shared" si="102"/>
        <v>0</v>
      </c>
      <c r="V245" t="b">
        <f>NOT(ISBLANK('master schema'!S240))</f>
        <v>0</v>
      </c>
      <c r="W245" t="b">
        <f>NOT(ISBLANK('master schema'!T240))</f>
        <v>0</v>
      </c>
      <c r="X245" t="b">
        <f>NOT(ISBLANK('master schema'!U240))</f>
        <v>0</v>
      </c>
      <c r="Y245" t="b">
        <f>NOT(ISBLANK('master schema'!V240))</f>
        <v>0</v>
      </c>
      <c r="Z245" t="b">
        <f>NOT(ISBLANK('master schema'!W240))</f>
        <v>0</v>
      </c>
      <c r="AA245" t="b">
        <f>NOT(ISBLANK('master schema'!X240))</f>
        <v>0</v>
      </c>
      <c r="AB245" t="b">
        <f t="shared" si="103"/>
        <v>0</v>
      </c>
      <c r="AC245" t="e">
        <f>INDEX(types_tableschema,MATCH('master schema'!M240,types_master,0))</f>
        <v>#N/A</v>
      </c>
      <c r="AD245" t="b">
        <f>IF(flavour="full",TRUE,INDEX('master schema'!$AC240:$AF240,1,MATCH(flavour,'master schema'!$AC$9:$AF$9,0))="y")</f>
        <v>0</v>
      </c>
      <c r="AE245" t="b">
        <f t="shared" si="104"/>
        <v>0</v>
      </c>
      <c r="AF245" t="str">
        <f>IF(AD245,INDEX('master schema'!$AG240:$AK240,1,MATCH(flavour,'master schema'!$AG$9:$AK$9,0)),"")</f>
        <v/>
      </c>
      <c r="AG245" t="b">
        <f t="shared" si="105"/>
        <v>0</v>
      </c>
      <c r="AH245" t="str">
        <f t="shared" si="106"/>
        <v>0</v>
      </c>
      <c r="AI245" s="14" t="str">
        <f t="shared" si="126"/>
        <v/>
      </c>
      <c r="AJ245" s="15" t="str">
        <f t="shared" si="107"/>
        <v/>
      </c>
      <c r="AK245" s="15" t="str">
        <f t="shared" si="108"/>
        <v/>
      </c>
      <c r="AL245" s="15" t="str">
        <f t="shared" si="109"/>
        <v/>
      </c>
      <c r="AM245" s="15" t="str">
        <f t="shared" si="110"/>
        <v/>
      </c>
      <c r="AN245" s="15" t="str">
        <f t="shared" si="111"/>
        <v/>
      </c>
      <c r="AO245" s="15" t="str">
        <f t="shared" si="112"/>
        <v/>
      </c>
      <c r="AP245" s="15" t="str">
        <f t="shared" si="113"/>
        <v/>
      </c>
      <c r="AQ245" s="22" t="str">
        <f t="shared" si="122"/>
        <v/>
      </c>
      <c r="AR245" s="22" t="str">
        <f t="shared" si="114"/>
        <v/>
      </c>
      <c r="AS245" s="22" t="str">
        <f t="shared" si="115"/>
        <v/>
      </c>
      <c r="AT245" s="22" t="str">
        <f>IF(AND($AE245,$AB245),IF(V245,IF(OR($V245:V245),",","")&amp;AT$13&amp;": "&amp;J245,""),"")</f>
        <v/>
      </c>
      <c r="AU245" s="22" t="str">
        <f>IF(AND($AE245,$AB245),IF(W245,IF(OR($V245:W245),",","")&amp;AU$13&amp;": "&amp;K245,""),"")</f>
        <v/>
      </c>
      <c r="AV245" s="22" t="str">
        <f>IF(AND($AE245,$AB245),IF(X245,IF(OR($V245:X245),",","")&amp;AV$13&amp;": "&amp;L245,""),"")</f>
        <v/>
      </c>
      <c r="AW245" s="22" t="str">
        <f>IF(AND($AE245,$AB245),IF(Y245,IF(OR($V245:Y245),",","")&amp;AW$13&amp;": "&amp;M245,""),"")</f>
        <v/>
      </c>
      <c r="AX245" s="22" t="str">
        <f>IF(AND($AE245,$AB245),IF(Z245,IF(OR($V245:Z245),",","")&amp;AX$13&amp;": """&amp;N245&amp;"""",""),"")</f>
        <v/>
      </c>
      <c r="AY245" s="22" t="str">
        <f>IF(AND($AE245,$AB245),IF(AA245,IF(OR($V245:AA245),",","")&amp;AY$13&amp;": "&amp;"["&amp;O245&amp;"]",""),"")</f>
        <v/>
      </c>
      <c r="AZ245" s="22" t="str">
        <f t="shared" si="123"/>
        <v/>
      </c>
      <c r="BA245" s="14" t="str">
        <f t="shared" si="124"/>
        <v/>
      </c>
      <c r="BB245" s="13" t="str">
        <f t="shared" si="116"/>
        <v/>
      </c>
      <c r="BC245" t="str">
        <f t="shared" si="117"/>
        <v/>
      </c>
      <c r="BD245" t="str">
        <f t="shared" si="125"/>
        <v/>
      </c>
      <c r="BE245" t="str">
        <f t="shared" si="118"/>
        <v/>
      </c>
      <c r="BG245" t="e">
        <f t="shared" si="119"/>
        <v>#N/A</v>
      </c>
      <c r="BH245">
        <f t="shared" si="120"/>
        <v>0</v>
      </c>
      <c r="BI245" t="str">
        <f t="shared" si="121"/>
        <v/>
      </c>
    </row>
    <row r="246" spans="1:61" x14ac:dyDescent="0.25">
      <c r="BB246" s="49" t="s">
        <v>791</v>
      </c>
      <c r="BD246" t="str">
        <f t="shared" si="125"/>
        <v/>
      </c>
    </row>
  </sheetData>
  <dataValidations count="1">
    <dataValidation type="list" allowBlank="1" showInputMessage="1" showErrorMessage="1" sqref="B4" xr:uid="{170D0CBA-AA30-4123-A4C9-8F7FB9513D0D}">
      <formula1>flavours</formula1>
    </dataValidation>
  </dataValidations>
  <hyperlinks>
    <hyperlink ref="A3" r:id="rId1" xr:uid="{6B8B1B81-6132-4E0E-BC80-E7E5AB039862}"/>
    <hyperlink ref="B7" r:id="rId2" xr:uid="{DD67E0FB-C75A-4001-9F84-49D9262F3F4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B1C97-3C80-43BB-A956-3187784AAB3B}">
  <sheetPr>
    <tabColor rgb="FF92D050"/>
  </sheetPr>
  <dimension ref="A1:BM244"/>
  <sheetViews>
    <sheetView workbookViewId="0">
      <pane xSplit="1" ySplit="13" topLeftCell="B41" activePane="bottomRight" state="frozen"/>
      <selection pane="topRight" activeCell="B1" sqref="B1"/>
      <selection pane="bottomLeft" activeCell="A9" sqref="A9"/>
      <selection pane="bottomRight" activeCell="D25" sqref="D25"/>
    </sheetView>
  </sheetViews>
  <sheetFormatPr defaultRowHeight="15" x14ac:dyDescent="0.25"/>
  <cols>
    <col min="1" max="1" width="31.85546875" customWidth="1"/>
    <col min="2" max="2" width="23" customWidth="1"/>
    <col min="3" max="3" width="8" customWidth="1"/>
    <col min="4" max="4" width="8.42578125" customWidth="1"/>
    <col min="5" max="5" width="12.7109375" customWidth="1"/>
    <col min="6" max="6" width="7.28515625" customWidth="1"/>
    <col min="7" max="7" width="4.7109375" customWidth="1"/>
    <col min="8" max="8" width="8.7109375" bestFit="1" customWidth="1"/>
    <col min="9" max="9" width="7.28515625" bestFit="1" customWidth="1"/>
    <col min="10" max="10" width="10.42578125" bestFit="1" customWidth="1"/>
    <col min="11" max="11" width="10.7109375" bestFit="1" customWidth="1"/>
    <col min="12" max="12" width="9.5703125" bestFit="1" customWidth="1"/>
    <col min="13" max="13" width="9.85546875" bestFit="1" customWidth="1"/>
    <col min="14" max="14" width="30.5703125" bestFit="1" customWidth="1"/>
    <col min="15" max="17" width="6.140625" bestFit="1" customWidth="1"/>
    <col min="18" max="18" width="7" bestFit="1" customWidth="1"/>
    <col min="19" max="19" width="11" bestFit="1" customWidth="1"/>
    <col min="20" max="20" width="8.7109375" bestFit="1" customWidth="1"/>
    <col min="21" max="21" width="7.28515625" bestFit="1" customWidth="1"/>
    <col min="22" max="22" width="10.42578125" bestFit="1" customWidth="1"/>
    <col min="23" max="23" width="10.7109375" bestFit="1" customWidth="1"/>
    <col min="24" max="24" width="9.5703125" bestFit="1" customWidth="1"/>
    <col min="25" max="25" width="9.85546875" bestFit="1" customWidth="1"/>
    <col min="26" max="26" width="11.140625" customWidth="1"/>
    <col min="27" max="27" width="6.140625" bestFit="1" customWidth="1"/>
    <col min="28" max="28" width="10.7109375" bestFit="1" customWidth="1"/>
    <col min="29" max="29" width="8.85546875" customWidth="1"/>
    <col min="30" max="30" width="9.5703125" customWidth="1"/>
    <col min="31" max="31" width="28.42578125" bestFit="1" customWidth="1"/>
    <col min="32" max="48" width="5.28515625" customWidth="1"/>
    <col min="49" max="50" width="1.7109375" bestFit="1" customWidth="1"/>
    <col min="51" max="51" width="43" customWidth="1"/>
    <col min="52" max="53" width="10.85546875" customWidth="1"/>
    <col min="54" max="54" width="13.85546875" customWidth="1"/>
  </cols>
  <sheetData>
    <row r="1" spans="1:65" x14ac:dyDescent="0.25">
      <c r="A1" s="4" t="s">
        <v>566</v>
      </c>
    </row>
    <row r="2" spans="1:65" x14ac:dyDescent="0.25">
      <c r="A2" t="s">
        <v>567</v>
      </c>
    </row>
    <row r="3" spans="1:65" x14ac:dyDescent="0.25">
      <c r="A3" s="37" t="s">
        <v>557</v>
      </c>
    </row>
    <row r="4" spans="1:65" x14ac:dyDescent="0.25">
      <c r="A4" s="27"/>
    </row>
    <row r="5" spans="1:65" x14ac:dyDescent="0.25">
      <c r="A5" s="37" t="s">
        <v>565</v>
      </c>
      <c r="B5" s="13" t="e">
        <f>_xlfn.CONCAT(AY12:AY244)</f>
        <v>#N/A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BB5" t="s">
        <v>278</v>
      </c>
    </row>
    <row r="6" spans="1:65" x14ac:dyDescent="0.25">
      <c r="B6" s="28" t="s">
        <v>519</v>
      </c>
      <c r="C6" s="16"/>
      <c r="D6" s="16"/>
      <c r="E6" s="16"/>
      <c r="F6" s="16"/>
      <c r="G6" s="16"/>
      <c r="H6" s="16"/>
      <c r="I6" s="16"/>
      <c r="J6" s="16"/>
      <c r="K6" s="16"/>
      <c r="L6" s="16"/>
      <c r="BB6" t="s">
        <v>572</v>
      </c>
    </row>
    <row r="7" spans="1:65" x14ac:dyDescent="0.25">
      <c r="BB7" t="s">
        <v>599</v>
      </c>
      <c r="BM7" t="s">
        <v>573</v>
      </c>
    </row>
    <row r="8" spans="1:65" x14ac:dyDescent="0.25">
      <c r="A8" s="37" t="s">
        <v>550</v>
      </c>
      <c r="B8" s="36" t="str">
        <f>MID(_xlfn.CONCAT(AZ14:AZ243),2,2000)</f>
        <v>file_timestamp_utc,file_name,file_uid,data_owner,data_validity_status_map,data_row_validity_flags,extended_items_metadata,timestamp_recorded_utc,gps_timestamp,extended_items_time,rail_unit_id,rail_unit_uid,ugms_unit_id,ugms_unit_uid,extended_items_equipment,train_id_uid,diagram_uid,train_run_uid,train_id,current_operating_diagram,tacho_count,gps_fix_quality,gps_position_iso,gps_latitude_deg,gps_longitude_deg,speed_m_s,gps_ground_speed_m_s,eng_line_reference_rec,track_id_geogis_rec,track_id_sect_appx_rec,distance_miles_decimal_rec,speed_as_recorded,speed_as_recorded_unit,elapsed_distance_as_recorded_m,gps_acquisition_mode,gps_detail_of_satellites,gps_dgps_station_id,gps_ground_speed_km_h,gps_height_of_geoid_m,gps_hdop_m,gps_magnetic_track_made_good,gps_number_of_satellites,gps_pdop_m,gps_position_mode,gps_satellites_used,gps_seconds_since_last_dgps,gps_status,gps_true_track_made_good,gps_vdop,track_dist_miles_chains_rec,track_dist_miles_yards_rec,track_dist_m_rec,extended_items_geography,left_top_35m_mm,right_top_35m_mm,crosslevel_mm,twist_3m_mm,left_top_35m_SD_mm,right_top_35m_SD_mm,mean_top_70m_SD_mm,twist_3m_SD_mm,alignment_left_35m_mm,alignment_right_35m_mm,mean_alignment_35m_mm,gauge_mm,left_dip_joint_mrad,right_dip_joint_mrad,pseudo_align_35m_mm,pseudo_align_70m_mm,pseudo_align_35m_SD_mm,pseudo_align_70m_SD_mm,curvature_m_1,left_top_70m_mm,right_top_70m_mm,mean_top_70m_mm,alignment_left_70m_mm,alignment_right_70m_mm,mean_alignment_70m_mm,twist_5m_mm,gradient_deg,cyclic_left_top_4.5m_mm,cyclic_left_top_4.5m_accu_mm,cyclic_left_top_4.5m_peak_count,cyclic_right_top_4.5m_mm,cyclic_right_top_4.5m_accu_mm,cyclic_right_top_4.5m_peak_count,cyclic_left_top_6m_mm,cyclic_left_top_6m_accu_mm,cyclic_left_top_6m_peak_count,cyclic_right_top_6m_mm,cyclic_right_top_6m_accu_mm,cyclic_right_top_6m_peak_count,cyclic_left_top_9m_mm,cyclic_left_top_9m_accu_mm,cyclic_left_top_9m_peak_count,cyclic_right_top_9m_mm,cyclic_right_top_9m_accu_mm,cyclic_right_top_9m_peak_count,cyclic_left_t</v>
      </c>
      <c r="BB8" t="s">
        <v>600</v>
      </c>
    </row>
    <row r="9" spans="1:65" x14ac:dyDescent="0.25">
      <c r="A9" s="39" t="s">
        <v>561</v>
      </c>
      <c r="B9" s="13" t="str">
        <f>MID(_xlfn.CONCAT(BA14:BA243),2,2000)</f>
        <v>'file_timestamp_utc','file_name','file_uid','data_owner','data_validity_status_map','data_row_validity_flags','extended_items_metadata','timestamp_recorded_utc','gps_timestamp','extended_items_time','rail_unit_id','rail_unit_uid','ugms_unit_id','ugms_unit_uid','extended_items_equipment','train_id_uid','diagram_uid','train_run_uid','train_id','current_operating_diagram','tacho_count','gps_fix_quality','gps_position_iso','gps_latitude_deg','gps_longitude_deg','speed_m_s','gps_ground_speed_m_s','eng_line_reference_rec','track_id_geogis_rec','track_id_sect_appx_rec','distance_miles_decimal_rec','speed_as_recorded','speed_as_recorded_unit','elapsed_distance_as_recorded_m','gps_acquisition_mode','gps_detail_of_satellites','gps_dgps_station_id','gps_ground_speed_km_h','gps_height_of_geoid_m','gps_hdop_m','gps_magnetic_track_made_good','gps_number_of_satellites','gps_pdop_m','gps_position_mode','gps_satellites_used','gps_seconds_since_last_dgps','gps_status','gps_true_track_made_good','gps_vdop','track_dist_miles_chains_rec','track_dist_miles_yards_rec','track_dist_m_rec','extended_items_geography','left_top_35m_mm','right_top_35m_mm','crosslevel_mm','twist_3m_mm','left_top_35m_SD_mm','right_top_35m_SD_mm','mean_top_70m_SD_mm','twist_3m_SD_mm','alignment_left_35m_mm','alignment_right_35m_mm','mean_alignment_35m_mm','gauge_mm','left_dip_joint_mrad','right_dip_joint_mrad','pseudo_align_35m_mm','pseudo_align_70m_mm','pseudo_align_35m_SD_mm','pseudo_align_70m_SD_mm','curvature_m_1','left_top_70m_mm','right_top_70m_mm','mean_top_70m_mm','alignment_left_70m_mm','alignment_right_70m_mm','mean_alignment_70m_mm','twist_5m_mm','gradient_deg','cyclic_left_top_4.5m_mm','cyclic_left_top_4.5m_accu_mm','cyclic_left_top_4.5m_peak_count','cyclic_right_top_4.5m_mm','cyclic_right_top_4.5m_accu_mm','cyclic_right_top_4.5m_peak_count','cyclic_left_top_6m_mm','cyclic_left_top_6m_accu_mm','cyclic_left_top_6m_peak_count','cyclic_right_top_6m_mm','cyclic_right_top_6m_accu_mm','cyclic_right_top_6m_pe</v>
      </c>
      <c r="BB9" t="s">
        <v>601</v>
      </c>
    </row>
    <row r="10" spans="1:65" x14ac:dyDescent="0.25">
      <c r="BB10" t="s">
        <v>602</v>
      </c>
    </row>
    <row r="11" spans="1:65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4" t="s">
        <v>520</v>
      </c>
      <c r="AY11" s="4" t="s">
        <v>521</v>
      </c>
      <c r="AZ11" t="s">
        <v>549</v>
      </c>
    </row>
    <row r="12" spans="1:65" x14ac:dyDescent="0.25">
      <c r="A12" t="s">
        <v>482</v>
      </c>
      <c r="P12" t="s">
        <v>484</v>
      </c>
      <c r="AG12" t="s">
        <v>476</v>
      </c>
      <c r="AH12" t="s">
        <v>477</v>
      </c>
      <c r="AI12" t="s">
        <v>517</v>
      </c>
      <c r="AJ12" t="s">
        <v>518</v>
      </c>
      <c r="AK12" t="s">
        <v>478</v>
      </c>
      <c r="AL12" t="s">
        <v>479</v>
      </c>
      <c r="AM12" t="s">
        <v>481</v>
      </c>
      <c r="AN12" t="s">
        <v>480</v>
      </c>
      <c r="AO12" t="str">
        <f t="shared" ref="AO12:AV12" si="0">""""&amp;T13&amp;""""</f>
        <v>"required"</v>
      </c>
      <c r="AP12" t="str">
        <f t="shared" si="0"/>
        <v>"unique"</v>
      </c>
      <c r="AQ12" t="str">
        <f t="shared" si="0"/>
        <v>"minLength"</v>
      </c>
      <c r="AR12" t="str">
        <f t="shared" si="0"/>
        <v>"maxLength"</v>
      </c>
      <c r="AS12" t="str">
        <f t="shared" si="0"/>
        <v>"minimum"</v>
      </c>
      <c r="AT12" t="str">
        <f t="shared" si="0"/>
        <v>"maximum"</v>
      </c>
      <c r="AU12" t="str">
        <f t="shared" si="0"/>
        <v>"pattern"</v>
      </c>
      <c r="AV12" t="str">
        <f t="shared" si="0"/>
        <v>"enum"</v>
      </c>
      <c r="AY12" s="13" t="str">
        <f>"{ "&amp;"""schemaName"": """&amp;schema_name&amp;""", ""schemaVersion"": """&amp;schema_version&amp;""", ""schemaFlavour"": """&amp;flavour&amp;""", ""schemaCopyright"": """&amp;schema_copyright&amp;""""</f>
        <v>{ "schemaName": "XIRCM_ugms_provider_csv", "schemaVersion": "0.02", "schemaFlavour": "", "schemaCopyright": "RSSB 2019"</v>
      </c>
      <c r="AZ12" t="s">
        <v>562</v>
      </c>
      <c r="BA12" t="s">
        <v>563</v>
      </c>
      <c r="BC12" t="s">
        <v>476</v>
      </c>
      <c r="BD12" t="s">
        <v>603</v>
      </c>
      <c r="BE12" t="s">
        <v>478</v>
      </c>
      <c r="BF12" t="s">
        <v>604</v>
      </c>
      <c r="BG12" t="s">
        <v>605</v>
      </c>
      <c r="BH12" t="s">
        <v>606</v>
      </c>
    </row>
    <row r="13" spans="1:65" x14ac:dyDescent="0.25">
      <c r="A13" s="4" t="s">
        <v>483</v>
      </c>
      <c r="B13" s="11" t="s">
        <v>291</v>
      </c>
      <c r="C13" s="11" t="s">
        <v>260</v>
      </c>
      <c r="D13" s="11" t="s">
        <v>514</v>
      </c>
      <c r="E13" s="4" t="s">
        <v>278</v>
      </c>
      <c r="F13" s="4" t="s">
        <v>275</v>
      </c>
      <c r="G13" s="4" t="s">
        <v>55</v>
      </c>
      <c r="H13" s="4" t="s">
        <v>56</v>
      </c>
      <c r="I13" s="4" t="s">
        <v>57</v>
      </c>
      <c r="J13" s="4" t="s">
        <v>58</v>
      </c>
      <c r="K13" s="4" t="s">
        <v>59</v>
      </c>
      <c r="L13" s="4" t="s">
        <v>60</v>
      </c>
      <c r="M13" s="4" t="s">
        <v>61</v>
      </c>
      <c r="N13" s="4" t="s">
        <v>62</v>
      </c>
      <c r="O13" s="4" t="s">
        <v>64</v>
      </c>
      <c r="P13" s="4" t="s">
        <v>485</v>
      </c>
      <c r="Q13" s="4" t="s">
        <v>278</v>
      </c>
      <c r="R13" s="4" t="s">
        <v>275</v>
      </c>
      <c r="S13" s="4" t="s">
        <v>291</v>
      </c>
      <c r="T13" s="4" t="s">
        <v>56</v>
      </c>
      <c r="U13" s="4" t="s">
        <v>57</v>
      </c>
      <c r="V13" s="4" t="s">
        <v>58</v>
      </c>
      <c r="W13" s="4" t="s">
        <v>59</v>
      </c>
      <c r="X13" s="4" t="s">
        <v>60</v>
      </c>
      <c r="Y13" s="4" t="s">
        <v>61</v>
      </c>
      <c r="Z13" s="4" t="s">
        <v>62</v>
      </c>
      <c r="AA13" s="4" t="s">
        <v>64</v>
      </c>
      <c r="AB13" s="4" t="s">
        <v>486</v>
      </c>
      <c r="AC13" s="4" t="s">
        <v>488</v>
      </c>
      <c r="AD13" s="4" t="s">
        <v>487</v>
      </c>
      <c r="AE13" s="4" t="s">
        <v>505</v>
      </c>
      <c r="AY13" s="13" t="s">
        <v>504</v>
      </c>
    </row>
    <row r="14" spans="1:65" x14ac:dyDescent="0.25">
      <c r="A14" t="str">
        <f>'master schema'!C10</f>
        <v>file_timestamp_utc</v>
      </c>
      <c r="B14" t="str">
        <f>'master schema'!K10</f>
        <v>Timestamp of creation of file or datagram</v>
      </c>
      <c r="C14" t="str">
        <f>'master schema'!D10</f>
        <v>Meta</v>
      </c>
      <c r="D14" t="str">
        <f>'master schema'!E10</f>
        <v>core</v>
      </c>
      <c r="E14" t="str">
        <f>'master schema'!M10</f>
        <v>timestamp</v>
      </c>
      <c r="F14" t="str">
        <f>'master schema'!N10</f>
        <v>%Y-%m-%dT%H:%M:%SZ</v>
      </c>
      <c r="G14" t="str">
        <f>'master schema'!O10</f>
        <v>data provider from file name</v>
      </c>
      <c r="H14" t="b">
        <f>'master schema'!Y10</f>
        <v>1</v>
      </c>
      <c r="I14" t="b">
        <f>'master schema'!Z10</f>
        <v>1</v>
      </c>
      <c r="J14">
        <f>'master schema'!S10</f>
        <v>0</v>
      </c>
      <c r="K14">
        <f>'master schema'!T10</f>
        <v>0</v>
      </c>
      <c r="L14">
        <f>'master schema'!U10</f>
        <v>0</v>
      </c>
      <c r="M14">
        <f>'master schema'!V10</f>
        <v>0</v>
      </c>
      <c r="N14" t="str">
        <f>'master schema'!W10</f>
        <v>YYYY-MM-DDTHH:MM:SSZ</v>
      </c>
      <c r="O14">
        <f>'master schema'!X10</f>
        <v>0</v>
      </c>
      <c r="P14" t="b">
        <f t="shared" ref="P14:P77" si="1">(ISTEXT(B14))</f>
        <v>1</v>
      </c>
      <c r="Q14" t="b">
        <f t="shared" ref="Q14:S29" si="2">(ISTEXT(E14))</f>
        <v>1</v>
      </c>
      <c r="R14" t="b">
        <f t="shared" si="2"/>
        <v>1</v>
      </c>
      <c r="S14" t="b">
        <f t="shared" si="2"/>
        <v>1</v>
      </c>
      <c r="T14" t="b">
        <f>H14</f>
        <v>1</v>
      </c>
      <c r="U14" t="b">
        <f>I14</f>
        <v>1</v>
      </c>
      <c r="V14" t="b">
        <f>NOT(ISBLANK('master schema'!S10))</f>
        <v>0</v>
      </c>
      <c r="W14" t="b">
        <f>NOT(ISBLANK('master schema'!T10))</f>
        <v>0</v>
      </c>
      <c r="X14" t="b">
        <f>NOT(ISBLANK('master schema'!U10))</f>
        <v>0</v>
      </c>
      <c r="Y14" t="b">
        <f>NOT(ISBLANK('master schema'!V10))</f>
        <v>0</v>
      </c>
      <c r="Z14" t="b">
        <f>NOT(ISBLANK('master schema'!W10))</f>
        <v>1</v>
      </c>
      <c r="AA14" t="b">
        <f>NOT(ISBLANK('master schema'!X10))</f>
        <v>0</v>
      </c>
      <c r="AB14" t="b">
        <f>OR(T14:AA14)</f>
        <v>1</v>
      </c>
      <c r="AC14" t="str">
        <f>INDEX(reference!$D$55:$D$61,MATCH('master schema'!M10,reference!$C$55:$C$61,0))</f>
        <v>datetime</v>
      </c>
      <c r="AD14" t="b">
        <f>Q14</f>
        <v>1</v>
      </c>
      <c r="AE14" t="str">
        <f t="shared" ref="AE14:AE77" si="3">LOWER(LEFT(A14,1))&amp;SUBSTITUTE(MID(PROPER(SUBSTITUTE(A14,"_"," ")),2,999)," ","")</f>
        <v>fileTimestampUtc</v>
      </c>
      <c r="AF14" s="14" t="str">
        <f>IF($AD14,"{","")</f>
        <v>{</v>
      </c>
      <c r="AG14" s="15" t="str">
        <f t="shared" ref="AG14:AG77" si="4">IF($AD14,AG$12&amp;": "&amp;""""&amp;A14&amp;"""","")</f>
        <v>"name": "file_timestamp_utc"</v>
      </c>
      <c r="AH14" s="15" t="str">
        <f t="shared" ref="AH14:AH77" si="5">IF(AND($AD14,P14),", "&amp;AH$12&amp;": """&amp;B14&amp;"""","")</f>
        <v>, "title": "Timestamp of creation of file or datagram"</v>
      </c>
      <c r="AI14" s="15" t="str">
        <f t="shared" ref="AI14:AI77" si="6">IF($AD14,", "&amp;AI$12&amp;": """&amp;C14&amp;"""","")</f>
        <v>, "group": "Meta"</v>
      </c>
      <c r="AJ14" s="15" t="str">
        <f t="shared" ref="AJ14:AJ77" si="7">IF($AD14,", "&amp;AJ$12&amp;": """&amp;D14&amp;"""","")</f>
        <v>, "rank": "core"</v>
      </c>
      <c r="AK14" s="15" t="str">
        <f t="shared" ref="AK14:AK77" si="8">IF(AND($AD14,Q14),", "&amp;AK$12&amp;": """&amp;AC14&amp;"""","")</f>
        <v>, "type": "datetime"</v>
      </c>
      <c r="AL14" s="15" t="str">
        <f t="shared" ref="AL14:AL77" si="9">IF(AND($AD14,R14),", "&amp;AL$12&amp;": """&amp;F14&amp;"""","")</f>
        <v>, "format": "%Y-%m-%dT%H:%M:%SZ"</v>
      </c>
      <c r="AM14" s="15" t="str">
        <f t="shared" ref="AM14:AM77" si="10">IF(AND($AD14,S14),", "&amp;AM$12&amp;": """&amp;G14&amp;"""","")</f>
        <v>, "description": "data provider from file name"</v>
      </c>
      <c r="AN14" s="22" t="str">
        <f t="shared" ref="AN14:AN77" si="11">IF(AND($AD14,$AB14),", "&amp;AN$12&amp;": {","")</f>
        <v>, "constraints": {</v>
      </c>
      <c r="AO14" s="22" t="str">
        <f t="shared" ref="AO14:AO77" si="12">IF(AND($AD14,$AB14),AO$12&amp;": "&amp;IF(T14,"true","false"),"")</f>
        <v>"required": true</v>
      </c>
      <c r="AP14" s="22" t="str">
        <f t="shared" ref="AP14:AP77" si="13">IF(AND($AD14,$AB14),IF(AO14&lt;&gt;"",",","")&amp;AP$12&amp;": "&amp;IF(U14,"true","false"),"")</f>
        <v>,"unique": true</v>
      </c>
      <c r="AQ14" s="22" t="str">
        <f>IF(AND($AD14,$AB14),IF(V14,IF(OR($V14:V14),",","")&amp;AQ$12&amp;": "&amp;J14,""),"")</f>
        <v/>
      </c>
      <c r="AR14" s="22" t="str">
        <f>IF(AND($AD14,$AB14),IF(W14,IF(OR($V14:W14),",","")&amp;AR$12&amp;": "&amp;K14,""),"")</f>
        <v/>
      </c>
      <c r="AS14" s="22" t="str">
        <f>IF(AND($AD14,$AB14),IF(X14,IF(OR($V14:X14),",","")&amp;AS$12&amp;": "&amp;L14,""),"")</f>
        <v/>
      </c>
      <c r="AT14" s="22" t="str">
        <f>IF(AND($AD14,$AB14),IF(Y14,IF(OR($V14:Y14),",","")&amp;AT$12&amp;": "&amp;M14,""),"")</f>
        <v/>
      </c>
      <c r="AU14" s="22" t="str">
        <f>IF(AND($AD14,$AB14),IF(Z14,IF(OR($V14:Z14),",","")&amp;AU$12&amp;": """&amp;N14&amp;"""",""),"")</f>
        <v>,"pattern": "YYYY-MM-DDTHH:MM:SSZ"</v>
      </c>
      <c r="AV14" s="22" t="str">
        <f>IF(AND($AD14,$AB14),IF(AA14,IF(OR($V14:AA14),",","")&amp;AV$12&amp;": "&amp;"["&amp;O14&amp;"]",""),"")</f>
        <v/>
      </c>
      <c r="AW14" s="22" t="str">
        <f t="shared" ref="AW14:AW77" si="14">IF(AND($AD14,$AB14),"}","")</f>
        <v>}</v>
      </c>
      <c r="AX14" s="14" t="str">
        <f>IF($AD14,"}","")</f>
        <v>}</v>
      </c>
      <c r="AY14" s="13" t="str">
        <f t="shared" ref="AY14:AY77" si="15">_xlfn.CONCAT((AF14:AX14))</f>
        <v>{"name": "file_timestamp_utc", "title": "Timestamp of creation of file or datagram", "group": "Meta", "rank": "core", "type": "datetime", "format": "%Y-%m-%dT%H:%M:%SZ", "description": "data provider from file name", "constraints": {"required": true,"unique": true,"pattern": "YYYY-MM-DDTHH:MM:SSZ"}}</v>
      </c>
      <c r="AZ14" t="str">
        <f t="shared" ref="AZ14:AZ77" si="16">IF(AD14,","&amp;A14,"")</f>
        <v>,file_timestamp_utc</v>
      </c>
      <c r="BA14" t="str">
        <f t="shared" ref="BA14:BA77" si="17">IF(AD14,",'"&amp;A14&amp;"'","")</f>
        <v>,'file_timestamp_utc'</v>
      </c>
    </row>
    <row r="15" spans="1:65" x14ac:dyDescent="0.25">
      <c r="A15" t="str">
        <f>'master schema'!C11</f>
        <v>file_name</v>
      </c>
      <c r="B15" t="str">
        <f>'master schema'!K11</f>
        <v>Name of file or datagram</v>
      </c>
      <c r="C15" t="str">
        <f>'master schema'!D11</f>
        <v>Meta</v>
      </c>
      <c r="D15" t="str">
        <f>'master schema'!E11</f>
        <v>core</v>
      </c>
      <c r="E15" t="str">
        <f>'master schema'!M11</f>
        <v>string</v>
      </c>
      <c r="F15">
        <f>'master schema'!N11</f>
        <v>0</v>
      </c>
      <c r="G15" t="str">
        <f>'master schema'!O11</f>
        <v>data provider from file name</v>
      </c>
      <c r="H15" t="b">
        <f>'master schema'!Y11</f>
        <v>1</v>
      </c>
      <c r="I15" t="b">
        <f>'master schema'!Z11</f>
        <v>0</v>
      </c>
      <c r="J15">
        <f>'master schema'!S11</f>
        <v>0</v>
      </c>
      <c r="K15">
        <f>'master schema'!T11</f>
        <v>255</v>
      </c>
      <c r="L15">
        <f>'master schema'!U11</f>
        <v>0</v>
      </c>
      <c r="M15">
        <f>'master schema'!V11</f>
        <v>0</v>
      </c>
      <c r="N15">
        <f>'master schema'!W11</f>
        <v>0</v>
      </c>
      <c r="O15">
        <f>'master schema'!X11</f>
        <v>0</v>
      </c>
      <c r="P15" t="b">
        <f t="shared" si="1"/>
        <v>1</v>
      </c>
      <c r="Q15" t="b">
        <f t="shared" si="2"/>
        <v>1</v>
      </c>
      <c r="R15" t="b">
        <f t="shared" si="2"/>
        <v>0</v>
      </c>
      <c r="S15" t="b">
        <f t="shared" si="2"/>
        <v>1</v>
      </c>
      <c r="T15" t="b">
        <f t="shared" ref="T15:U78" si="18">H15</f>
        <v>1</v>
      </c>
      <c r="U15" t="b">
        <f t="shared" si="18"/>
        <v>0</v>
      </c>
      <c r="V15" t="b">
        <f>NOT(ISBLANK('master schema'!S11))</f>
        <v>0</v>
      </c>
      <c r="W15" t="b">
        <f>NOT(ISBLANK('master schema'!T11))</f>
        <v>1</v>
      </c>
      <c r="X15" t="b">
        <f>NOT(ISBLANK('master schema'!U11))</f>
        <v>0</v>
      </c>
      <c r="Y15" t="b">
        <f>NOT(ISBLANK('master schema'!V11))</f>
        <v>0</v>
      </c>
      <c r="Z15" t="b">
        <f>NOT(ISBLANK('master schema'!W11))</f>
        <v>0</v>
      </c>
      <c r="AA15" t="b">
        <f>NOT(ISBLANK('master schema'!X11))</f>
        <v>0</v>
      </c>
      <c r="AB15" t="b">
        <f t="shared" ref="AB15:AB78" si="19">OR(T15:AA15)</f>
        <v>1</v>
      </c>
      <c r="AC15" t="str">
        <f>INDEX(reference!$D$55:$D$61,MATCH('master schema'!M11,reference!$C$55:$C$61,0))</f>
        <v>string</v>
      </c>
      <c r="AD15" t="b">
        <f t="shared" ref="AD15:AD78" si="20">Q15</f>
        <v>1</v>
      </c>
      <c r="AE15" t="str">
        <f t="shared" si="3"/>
        <v>fileName</v>
      </c>
      <c r="AF15" s="14" t="str">
        <f>IF($AD15,", {","")</f>
        <v>, {</v>
      </c>
      <c r="AG15" s="15" t="str">
        <f t="shared" si="4"/>
        <v>"name": "file_name"</v>
      </c>
      <c r="AH15" s="15" t="str">
        <f t="shared" si="5"/>
        <v>, "title": "Name of file or datagram"</v>
      </c>
      <c r="AI15" s="15" t="str">
        <f t="shared" si="6"/>
        <v>, "group": "Meta"</v>
      </c>
      <c r="AJ15" s="15" t="str">
        <f t="shared" si="7"/>
        <v>, "rank": "core"</v>
      </c>
      <c r="AK15" s="15" t="str">
        <f t="shared" si="8"/>
        <v>, "type": "string"</v>
      </c>
      <c r="AL15" s="15" t="str">
        <f t="shared" si="9"/>
        <v/>
      </c>
      <c r="AM15" s="15" t="str">
        <f t="shared" si="10"/>
        <v>, "description": "data provider from file name"</v>
      </c>
      <c r="AN15" s="22" t="str">
        <f t="shared" si="11"/>
        <v>, "constraints": {</v>
      </c>
      <c r="AO15" s="22" t="str">
        <f t="shared" si="12"/>
        <v>"required": true</v>
      </c>
      <c r="AP15" s="22" t="str">
        <f t="shared" si="13"/>
        <v>,"unique": false</v>
      </c>
      <c r="AQ15" s="22" t="str">
        <f>IF(AND($AD15,$AB15),IF(V15,IF(OR($V15:V15),",","")&amp;AQ$12&amp;": "&amp;J15,""),"")</f>
        <v/>
      </c>
      <c r="AR15" s="22" t="str">
        <f>IF(AND($AD15,$AB15),IF(W15,IF(OR($V15:W15),",","")&amp;AR$12&amp;": "&amp;K15,""),"")</f>
        <v>,"maxLength": 255</v>
      </c>
      <c r="AS15" s="22" t="str">
        <f>IF(AND($AD15,$AB15),IF(X15,IF(OR($V15:X15),",","")&amp;AS$12&amp;": "&amp;L15,""),"")</f>
        <v/>
      </c>
      <c r="AT15" s="22" t="str">
        <f>IF(AND($AD15,$AB15),IF(Y15,IF(OR($V15:Y15),",","")&amp;AT$12&amp;": "&amp;M15,""),"")</f>
        <v/>
      </c>
      <c r="AU15" s="22" t="str">
        <f>IF(AND($AD15,$AB15),IF(Z15,IF(OR($V15:Z15),",","")&amp;AU$12&amp;": """&amp;N15&amp;"""",""),"")</f>
        <v/>
      </c>
      <c r="AV15" s="22" t="str">
        <f>IF(AND($AD15,$AB15),IF(AA15,IF(OR($V15:AA15),",","")&amp;AV$12&amp;": "&amp;"["&amp;O15&amp;"]",""),"")</f>
        <v/>
      </c>
      <c r="AW15" s="22" t="str">
        <f t="shared" si="14"/>
        <v>}</v>
      </c>
      <c r="AX15" s="14" t="str">
        <f t="shared" ref="AX15:AX78" si="21">IF($AD15,"}","")</f>
        <v>}</v>
      </c>
      <c r="AY15" s="13" t="str">
        <f t="shared" si="15"/>
        <v>, {"name": "file_name", "title": "Name of file or datagram", "group": "Meta", "rank": "core", "type": "string", "description": "data provider from file name", "constraints": {"required": true,"unique": false,"maxLength": 255}}</v>
      </c>
      <c r="AZ15" t="str">
        <f t="shared" si="16"/>
        <v>,file_name</v>
      </c>
      <c r="BA15" t="str">
        <f t="shared" si="17"/>
        <v>,'file_name'</v>
      </c>
    </row>
    <row r="16" spans="1:65" x14ac:dyDescent="0.25">
      <c r="A16" t="str">
        <f>'master schema'!C12</f>
        <v>file_uid</v>
      </c>
      <c r="B16" t="str">
        <f>'master schema'!K12</f>
        <v>UUID of file, supplied by data provider</v>
      </c>
      <c r="C16" t="str">
        <f>'master schema'!D12</f>
        <v>Meta</v>
      </c>
      <c r="D16" t="str">
        <f>'master schema'!E12</f>
        <v>core</v>
      </c>
      <c r="E16" t="str">
        <f>'master schema'!M12</f>
        <v>uuid</v>
      </c>
      <c r="F16" t="str">
        <f>'master schema'!N12</f>
        <v>uuid</v>
      </c>
      <c r="G16" t="str">
        <f>'master schema'!O12</f>
        <v>supplied by data provider</v>
      </c>
      <c r="H16" t="b">
        <f>'master schema'!Y12</f>
        <v>1</v>
      </c>
      <c r="I16" t="b">
        <f>'master schema'!Z12</f>
        <v>1</v>
      </c>
      <c r="J16">
        <f>'master schema'!S12</f>
        <v>0</v>
      </c>
      <c r="K16">
        <f>'master schema'!T12</f>
        <v>0</v>
      </c>
      <c r="L16">
        <f>'master schema'!U12</f>
        <v>0</v>
      </c>
      <c r="M16">
        <f>'master schema'!V12</f>
        <v>0</v>
      </c>
      <c r="N16">
        <f>'master schema'!W12</f>
        <v>0</v>
      </c>
      <c r="O16">
        <f>'master schema'!X12</f>
        <v>0</v>
      </c>
      <c r="P16" t="b">
        <f t="shared" si="1"/>
        <v>1</v>
      </c>
      <c r="Q16" t="b">
        <f t="shared" si="2"/>
        <v>1</v>
      </c>
      <c r="R16" t="b">
        <f t="shared" si="2"/>
        <v>1</v>
      </c>
      <c r="S16" t="b">
        <f t="shared" si="2"/>
        <v>1</v>
      </c>
      <c r="T16" t="b">
        <f t="shared" si="18"/>
        <v>1</v>
      </c>
      <c r="U16" t="b">
        <f t="shared" si="18"/>
        <v>1</v>
      </c>
      <c r="V16" t="b">
        <f>NOT(ISBLANK('master schema'!S12))</f>
        <v>0</v>
      </c>
      <c r="W16" t="b">
        <f>NOT(ISBLANK('master schema'!T12))</f>
        <v>0</v>
      </c>
      <c r="X16" t="b">
        <f>NOT(ISBLANK('master schema'!U12))</f>
        <v>0</v>
      </c>
      <c r="Y16" t="b">
        <f>NOT(ISBLANK('master schema'!V12))</f>
        <v>0</v>
      </c>
      <c r="Z16" t="b">
        <f>NOT(ISBLANK('master schema'!W12))</f>
        <v>0</v>
      </c>
      <c r="AA16" t="b">
        <f>NOT(ISBLANK('master schema'!X12))</f>
        <v>0</v>
      </c>
      <c r="AB16" t="b">
        <f t="shared" si="19"/>
        <v>1</v>
      </c>
      <c r="AC16" t="e">
        <f>INDEX(reference!$D$55:$D$61,MATCH('master schema'!M12,reference!$C$55:$C$61,0))</f>
        <v>#N/A</v>
      </c>
      <c r="AD16" t="b">
        <f t="shared" si="20"/>
        <v>1</v>
      </c>
      <c r="AE16" t="str">
        <f t="shared" si="3"/>
        <v>fileUid</v>
      </c>
      <c r="AF16" s="14" t="str">
        <f t="shared" ref="AF16:AF79" si="22">IF($AD16,", {","")</f>
        <v>, {</v>
      </c>
      <c r="AG16" s="15" t="str">
        <f t="shared" si="4"/>
        <v>"name": "file_uid"</v>
      </c>
      <c r="AH16" s="15" t="str">
        <f t="shared" si="5"/>
        <v>, "title": "UUID of file, supplied by data provider"</v>
      </c>
      <c r="AI16" s="15" t="str">
        <f t="shared" si="6"/>
        <v>, "group": "Meta"</v>
      </c>
      <c r="AJ16" s="15" t="str">
        <f t="shared" si="7"/>
        <v>, "rank": "core"</v>
      </c>
      <c r="AK16" s="15" t="e">
        <f t="shared" si="8"/>
        <v>#N/A</v>
      </c>
      <c r="AL16" s="15" t="str">
        <f t="shared" si="9"/>
        <v>, "format": "uuid"</v>
      </c>
      <c r="AM16" s="15" t="str">
        <f t="shared" si="10"/>
        <v>, "description": "supplied by data provider"</v>
      </c>
      <c r="AN16" s="22" t="str">
        <f t="shared" si="11"/>
        <v>, "constraints": {</v>
      </c>
      <c r="AO16" s="22" t="str">
        <f t="shared" si="12"/>
        <v>"required": true</v>
      </c>
      <c r="AP16" s="22" t="str">
        <f t="shared" si="13"/>
        <v>,"unique": true</v>
      </c>
      <c r="AQ16" s="22" t="str">
        <f>IF(AND($AD16,$AB16),IF(V16,IF(OR($V16:V16),",","")&amp;AQ$12&amp;": "&amp;J16,""),"")</f>
        <v/>
      </c>
      <c r="AR16" s="22" t="str">
        <f>IF(AND($AD16,$AB16),IF(W16,IF(OR($V16:W16),",","")&amp;AR$12&amp;": "&amp;K16,""),"")</f>
        <v/>
      </c>
      <c r="AS16" s="22" t="str">
        <f>IF(AND($AD16,$AB16),IF(X16,IF(OR($V16:X16),",","")&amp;AS$12&amp;": "&amp;L16,""),"")</f>
        <v/>
      </c>
      <c r="AT16" s="22" t="str">
        <f>IF(AND($AD16,$AB16),IF(Y16,IF(OR($V16:Y16),",","")&amp;AT$12&amp;": "&amp;M16,""),"")</f>
        <v/>
      </c>
      <c r="AU16" s="22" t="str">
        <f>IF(AND($AD16,$AB16),IF(Z16,IF(OR($V16:Z16),",","")&amp;AU$12&amp;": """&amp;N16&amp;"""",""),"")</f>
        <v/>
      </c>
      <c r="AV16" s="22" t="str">
        <f>IF(AND($AD16,$AB16),IF(AA16,IF(OR($V16:AA16),",","")&amp;AV$12&amp;": "&amp;"["&amp;O16&amp;"]",""),"")</f>
        <v/>
      </c>
      <c r="AW16" s="22" t="str">
        <f t="shared" si="14"/>
        <v>}</v>
      </c>
      <c r="AX16" s="14" t="str">
        <f t="shared" si="21"/>
        <v>}</v>
      </c>
      <c r="AY16" s="13" t="e">
        <f t="shared" si="15"/>
        <v>#N/A</v>
      </c>
      <c r="AZ16" t="str">
        <f t="shared" si="16"/>
        <v>,file_uid</v>
      </c>
      <c r="BA16" t="str">
        <f t="shared" si="17"/>
        <v>,'file_uid'</v>
      </c>
    </row>
    <row r="17" spans="1:53" x14ac:dyDescent="0.25">
      <c r="A17" t="str">
        <f>'master schema'!C13</f>
        <v>data_owner</v>
      </c>
      <c r="B17" t="str">
        <f>'master schema'!K13</f>
        <v>JSON object containing ownership metadata</v>
      </c>
      <c r="C17" t="str">
        <f>'master schema'!D13</f>
        <v>Meta</v>
      </c>
      <c r="D17" t="str">
        <f>'master schema'!E13</f>
        <v>core</v>
      </c>
      <c r="E17" t="str">
        <f>'master schema'!M13</f>
        <v>object</v>
      </c>
      <c r="F17">
        <f>'master schema'!N13</f>
        <v>0</v>
      </c>
      <c r="G17" t="str">
        <f>'master schema'!O13</f>
        <v>metadata as json object using Dublin Core principles</v>
      </c>
      <c r="H17" t="b">
        <f>'master schema'!Y13</f>
        <v>0</v>
      </c>
      <c r="I17" t="b">
        <f>'master schema'!Z13</f>
        <v>0</v>
      </c>
      <c r="J17">
        <f>'master schema'!S13</f>
        <v>0</v>
      </c>
      <c r="K17">
        <f>'master schema'!T13</f>
        <v>1000</v>
      </c>
      <c r="L17">
        <f>'master schema'!U13</f>
        <v>0</v>
      </c>
      <c r="M17">
        <f>'master schema'!V13</f>
        <v>0</v>
      </c>
      <c r="N17">
        <f>'master schema'!W13</f>
        <v>0</v>
      </c>
      <c r="O17">
        <f>'master schema'!X13</f>
        <v>0</v>
      </c>
      <c r="P17" t="b">
        <f t="shared" si="1"/>
        <v>1</v>
      </c>
      <c r="Q17" t="b">
        <f t="shared" si="2"/>
        <v>1</v>
      </c>
      <c r="R17" t="b">
        <f t="shared" si="2"/>
        <v>0</v>
      </c>
      <c r="S17" t="b">
        <f t="shared" si="2"/>
        <v>1</v>
      </c>
      <c r="T17" t="b">
        <f t="shared" si="18"/>
        <v>0</v>
      </c>
      <c r="U17" t="b">
        <f t="shared" si="18"/>
        <v>0</v>
      </c>
      <c r="V17" t="b">
        <f>NOT(ISBLANK('master schema'!S13))</f>
        <v>0</v>
      </c>
      <c r="W17" t="b">
        <f>NOT(ISBLANK('master schema'!T13))</f>
        <v>1</v>
      </c>
      <c r="X17" t="b">
        <f>NOT(ISBLANK('master schema'!U13))</f>
        <v>0</v>
      </c>
      <c r="Y17" t="b">
        <f>NOT(ISBLANK('master schema'!V13))</f>
        <v>0</v>
      </c>
      <c r="Z17" t="b">
        <f>NOT(ISBLANK('master schema'!W13))</f>
        <v>0</v>
      </c>
      <c r="AA17" t="b">
        <f>NOT(ISBLANK('master schema'!X13))</f>
        <v>0</v>
      </c>
      <c r="AB17" t="b">
        <f t="shared" si="19"/>
        <v>1</v>
      </c>
      <c r="AC17" t="str">
        <f>INDEX(reference!$D$55:$D$61,MATCH('master schema'!M13,reference!$C$55:$C$61,0))</f>
        <v>object</v>
      </c>
      <c r="AD17" t="b">
        <f t="shared" si="20"/>
        <v>1</v>
      </c>
      <c r="AE17" t="str">
        <f t="shared" si="3"/>
        <v>dataOwner</v>
      </c>
      <c r="AF17" s="14" t="str">
        <f t="shared" si="22"/>
        <v>, {</v>
      </c>
      <c r="AG17" s="15" t="str">
        <f t="shared" si="4"/>
        <v>"name": "data_owner"</v>
      </c>
      <c r="AH17" s="15" t="str">
        <f t="shared" si="5"/>
        <v>, "title": "JSON object containing ownership metadata"</v>
      </c>
      <c r="AI17" s="15" t="str">
        <f t="shared" si="6"/>
        <v>, "group": "Meta"</v>
      </c>
      <c r="AJ17" s="15" t="str">
        <f t="shared" si="7"/>
        <v>, "rank": "core"</v>
      </c>
      <c r="AK17" s="15" t="str">
        <f t="shared" si="8"/>
        <v>, "type": "object"</v>
      </c>
      <c r="AL17" s="15" t="str">
        <f t="shared" si="9"/>
        <v/>
      </c>
      <c r="AM17" s="15" t="str">
        <f t="shared" si="10"/>
        <v>, "description": "metadata as json object using Dublin Core principles"</v>
      </c>
      <c r="AN17" s="22" t="str">
        <f t="shared" si="11"/>
        <v>, "constraints": {</v>
      </c>
      <c r="AO17" s="22" t="str">
        <f t="shared" si="12"/>
        <v>"required": false</v>
      </c>
      <c r="AP17" s="22" t="str">
        <f t="shared" si="13"/>
        <v>,"unique": false</v>
      </c>
      <c r="AQ17" s="22" t="str">
        <f>IF(AND($AD17,$AB17),IF(V17,IF(OR($V17:V17),",","")&amp;AQ$12&amp;": "&amp;J17,""),"")</f>
        <v/>
      </c>
      <c r="AR17" s="22" t="str">
        <f>IF(AND($AD17,$AB17),IF(W17,IF(OR($V17:W17),",","")&amp;AR$12&amp;": "&amp;K17,""),"")</f>
        <v>,"maxLength": 1000</v>
      </c>
      <c r="AS17" s="22" t="str">
        <f>IF(AND($AD17,$AB17),IF(X17,IF(OR($V17:X17),",","")&amp;AS$12&amp;": "&amp;L17,""),"")</f>
        <v/>
      </c>
      <c r="AT17" s="22" t="str">
        <f>IF(AND($AD17,$AB17),IF(Y17,IF(OR($V17:Y17),",","")&amp;AT$12&amp;": "&amp;M17,""),"")</f>
        <v/>
      </c>
      <c r="AU17" s="22" t="str">
        <f>IF(AND($AD17,$AB17),IF(Z17,IF(OR($V17:Z17),",","")&amp;AU$12&amp;": """&amp;N17&amp;"""",""),"")</f>
        <v/>
      </c>
      <c r="AV17" s="22" t="str">
        <f>IF(AND($AD17,$AB17),IF(AA17,IF(OR($V17:AA17),",","")&amp;AV$12&amp;": "&amp;"["&amp;O17&amp;"]",""),"")</f>
        <v/>
      </c>
      <c r="AW17" s="22" t="str">
        <f t="shared" si="14"/>
        <v>}</v>
      </c>
      <c r="AX17" s="14" t="str">
        <f t="shared" si="21"/>
        <v>}</v>
      </c>
      <c r="AY17" s="13" t="str">
        <f t="shared" si="15"/>
        <v>, {"name": "data_owner", "title": "JSON object containing ownership metadata", "group": "Meta", "rank": "core", "type": "object", "description": "metadata as json object using Dublin Core principles", "constraints": {"required": false,"unique": false,"maxLength": 1000}}</v>
      </c>
      <c r="AZ17" t="str">
        <f t="shared" si="16"/>
        <v>,data_owner</v>
      </c>
      <c r="BA17" t="str">
        <f t="shared" si="17"/>
        <v>,'data_owner'</v>
      </c>
    </row>
    <row r="18" spans="1:53" x14ac:dyDescent="0.25">
      <c r="A18" t="str">
        <f>'master schema'!C14</f>
        <v>data_validity_status_map</v>
      </c>
      <c r="B18" t="str">
        <f>'master schema'!K14</f>
        <v>JSON object containing list of data items in validity status</v>
      </c>
      <c r="C18" t="str">
        <f>'master schema'!D14</f>
        <v>Meta</v>
      </c>
      <c r="D18" t="str">
        <f>'master schema'!E14</f>
        <v>core</v>
      </c>
      <c r="E18" t="str">
        <f>'master schema'!M14</f>
        <v>object</v>
      </c>
      <c r="F18">
        <f>'master schema'!N14</f>
        <v>0</v>
      </c>
      <c r="G18" t="str">
        <f>'master schema'!O14</f>
        <v>list of column names</v>
      </c>
      <c r="H18" t="b">
        <f>'master schema'!Y14</f>
        <v>0</v>
      </c>
      <c r="I18" t="b">
        <f>'master schema'!Z14</f>
        <v>0</v>
      </c>
      <c r="J18">
        <f>'master schema'!S14</f>
        <v>0</v>
      </c>
      <c r="K18">
        <f>'master schema'!T14</f>
        <v>1000</v>
      </c>
      <c r="L18">
        <f>'master schema'!U14</f>
        <v>0</v>
      </c>
      <c r="M18">
        <f>'master schema'!V14</f>
        <v>0</v>
      </c>
      <c r="N18">
        <f>'master schema'!W14</f>
        <v>0</v>
      </c>
      <c r="O18">
        <f>'master schema'!X14</f>
        <v>0</v>
      </c>
      <c r="P18" t="b">
        <f t="shared" si="1"/>
        <v>1</v>
      </c>
      <c r="Q18" t="b">
        <f t="shared" si="2"/>
        <v>1</v>
      </c>
      <c r="R18" t="b">
        <f t="shared" si="2"/>
        <v>0</v>
      </c>
      <c r="S18" t="b">
        <f t="shared" si="2"/>
        <v>1</v>
      </c>
      <c r="T18" t="b">
        <f t="shared" si="18"/>
        <v>0</v>
      </c>
      <c r="U18" t="b">
        <f t="shared" si="18"/>
        <v>0</v>
      </c>
      <c r="V18" t="b">
        <f>NOT(ISBLANK('master schema'!S14))</f>
        <v>0</v>
      </c>
      <c r="W18" t="b">
        <f>NOT(ISBLANK('master schema'!T14))</f>
        <v>1</v>
      </c>
      <c r="X18" t="b">
        <f>NOT(ISBLANK('master schema'!U14))</f>
        <v>0</v>
      </c>
      <c r="Y18" t="b">
        <f>NOT(ISBLANK('master schema'!V14))</f>
        <v>0</v>
      </c>
      <c r="Z18" t="b">
        <f>NOT(ISBLANK('master schema'!W14))</f>
        <v>0</v>
      </c>
      <c r="AA18" t="b">
        <f>NOT(ISBLANK('master schema'!X14))</f>
        <v>0</v>
      </c>
      <c r="AB18" t="b">
        <f t="shared" si="19"/>
        <v>1</v>
      </c>
      <c r="AC18" t="str">
        <f>INDEX(reference!$D$55:$D$61,MATCH('master schema'!M14,reference!$C$55:$C$61,0))</f>
        <v>object</v>
      </c>
      <c r="AD18" t="b">
        <f t="shared" si="20"/>
        <v>1</v>
      </c>
      <c r="AE18" t="str">
        <f t="shared" si="3"/>
        <v>dataValidityStatusMap</v>
      </c>
      <c r="AF18" s="14" t="str">
        <f t="shared" si="22"/>
        <v>, {</v>
      </c>
      <c r="AG18" s="15" t="str">
        <f t="shared" si="4"/>
        <v>"name": "data_validity_status_map"</v>
      </c>
      <c r="AH18" s="15" t="str">
        <f t="shared" si="5"/>
        <v>, "title": "JSON object containing list of data items in validity status"</v>
      </c>
      <c r="AI18" s="15" t="str">
        <f t="shared" si="6"/>
        <v>, "group": "Meta"</v>
      </c>
      <c r="AJ18" s="15" t="str">
        <f t="shared" si="7"/>
        <v>, "rank": "core"</v>
      </c>
      <c r="AK18" s="15" t="str">
        <f t="shared" si="8"/>
        <v>, "type": "object"</v>
      </c>
      <c r="AL18" s="15" t="str">
        <f t="shared" si="9"/>
        <v/>
      </c>
      <c r="AM18" s="15" t="str">
        <f t="shared" si="10"/>
        <v>, "description": "list of column names"</v>
      </c>
      <c r="AN18" s="22" t="str">
        <f t="shared" si="11"/>
        <v>, "constraints": {</v>
      </c>
      <c r="AO18" s="22" t="str">
        <f t="shared" si="12"/>
        <v>"required": false</v>
      </c>
      <c r="AP18" s="22" t="str">
        <f t="shared" si="13"/>
        <v>,"unique": false</v>
      </c>
      <c r="AQ18" s="22" t="str">
        <f>IF(AND($AD18,$AB18),IF(V18,IF(OR($V18:V18),",","")&amp;AQ$12&amp;": "&amp;J18,""),"")</f>
        <v/>
      </c>
      <c r="AR18" s="22" t="str">
        <f>IF(AND($AD18,$AB18),IF(W18,IF(OR($V18:W18),",","")&amp;AR$12&amp;": "&amp;K18,""),"")</f>
        <v>,"maxLength": 1000</v>
      </c>
      <c r="AS18" s="22" t="str">
        <f>IF(AND($AD18,$AB18),IF(X18,IF(OR($V18:X18),",","")&amp;AS$12&amp;": "&amp;L18,""),"")</f>
        <v/>
      </c>
      <c r="AT18" s="22" t="str">
        <f>IF(AND($AD18,$AB18),IF(Y18,IF(OR($V18:Y18),",","")&amp;AT$12&amp;": "&amp;M18,""),"")</f>
        <v/>
      </c>
      <c r="AU18" s="22" t="str">
        <f>IF(AND($AD18,$AB18),IF(Z18,IF(OR($V18:Z18),",","")&amp;AU$12&amp;": """&amp;N18&amp;"""",""),"")</f>
        <v/>
      </c>
      <c r="AV18" s="22" t="str">
        <f>IF(AND($AD18,$AB18),IF(AA18,IF(OR($V18:AA18),",","")&amp;AV$12&amp;": "&amp;"["&amp;O18&amp;"]",""),"")</f>
        <v/>
      </c>
      <c r="AW18" s="22" t="str">
        <f t="shared" si="14"/>
        <v>}</v>
      </c>
      <c r="AX18" s="14" t="str">
        <f t="shared" si="21"/>
        <v>}</v>
      </c>
      <c r="AY18" s="13" t="str">
        <f t="shared" si="15"/>
        <v>, {"name": "data_validity_status_map", "title": "JSON object containing list of data items in validity status", "group": "Meta", "rank": "core", "type": "object", "description": "list of column names", "constraints": {"required": false,"unique": false,"maxLength": 1000}}</v>
      </c>
      <c r="AZ18" t="str">
        <f t="shared" si="16"/>
        <v>,data_validity_status_map</v>
      </c>
      <c r="BA18" t="str">
        <f t="shared" si="17"/>
        <v>,'data_validity_status_map'</v>
      </c>
    </row>
    <row r="19" spans="1:53" x14ac:dyDescent="0.25">
      <c r="A19" t="str">
        <f>'master schema'!C15</f>
        <v>data_row_validity_flags</v>
      </c>
      <c r="B19" t="str">
        <f>'master schema'!K15</f>
        <v>String of characters representing the current validity status of each data item</v>
      </c>
      <c r="C19" t="str">
        <f>'master schema'!D15</f>
        <v>Meta</v>
      </c>
      <c r="D19" t="str">
        <f>'master schema'!E15</f>
        <v>core</v>
      </c>
      <c r="E19" t="str">
        <f>'master schema'!M15</f>
        <v>string</v>
      </c>
      <c r="F19">
        <f>'master schema'!N15</f>
        <v>0</v>
      </c>
      <c r="G19" t="str">
        <f>'master schema'!O15</f>
        <v xml:space="preserve">number of chars = no of columns. </v>
      </c>
      <c r="H19" t="b">
        <f>'master schema'!Y15</f>
        <v>0</v>
      </c>
      <c r="I19" t="b">
        <f>'master schema'!Z15</f>
        <v>0</v>
      </c>
      <c r="J19">
        <f>'master schema'!S15</f>
        <v>0</v>
      </c>
      <c r="K19">
        <f>'master schema'!T15</f>
        <v>511</v>
      </c>
      <c r="L19">
        <f>'master schema'!U15</f>
        <v>0</v>
      </c>
      <c r="M19">
        <f>'master schema'!V15</f>
        <v>0</v>
      </c>
      <c r="N19">
        <f>'master schema'!W15</f>
        <v>0</v>
      </c>
      <c r="O19">
        <f>'master schema'!X15</f>
        <v>0</v>
      </c>
      <c r="P19" t="b">
        <f t="shared" si="1"/>
        <v>1</v>
      </c>
      <c r="Q19" t="b">
        <f t="shared" si="2"/>
        <v>1</v>
      </c>
      <c r="R19" t="b">
        <f t="shared" si="2"/>
        <v>0</v>
      </c>
      <c r="S19" t="b">
        <f t="shared" si="2"/>
        <v>1</v>
      </c>
      <c r="T19" t="b">
        <f t="shared" si="18"/>
        <v>0</v>
      </c>
      <c r="U19" t="b">
        <f t="shared" si="18"/>
        <v>0</v>
      </c>
      <c r="V19" t="b">
        <f>NOT(ISBLANK('master schema'!S15))</f>
        <v>0</v>
      </c>
      <c r="W19" t="b">
        <f>NOT(ISBLANK('master schema'!T15))</f>
        <v>1</v>
      </c>
      <c r="X19" t="b">
        <f>NOT(ISBLANK('master schema'!U15))</f>
        <v>0</v>
      </c>
      <c r="Y19" t="b">
        <f>NOT(ISBLANK('master schema'!V15))</f>
        <v>0</v>
      </c>
      <c r="Z19" t="b">
        <f>NOT(ISBLANK('master schema'!W15))</f>
        <v>0</v>
      </c>
      <c r="AA19" t="b">
        <f>NOT(ISBLANK('master schema'!X15))</f>
        <v>0</v>
      </c>
      <c r="AB19" t="b">
        <f t="shared" si="19"/>
        <v>1</v>
      </c>
      <c r="AC19" t="str">
        <f>INDEX(reference!$D$55:$D$61,MATCH('master schema'!M15,reference!$C$55:$C$61,0))</f>
        <v>string</v>
      </c>
      <c r="AD19" t="b">
        <f t="shared" si="20"/>
        <v>1</v>
      </c>
      <c r="AE19" t="str">
        <f t="shared" si="3"/>
        <v>dataRowValidityFlags</v>
      </c>
      <c r="AF19" s="14" t="str">
        <f t="shared" si="22"/>
        <v>, {</v>
      </c>
      <c r="AG19" s="15" t="str">
        <f t="shared" si="4"/>
        <v>"name": "data_row_validity_flags"</v>
      </c>
      <c r="AH19" s="15" t="str">
        <f t="shared" si="5"/>
        <v>, "title": "String of characters representing the current validity status of each data item"</v>
      </c>
      <c r="AI19" s="15" t="str">
        <f t="shared" si="6"/>
        <v>, "group": "Meta"</v>
      </c>
      <c r="AJ19" s="15" t="str">
        <f t="shared" si="7"/>
        <v>, "rank": "core"</v>
      </c>
      <c r="AK19" s="15" t="str">
        <f t="shared" si="8"/>
        <v>, "type": "string"</v>
      </c>
      <c r="AL19" s="15" t="str">
        <f t="shared" si="9"/>
        <v/>
      </c>
      <c r="AM19" s="15" t="str">
        <f t="shared" si="10"/>
        <v>, "description": "number of chars = no of columns. "</v>
      </c>
      <c r="AN19" s="22" t="str">
        <f t="shared" si="11"/>
        <v>, "constraints": {</v>
      </c>
      <c r="AO19" s="22" t="str">
        <f t="shared" si="12"/>
        <v>"required": false</v>
      </c>
      <c r="AP19" s="22" t="str">
        <f t="shared" si="13"/>
        <v>,"unique": false</v>
      </c>
      <c r="AQ19" s="22" t="str">
        <f>IF(AND($AD19,$AB19),IF(V19,IF(OR($V19:V19),",","")&amp;AQ$12&amp;": "&amp;J19,""),"")</f>
        <v/>
      </c>
      <c r="AR19" s="22" t="str">
        <f>IF(AND($AD19,$AB19),IF(W19,IF(OR($V19:W19),",","")&amp;AR$12&amp;": "&amp;K19,""),"")</f>
        <v>,"maxLength": 511</v>
      </c>
      <c r="AS19" s="22" t="str">
        <f>IF(AND($AD19,$AB19),IF(X19,IF(OR($V19:X19),",","")&amp;AS$12&amp;": "&amp;L19,""),"")</f>
        <v/>
      </c>
      <c r="AT19" s="22" t="str">
        <f>IF(AND($AD19,$AB19),IF(Y19,IF(OR($V19:Y19),",","")&amp;AT$12&amp;": "&amp;M19,""),"")</f>
        <v/>
      </c>
      <c r="AU19" s="22" t="str">
        <f>IF(AND($AD19,$AB19),IF(Z19,IF(OR($V19:Z19),",","")&amp;AU$12&amp;": """&amp;N19&amp;"""",""),"")</f>
        <v/>
      </c>
      <c r="AV19" s="22" t="str">
        <f>IF(AND($AD19,$AB19),IF(AA19,IF(OR($V19:AA19),",","")&amp;AV$12&amp;": "&amp;"["&amp;O19&amp;"]",""),"")</f>
        <v/>
      </c>
      <c r="AW19" s="22" t="str">
        <f t="shared" si="14"/>
        <v>}</v>
      </c>
      <c r="AX19" s="14" t="str">
        <f t="shared" si="21"/>
        <v>}</v>
      </c>
      <c r="AY19" s="13" t="str">
        <f t="shared" si="15"/>
        <v>, {"name": "data_row_validity_flags", "title": "String of characters representing the current validity status of each data item", "group": "Meta", "rank": "core", "type": "string", "description": "number of chars = no of columns. ", "constraints": {"required": false,"unique": false,"maxLength": 511}}</v>
      </c>
      <c r="AZ19" t="str">
        <f t="shared" si="16"/>
        <v>,data_row_validity_flags</v>
      </c>
      <c r="BA19" t="str">
        <f t="shared" si="17"/>
        <v>,'data_row_validity_flags'</v>
      </c>
    </row>
    <row r="20" spans="1:53" x14ac:dyDescent="0.25">
      <c r="A20" t="str">
        <f>'master schema'!C16</f>
        <v>extended_items_metadata</v>
      </c>
      <c r="B20" t="str">
        <f>'master schema'!K16</f>
        <v>Application-specific extended data items</v>
      </c>
      <c r="C20" t="str">
        <f>'master schema'!D16</f>
        <v>Meta</v>
      </c>
      <c r="D20" t="str">
        <f>'master schema'!E16</f>
        <v>vend</v>
      </c>
      <c r="E20" t="str">
        <f>'master schema'!M16</f>
        <v>object</v>
      </c>
      <c r="F20">
        <f>'master schema'!N16</f>
        <v>0</v>
      </c>
      <c r="G20" t="str">
        <f>'master schema'!O16</f>
        <v>Application-specific data items, formatted as a JSON object</v>
      </c>
      <c r="H20" t="b">
        <f>'master schema'!Y16</f>
        <v>0</v>
      </c>
      <c r="I20" t="b">
        <f>'master schema'!Z16</f>
        <v>0</v>
      </c>
      <c r="J20">
        <f>'master schema'!S16</f>
        <v>0</v>
      </c>
      <c r="K20">
        <f>'master schema'!T16</f>
        <v>32767</v>
      </c>
      <c r="L20">
        <f>'master schema'!U16</f>
        <v>0</v>
      </c>
      <c r="M20">
        <f>'master schema'!V16</f>
        <v>0</v>
      </c>
      <c r="N20">
        <f>'master schema'!W16</f>
        <v>0</v>
      </c>
      <c r="O20">
        <f>'master schema'!X16</f>
        <v>0</v>
      </c>
      <c r="P20" t="b">
        <f t="shared" si="1"/>
        <v>1</v>
      </c>
      <c r="Q20" t="b">
        <f t="shared" si="2"/>
        <v>1</v>
      </c>
      <c r="R20" t="b">
        <f t="shared" si="2"/>
        <v>0</v>
      </c>
      <c r="S20" t="b">
        <f t="shared" si="2"/>
        <v>1</v>
      </c>
      <c r="T20" t="b">
        <f t="shared" si="18"/>
        <v>0</v>
      </c>
      <c r="U20" t="b">
        <f t="shared" si="18"/>
        <v>0</v>
      </c>
      <c r="V20" t="b">
        <f>NOT(ISBLANK('master schema'!S16))</f>
        <v>0</v>
      </c>
      <c r="W20" t="b">
        <f>NOT(ISBLANK('master schema'!T16))</f>
        <v>1</v>
      </c>
      <c r="X20" t="b">
        <f>NOT(ISBLANK('master schema'!U16))</f>
        <v>0</v>
      </c>
      <c r="Y20" t="b">
        <f>NOT(ISBLANK('master schema'!V16))</f>
        <v>0</v>
      </c>
      <c r="Z20" t="b">
        <f>NOT(ISBLANK('master schema'!W16))</f>
        <v>0</v>
      </c>
      <c r="AA20" t="b">
        <f>NOT(ISBLANK('master schema'!X16))</f>
        <v>0</v>
      </c>
      <c r="AB20" t="b">
        <f t="shared" si="19"/>
        <v>1</v>
      </c>
      <c r="AC20" t="str">
        <f>INDEX(reference!$D$55:$D$61,MATCH('master schema'!M16,reference!$C$55:$C$61,0))</f>
        <v>object</v>
      </c>
      <c r="AD20" t="b">
        <f t="shared" si="20"/>
        <v>1</v>
      </c>
      <c r="AE20" t="str">
        <f t="shared" si="3"/>
        <v>extendedItemsMetadata</v>
      </c>
      <c r="AF20" s="14" t="str">
        <f t="shared" si="22"/>
        <v>, {</v>
      </c>
      <c r="AG20" s="15" t="str">
        <f t="shared" si="4"/>
        <v>"name": "extended_items_metadata"</v>
      </c>
      <c r="AH20" s="15" t="str">
        <f t="shared" si="5"/>
        <v>, "title": "Application-specific extended data items"</v>
      </c>
      <c r="AI20" s="15" t="str">
        <f t="shared" si="6"/>
        <v>, "group": "Meta"</v>
      </c>
      <c r="AJ20" s="15" t="str">
        <f t="shared" si="7"/>
        <v>, "rank": "vend"</v>
      </c>
      <c r="AK20" s="15" t="str">
        <f t="shared" si="8"/>
        <v>, "type": "object"</v>
      </c>
      <c r="AL20" s="15" t="str">
        <f t="shared" si="9"/>
        <v/>
      </c>
      <c r="AM20" s="15" t="str">
        <f t="shared" si="10"/>
        <v>, "description": "Application-specific data items, formatted as a JSON object"</v>
      </c>
      <c r="AN20" s="22" t="str">
        <f t="shared" si="11"/>
        <v>, "constraints": {</v>
      </c>
      <c r="AO20" s="22" t="str">
        <f t="shared" si="12"/>
        <v>"required": false</v>
      </c>
      <c r="AP20" s="22" t="str">
        <f t="shared" si="13"/>
        <v>,"unique": false</v>
      </c>
      <c r="AQ20" s="22" t="str">
        <f>IF(AND($AD20,$AB20),IF(V20,IF(OR($V20:V20),",","")&amp;AQ$12&amp;": "&amp;J20,""),"")</f>
        <v/>
      </c>
      <c r="AR20" s="22" t="str">
        <f>IF(AND($AD20,$AB20),IF(W20,IF(OR($V20:W20),",","")&amp;AR$12&amp;": "&amp;K20,""),"")</f>
        <v>,"maxLength": 32767</v>
      </c>
      <c r="AS20" s="22" t="str">
        <f>IF(AND($AD20,$AB20),IF(X20,IF(OR($V20:X20),",","")&amp;AS$12&amp;": "&amp;L20,""),"")</f>
        <v/>
      </c>
      <c r="AT20" s="22" t="str">
        <f>IF(AND($AD20,$AB20),IF(Y20,IF(OR($V20:Y20),",","")&amp;AT$12&amp;": "&amp;M20,""),"")</f>
        <v/>
      </c>
      <c r="AU20" s="22" t="str">
        <f>IF(AND($AD20,$AB20),IF(Z20,IF(OR($V20:Z20),",","")&amp;AU$12&amp;": """&amp;N20&amp;"""",""),"")</f>
        <v/>
      </c>
      <c r="AV20" s="22" t="str">
        <f>IF(AND($AD20,$AB20),IF(AA20,IF(OR($V20:AA20),",","")&amp;AV$12&amp;": "&amp;"["&amp;O20&amp;"]",""),"")</f>
        <v/>
      </c>
      <c r="AW20" s="22" t="str">
        <f t="shared" si="14"/>
        <v>}</v>
      </c>
      <c r="AX20" s="14" t="str">
        <f t="shared" si="21"/>
        <v>}</v>
      </c>
      <c r="AY20" s="13" t="str">
        <f t="shared" si="15"/>
        <v>, {"name": "extended_items_metadata", "title": "Application-specific extended data items", "group": "Meta", "rank": "vend", "type": "object", "description": "Application-specific data items, formatted as a JSON object", "constraints": {"required": false,"unique": false,"maxLength": 32767}}</v>
      </c>
      <c r="AZ20" t="str">
        <f t="shared" si="16"/>
        <v>,extended_items_metadata</v>
      </c>
      <c r="BA20" t="str">
        <f t="shared" si="17"/>
        <v>,'extended_items_metadata'</v>
      </c>
    </row>
    <row r="21" spans="1:53" x14ac:dyDescent="0.25">
      <c r="A21" t="str">
        <f>'master schema'!C17</f>
        <v>x_data_status_flags</v>
      </c>
      <c r="B21">
        <f>'master schema'!K17</f>
        <v>0</v>
      </c>
      <c r="C21" t="str">
        <f>'master schema'!D17</f>
        <v>Meta</v>
      </c>
      <c r="D21" t="str">
        <f>'master schema'!E17</f>
        <v>vend</v>
      </c>
      <c r="E21">
        <f>'master schema'!M17</f>
        <v>0</v>
      </c>
      <c r="F21">
        <f>'master schema'!N17</f>
        <v>0</v>
      </c>
      <c r="G21">
        <f>'master schema'!O17</f>
        <v>0</v>
      </c>
      <c r="H21" t="b">
        <f>'master schema'!Y17</f>
        <v>0</v>
      </c>
      <c r="I21" t="b">
        <f>'master schema'!Z17</f>
        <v>0</v>
      </c>
      <c r="J21">
        <f>'master schema'!S17</f>
        <v>0</v>
      </c>
      <c r="K21">
        <f>'master schema'!T17</f>
        <v>0</v>
      </c>
      <c r="L21">
        <f>'master schema'!U17</f>
        <v>0</v>
      </c>
      <c r="M21">
        <f>'master schema'!V17</f>
        <v>0</v>
      </c>
      <c r="N21">
        <f>'master schema'!W17</f>
        <v>0</v>
      </c>
      <c r="O21">
        <f>'master schema'!X17</f>
        <v>0</v>
      </c>
      <c r="P21" t="b">
        <f t="shared" si="1"/>
        <v>0</v>
      </c>
      <c r="Q21" t="b">
        <f t="shared" si="2"/>
        <v>0</v>
      </c>
      <c r="R21" t="b">
        <f t="shared" si="2"/>
        <v>0</v>
      </c>
      <c r="S21" t="b">
        <f t="shared" si="2"/>
        <v>0</v>
      </c>
      <c r="T21" t="b">
        <f t="shared" si="18"/>
        <v>0</v>
      </c>
      <c r="U21" t="b">
        <f t="shared" si="18"/>
        <v>0</v>
      </c>
      <c r="V21" t="b">
        <f>NOT(ISBLANK('master schema'!S17))</f>
        <v>0</v>
      </c>
      <c r="W21" t="b">
        <f>NOT(ISBLANK('master schema'!T17))</f>
        <v>0</v>
      </c>
      <c r="X21" t="b">
        <f>NOT(ISBLANK('master schema'!U17))</f>
        <v>0</v>
      </c>
      <c r="Y21" t="b">
        <f>NOT(ISBLANK('master schema'!V17))</f>
        <v>0</v>
      </c>
      <c r="Z21" t="b">
        <f>NOT(ISBLANK('master schema'!W17))</f>
        <v>0</v>
      </c>
      <c r="AA21" t="b">
        <f>NOT(ISBLANK('master schema'!X17))</f>
        <v>0</v>
      </c>
      <c r="AB21" t="b">
        <f t="shared" si="19"/>
        <v>0</v>
      </c>
      <c r="AC21" t="e">
        <f>INDEX(reference!$D$55:$D$61,MATCH('master schema'!M17,reference!$C$55:$C$61,0))</f>
        <v>#N/A</v>
      </c>
      <c r="AD21" t="b">
        <f t="shared" si="20"/>
        <v>0</v>
      </c>
      <c r="AE21" t="str">
        <f t="shared" si="3"/>
        <v>xDataStatusFlags</v>
      </c>
      <c r="AF21" s="14" t="str">
        <f t="shared" si="22"/>
        <v/>
      </c>
      <c r="AG21" s="15" t="str">
        <f t="shared" si="4"/>
        <v/>
      </c>
      <c r="AH21" s="15" t="str">
        <f t="shared" si="5"/>
        <v/>
      </c>
      <c r="AI21" s="15" t="str">
        <f t="shared" si="6"/>
        <v/>
      </c>
      <c r="AJ21" s="15" t="str">
        <f t="shared" si="7"/>
        <v/>
      </c>
      <c r="AK21" s="15" t="str">
        <f t="shared" si="8"/>
        <v/>
      </c>
      <c r="AL21" s="15" t="str">
        <f t="shared" si="9"/>
        <v/>
      </c>
      <c r="AM21" s="15" t="str">
        <f t="shared" si="10"/>
        <v/>
      </c>
      <c r="AN21" s="22" t="str">
        <f t="shared" si="11"/>
        <v/>
      </c>
      <c r="AO21" s="22" t="str">
        <f t="shared" si="12"/>
        <v/>
      </c>
      <c r="AP21" s="22" t="str">
        <f t="shared" si="13"/>
        <v/>
      </c>
      <c r="AQ21" s="22" t="str">
        <f>IF(AND($AD21,$AB21),IF(V21,IF(OR($V21:V21),",","")&amp;AQ$12&amp;": "&amp;J21,""),"")</f>
        <v/>
      </c>
      <c r="AR21" s="22" t="str">
        <f>IF(AND($AD21,$AB21),IF(W21,IF(OR($V21:W21),",","")&amp;AR$12&amp;": "&amp;K21,""),"")</f>
        <v/>
      </c>
      <c r="AS21" s="22" t="str">
        <f>IF(AND($AD21,$AB21),IF(X21,IF(OR($V21:X21),",","")&amp;AS$12&amp;": "&amp;L21,""),"")</f>
        <v/>
      </c>
      <c r="AT21" s="22" t="str">
        <f>IF(AND($AD21,$AB21),IF(Y21,IF(OR($V21:Y21),",","")&amp;AT$12&amp;": "&amp;M21,""),"")</f>
        <v/>
      </c>
      <c r="AU21" s="22" t="str">
        <f>IF(AND($AD21,$AB21),IF(Z21,IF(OR($V21:Z21),",","")&amp;AU$12&amp;": """&amp;N21&amp;"""",""),"")</f>
        <v/>
      </c>
      <c r="AV21" s="22" t="str">
        <f>IF(AND($AD21,$AB21),IF(AA21,IF(OR($V21:AA21),",","")&amp;AV$12&amp;": "&amp;"["&amp;O21&amp;"]",""),"")</f>
        <v/>
      </c>
      <c r="AW21" s="22" t="str">
        <f t="shared" si="14"/>
        <v/>
      </c>
      <c r="AX21" s="14" t="str">
        <f t="shared" si="21"/>
        <v/>
      </c>
      <c r="AY21" s="13" t="str">
        <f t="shared" si="15"/>
        <v/>
      </c>
      <c r="AZ21" t="str">
        <f t="shared" si="16"/>
        <v/>
      </c>
      <c r="BA21" t="str">
        <f t="shared" si="17"/>
        <v/>
      </c>
    </row>
    <row r="22" spans="1:53" x14ac:dyDescent="0.25">
      <c r="A22" t="str">
        <f>'master schema'!C18</f>
        <v>timestamp_recorded_utc</v>
      </c>
      <c r="B22" t="str">
        <f>'master schema'!K18</f>
        <v>Timestamp of when data row recorded</v>
      </c>
      <c r="C22" t="str">
        <f>'master schema'!D18</f>
        <v>Time</v>
      </c>
      <c r="D22" t="str">
        <f>'master schema'!E18</f>
        <v>core</v>
      </c>
      <c r="E22" t="str">
        <f>'master schema'!M18</f>
        <v>timestamp</v>
      </c>
      <c r="F22" t="str">
        <f>'master schema'!N18</f>
        <v>%Y-%m-%dT%H:%M:%S.%fZ</v>
      </c>
      <c r="G22" t="str">
        <f>'master schema'!O18</f>
        <v>as precise as can be made so consecutive data rows have different values</v>
      </c>
      <c r="H22" t="b">
        <f>'master schema'!Y18</f>
        <v>1</v>
      </c>
      <c r="I22" t="b">
        <f>'master schema'!Z18</f>
        <v>1</v>
      </c>
      <c r="J22">
        <f>'master schema'!S18</f>
        <v>0</v>
      </c>
      <c r="K22">
        <f>'master schema'!T18</f>
        <v>0</v>
      </c>
      <c r="L22">
        <f>'master schema'!U18</f>
        <v>0</v>
      </c>
      <c r="M22">
        <f>'master schema'!V18</f>
        <v>0</v>
      </c>
      <c r="N22" t="str">
        <f>'master schema'!W18</f>
        <v>YYYY-MM-DDTHH:MM:SS.dddddZ</v>
      </c>
      <c r="O22">
        <f>'master schema'!X18</f>
        <v>0</v>
      </c>
      <c r="P22" t="b">
        <f t="shared" si="1"/>
        <v>1</v>
      </c>
      <c r="Q22" t="b">
        <f t="shared" si="2"/>
        <v>1</v>
      </c>
      <c r="R22" t="b">
        <f t="shared" si="2"/>
        <v>1</v>
      </c>
      <c r="S22" t="b">
        <f t="shared" si="2"/>
        <v>1</v>
      </c>
      <c r="T22" t="b">
        <f t="shared" si="18"/>
        <v>1</v>
      </c>
      <c r="U22" t="b">
        <f t="shared" si="18"/>
        <v>1</v>
      </c>
      <c r="V22" t="b">
        <f>NOT(ISBLANK('master schema'!S18))</f>
        <v>0</v>
      </c>
      <c r="W22" t="b">
        <f>NOT(ISBLANK('master schema'!T18))</f>
        <v>0</v>
      </c>
      <c r="X22" t="b">
        <f>NOT(ISBLANK('master schema'!U18))</f>
        <v>0</v>
      </c>
      <c r="Y22" t="b">
        <f>NOT(ISBLANK('master schema'!V18))</f>
        <v>0</v>
      </c>
      <c r="Z22" t="b">
        <f>NOT(ISBLANK('master schema'!W18))</f>
        <v>1</v>
      </c>
      <c r="AA22" t="b">
        <f>NOT(ISBLANK('master schema'!X18))</f>
        <v>0</v>
      </c>
      <c r="AB22" t="b">
        <f t="shared" si="19"/>
        <v>1</v>
      </c>
      <c r="AC22" t="str">
        <f>INDEX(reference!$D$55:$D$61,MATCH('master schema'!M18,reference!$C$55:$C$61,0))</f>
        <v>datetime</v>
      </c>
      <c r="AD22" t="b">
        <f t="shared" si="20"/>
        <v>1</v>
      </c>
      <c r="AE22" t="str">
        <f t="shared" si="3"/>
        <v>timestampRecordedUtc</v>
      </c>
      <c r="AF22" s="14" t="str">
        <f t="shared" si="22"/>
        <v>, {</v>
      </c>
      <c r="AG22" s="15" t="str">
        <f t="shared" si="4"/>
        <v>"name": "timestamp_recorded_utc"</v>
      </c>
      <c r="AH22" s="15" t="str">
        <f t="shared" si="5"/>
        <v>, "title": "Timestamp of when data row recorded"</v>
      </c>
      <c r="AI22" s="15" t="str">
        <f t="shared" si="6"/>
        <v>, "group": "Time"</v>
      </c>
      <c r="AJ22" s="15" t="str">
        <f t="shared" si="7"/>
        <v>, "rank": "core"</v>
      </c>
      <c r="AK22" s="15" t="str">
        <f t="shared" si="8"/>
        <v>, "type": "datetime"</v>
      </c>
      <c r="AL22" s="15" t="str">
        <f t="shared" si="9"/>
        <v>, "format": "%Y-%m-%dT%H:%M:%S.%fZ"</v>
      </c>
      <c r="AM22" s="15" t="str">
        <f t="shared" si="10"/>
        <v>, "description": "as precise as can be made so consecutive data rows have different values"</v>
      </c>
      <c r="AN22" s="22" t="str">
        <f t="shared" si="11"/>
        <v>, "constraints": {</v>
      </c>
      <c r="AO22" s="22" t="str">
        <f t="shared" si="12"/>
        <v>"required": true</v>
      </c>
      <c r="AP22" s="22" t="str">
        <f t="shared" si="13"/>
        <v>,"unique": true</v>
      </c>
      <c r="AQ22" s="22" t="str">
        <f>IF(AND($AD22,$AB22),IF(V22,IF(OR($V22:V22),",","")&amp;AQ$12&amp;": "&amp;J22,""),"")</f>
        <v/>
      </c>
      <c r="AR22" s="22" t="str">
        <f>IF(AND($AD22,$AB22),IF(W22,IF(OR($V22:W22),",","")&amp;AR$12&amp;": "&amp;K22,""),"")</f>
        <v/>
      </c>
      <c r="AS22" s="22" t="str">
        <f>IF(AND($AD22,$AB22),IF(X22,IF(OR($V22:X22),",","")&amp;AS$12&amp;": "&amp;L22,""),"")</f>
        <v/>
      </c>
      <c r="AT22" s="22" t="str">
        <f>IF(AND($AD22,$AB22),IF(Y22,IF(OR($V22:Y22),",","")&amp;AT$12&amp;": "&amp;M22,""),"")</f>
        <v/>
      </c>
      <c r="AU22" s="22" t="str">
        <f>IF(AND($AD22,$AB22),IF(Z22,IF(OR($V22:Z22),",","")&amp;AU$12&amp;": """&amp;N22&amp;"""",""),"")</f>
        <v>,"pattern": "YYYY-MM-DDTHH:MM:SS.dddddZ"</v>
      </c>
      <c r="AV22" s="22" t="str">
        <f>IF(AND($AD22,$AB22),IF(AA22,IF(OR($V22:AA22),",","")&amp;AV$12&amp;": "&amp;"["&amp;O22&amp;"]",""),"")</f>
        <v/>
      </c>
      <c r="AW22" s="22" t="str">
        <f t="shared" si="14"/>
        <v>}</v>
      </c>
      <c r="AX22" s="14" t="str">
        <f t="shared" si="21"/>
        <v>}</v>
      </c>
      <c r="AY22" s="13" t="str">
        <f t="shared" si="15"/>
        <v>, {"name": "timestamp_recorded_utc", "title": "Timestamp of when data row recorded", "group": "Time", "rank": "core", "type": "datetime", "format": "%Y-%m-%dT%H:%M:%S.%fZ", "description": "as precise as can be made so consecutive data rows have different values", "constraints": {"required": true,"unique": true,"pattern": "YYYY-MM-DDTHH:MM:SS.dddddZ"}}</v>
      </c>
      <c r="AZ22" t="str">
        <f t="shared" si="16"/>
        <v>,timestamp_recorded_utc</v>
      </c>
      <c r="BA22" t="str">
        <f t="shared" si="17"/>
        <v>,'timestamp_recorded_utc'</v>
      </c>
    </row>
    <row r="23" spans="1:53" x14ac:dyDescent="0.25">
      <c r="A23" t="str">
        <f>'master schema'!C19</f>
        <v>gps_timestamp</v>
      </c>
      <c r="B23" t="str">
        <f>'master schema'!K19</f>
        <v>GPS date / time as a timestamp</v>
      </c>
      <c r="C23" t="str">
        <f>'master schema'!D19</f>
        <v>Time</v>
      </c>
      <c r="D23" t="str">
        <f>'master schema'!E19</f>
        <v>core</v>
      </c>
      <c r="E23" t="str">
        <f>'master schema'!M19</f>
        <v>timestamp</v>
      </c>
      <c r="F23" t="str">
        <f>'master schema'!N19</f>
        <v>%Y-%m-%dT%H:%M:%S.%fZ</v>
      </c>
      <c r="G23" t="str">
        <f>'master schema'!O19</f>
        <v>convert to iso8601 from GPS date and time</v>
      </c>
      <c r="H23" t="b">
        <f>'master schema'!Y19</f>
        <v>0</v>
      </c>
      <c r="I23" t="b">
        <f>'master schema'!Z19</f>
        <v>0</v>
      </c>
      <c r="J23">
        <f>'master schema'!S19</f>
        <v>0</v>
      </c>
      <c r="K23">
        <f>'master schema'!T19</f>
        <v>0</v>
      </c>
      <c r="L23">
        <f>'master schema'!U19</f>
        <v>0</v>
      </c>
      <c r="M23">
        <f>'master schema'!V19</f>
        <v>0</v>
      </c>
      <c r="N23" t="str">
        <f>'master schema'!W19</f>
        <v>YYYY-MM-DDTHH:MM:SS.dddddZ</v>
      </c>
      <c r="O23">
        <f>'master schema'!X19</f>
        <v>0</v>
      </c>
      <c r="P23" t="b">
        <f t="shared" si="1"/>
        <v>1</v>
      </c>
      <c r="Q23" t="b">
        <f t="shared" si="2"/>
        <v>1</v>
      </c>
      <c r="R23" t="b">
        <f t="shared" si="2"/>
        <v>1</v>
      </c>
      <c r="S23" t="b">
        <f t="shared" si="2"/>
        <v>1</v>
      </c>
      <c r="T23" t="b">
        <f t="shared" si="18"/>
        <v>0</v>
      </c>
      <c r="U23" t="b">
        <f t="shared" si="18"/>
        <v>0</v>
      </c>
      <c r="V23" t="b">
        <f>NOT(ISBLANK('master schema'!S19))</f>
        <v>0</v>
      </c>
      <c r="W23" t="b">
        <f>NOT(ISBLANK('master schema'!T19))</f>
        <v>0</v>
      </c>
      <c r="X23" t="b">
        <f>NOT(ISBLANK('master schema'!U19))</f>
        <v>0</v>
      </c>
      <c r="Y23" t="b">
        <f>NOT(ISBLANK('master schema'!V19))</f>
        <v>0</v>
      </c>
      <c r="Z23" t="b">
        <f>NOT(ISBLANK('master schema'!W19))</f>
        <v>1</v>
      </c>
      <c r="AA23" t="b">
        <f>NOT(ISBLANK('master schema'!X19))</f>
        <v>0</v>
      </c>
      <c r="AB23" t="b">
        <f t="shared" si="19"/>
        <v>1</v>
      </c>
      <c r="AC23" t="str">
        <f>INDEX(reference!$D$55:$D$61,MATCH('master schema'!M19,reference!$C$55:$C$61,0))</f>
        <v>datetime</v>
      </c>
      <c r="AD23" t="b">
        <f t="shared" si="20"/>
        <v>1</v>
      </c>
      <c r="AE23" t="str">
        <f t="shared" si="3"/>
        <v>gpsTimestamp</v>
      </c>
      <c r="AF23" s="14" t="str">
        <f t="shared" si="22"/>
        <v>, {</v>
      </c>
      <c r="AG23" s="15" t="str">
        <f t="shared" si="4"/>
        <v>"name": "gps_timestamp"</v>
      </c>
      <c r="AH23" s="15" t="str">
        <f t="shared" si="5"/>
        <v>, "title": "GPS date / time as a timestamp"</v>
      </c>
      <c r="AI23" s="15" t="str">
        <f t="shared" si="6"/>
        <v>, "group": "Time"</v>
      </c>
      <c r="AJ23" s="15" t="str">
        <f t="shared" si="7"/>
        <v>, "rank": "core"</v>
      </c>
      <c r="AK23" s="15" t="str">
        <f t="shared" si="8"/>
        <v>, "type": "datetime"</v>
      </c>
      <c r="AL23" s="15" t="str">
        <f t="shared" si="9"/>
        <v>, "format": "%Y-%m-%dT%H:%M:%S.%fZ"</v>
      </c>
      <c r="AM23" s="15" t="str">
        <f t="shared" si="10"/>
        <v>, "description": "convert to iso8601 from GPS date and time"</v>
      </c>
      <c r="AN23" s="22" t="str">
        <f t="shared" si="11"/>
        <v>, "constraints": {</v>
      </c>
      <c r="AO23" s="22" t="str">
        <f t="shared" si="12"/>
        <v>"required": false</v>
      </c>
      <c r="AP23" s="22" t="str">
        <f t="shared" si="13"/>
        <v>,"unique": false</v>
      </c>
      <c r="AQ23" s="22" t="str">
        <f>IF(AND($AD23,$AB23),IF(V23,IF(OR($V23:V23),",","")&amp;AQ$12&amp;": "&amp;J23,""),"")</f>
        <v/>
      </c>
      <c r="AR23" s="22" t="str">
        <f>IF(AND($AD23,$AB23),IF(W23,IF(OR($V23:W23),",","")&amp;AR$12&amp;": "&amp;K23,""),"")</f>
        <v/>
      </c>
      <c r="AS23" s="22" t="str">
        <f>IF(AND($AD23,$AB23),IF(X23,IF(OR($V23:X23),",","")&amp;AS$12&amp;": "&amp;L23,""),"")</f>
        <v/>
      </c>
      <c r="AT23" s="22" t="str">
        <f>IF(AND($AD23,$AB23),IF(Y23,IF(OR($V23:Y23),",","")&amp;AT$12&amp;": "&amp;M23,""),"")</f>
        <v/>
      </c>
      <c r="AU23" s="22" t="str">
        <f>IF(AND($AD23,$AB23),IF(Z23,IF(OR($V23:Z23),",","")&amp;AU$12&amp;": """&amp;N23&amp;"""",""),"")</f>
        <v>,"pattern": "YYYY-MM-DDTHH:MM:SS.dddddZ"</v>
      </c>
      <c r="AV23" s="22" t="str">
        <f>IF(AND($AD23,$AB23),IF(AA23,IF(OR($V23:AA23),",","")&amp;AV$12&amp;": "&amp;"["&amp;O23&amp;"]",""),"")</f>
        <v/>
      </c>
      <c r="AW23" s="22" t="str">
        <f t="shared" si="14"/>
        <v>}</v>
      </c>
      <c r="AX23" s="14" t="str">
        <f t="shared" si="21"/>
        <v>}</v>
      </c>
      <c r="AY23" s="13" t="str">
        <f t="shared" si="15"/>
        <v>, {"name": "gps_timestamp", "title": "GPS date / time as a timestamp", "group": "Time", "rank": "core", "type": "datetime", "format": "%Y-%m-%dT%H:%M:%S.%fZ", "description": "convert to iso8601 from GPS date and time", "constraints": {"required": false,"unique": false,"pattern": "YYYY-MM-DDTHH:MM:SS.dddddZ"}}</v>
      </c>
      <c r="AZ23" t="str">
        <f t="shared" si="16"/>
        <v>,gps_timestamp</v>
      </c>
      <c r="BA23" t="str">
        <f t="shared" si="17"/>
        <v>,'gps_timestamp'</v>
      </c>
    </row>
    <row r="24" spans="1:53" x14ac:dyDescent="0.25">
      <c r="A24" t="str">
        <f>'master schema'!C20</f>
        <v>extended_items_time</v>
      </c>
      <c r="B24" t="str">
        <f>'master schema'!K20</f>
        <v>Application-specific extended data items</v>
      </c>
      <c r="C24" t="str">
        <f>'master schema'!D20</f>
        <v>Time</v>
      </c>
      <c r="D24" t="str">
        <f>'master schema'!E20</f>
        <v>vend</v>
      </c>
      <c r="E24" t="str">
        <f>'master schema'!M20</f>
        <v>object</v>
      </c>
      <c r="F24">
        <f>'master schema'!N20</f>
        <v>0</v>
      </c>
      <c r="G24" t="str">
        <f>'master schema'!O20</f>
        <v>Application-specific data items, formatted as a JSON object</v>
      </c>
      <c r="H24" t="b">
        <f>'master schema'!Y20</f>
        <v>0</v>
      </c>
      <c r="I24" t="b">
        <f>'master schema'!Z20</f>
        <v>0</v>
      </c>
      <c r="J24">
        <f>'master schema'!S20</f>
        <v>0</v>
      </c>
      <c r="K24">
        <f>'master schema'!T20</f>
        <v>32767</v>
      </c>
      <c r="L24">
        <f>'master schema'!U20</f>
        <v>0</v>
      </c>
      <c r="M24">
        <f>'master schema'!V20</f>
        <v>0</v>
      </c>
      <c r="N24">
        <f>'master schema'!W20</f>
        <v>0</v>
      </c>
      <c r="O24">
        <f>'master schema'!X20</f>
        <v>0</v>
      </c>
      <c r="P24" t="b">
        <f t="shared" si="1"/>
        <v>1</v>
      </c>
      <c r="Q24" t="b">
        <f t="shared" si="2"/>
        <v>1</v>
      </c>
      <c r="R24" t="b">
        <f t="shared" si="2"/>
        <v>0</v>
      </c>
      <c r="S24" t="b">
        <f t="shared" si="2"/>
        <v>1</v>
      </c>
      <c r="T24" t="b">
        <f t="shared" si="18"/>
        <v>0</v>
      </c>
      <c r="U24" t="b">
        <f t="shared" si="18"/>
        <v>0</v>
      </c>
      <c r="V24" t="b">
        <f>NOT(ISBLANK('master schema'!S20))</f>
        <v>0</v>
      </c>
      <c r="W24" t="b">
        <f>NOT(ISBLANK('master schema'!T20))</f>
        <v>1</v>
      </c>
      <c r="X24" t="b">
        <f>NOT(ISBLANK('master schema'!U20))</f>
        <v>0</v>
      </c>
      <c r="Y24" t="b">
        <f>NOT(ISBLANK('master schema'!V20))</f>
        <v>0</v>
      </c>
      <c r="Z24" t="b">
        <f>NOT(ISBLANK('master schema'!W20))</f>
        <v>0</v>
      </c>
      <c r="AA24" t="b">
        <f>NOT(ISBLANK('master schema'!X20))</f>
        <v>0</v>
      </c>
      <c r="AB24" t="b">
        <f t="shared" si="19"/>
        <v>1</v>
      </c>
      <c r="AC24" t="str">
        <f>INDEX(reference!$D$55:$D$61,MATCH('master schema'!M20,reference!$C$55:$C$61,0))</f>
        <v>object</v>
      </c>
      <c r="AD24" t="b">
        <f t="shared" si="20"/>
        <v>1</v>
      </c>
      <c r="AE24" t="str">
        <f t="shared" si="3"/>
        <v>extendedItemsTime</v>
      </c>
      <c r="AF24" s="14" t="str">
        <f t="shared" si="22"/>
        <v>, {</v>
      </c>
      <c r="AG24" s="15" t="str">
        <f t="shared" si="4"/>
        <v>"name": "extended_items_time"</v>
      </c>
      <c r="AH24" s="15" t="str">
        <f t="shared" si="5"/>
        <v>, "title": "Application-specific extended data items"</v>
      </c>
      <c r="AI24" s="15" t="str">
        <f t="shared" si="6"/>
        <v>, "group": "Time"</v>
      </c>
      <c r="AJ24" s="15" t="str">
        <f t="shared" si="7"/>
        <v>, "rank": "vend"</v>
      </c>
      <c r="AK24" s="15" t="str">
        <f t="shared" si="8"/>
        <v>, "type": "object"</v>
      </c>
      <c r="AL24" s="15" t="str">
        <f t="shared" si="9"/>
        <v/>
      </c>
      <c r="AM24" s="15" t="str">
        <f t="shared" si="10"/>
        <v>, "description": "Application-specific data items, formatted as a JSON object"</v>
      </c>
      <c r="AN24" s="22" t="str">
        <f t="shared" si="11"/>
        <v>, "constraints": {</v>
      </c>
      <c r="AO24" s="22" t="str">
        <f t="shared" si="12"/>
        <v>"required": false</v>
      </c>
      <c r="AP24" s="22" t="str">
        <f t="shared" si="13"/>
        <v>,"unique": false</v>
      </c>
      <c r="AQ24" s="22" t="str">
        <f>IF(AND($AD24,$AB24),IF(V24,IF(OR($V24:V24),",","")&amp;AQ$12&amp;": "&amp;J24,""),"")</f>
        <v/>
      </c>
      <c r="AR24" s="22" t="str">
        <f>IF(AND($AD24,$AB24),IF(W24,IF(OR($V24:W24),",","")&amp;AR$12&amp;": "&amp;K24,""),"")</f>
        <v>,"maxLength": 32767</v>
      </c>
      <c r="AS24" s="22" t="str">
        <f>IF(AND($AD24,$AB24),IF(X24,IF(OR($V24:X24),",","")&amp;AS$12&amp;": "&amp;L24,""),"")</f>
        <v/>
      </c>
      <c r="AT24" s="22" t="str">
        <f>IF(AND($AD24,$AB24),IF(Y24,IF(OR($V24:Y24),",","")&amp;AT$12&amp;": "&amp;M24,""),"")</f>
        <v/>
      </c>
      <c r="AU24" s="22" t="str">
        <f>IF(AND($AD24,$AB24),IF(Z24,IF(OR($V24:Z24),",","")&amp;AU$12&amp;": """&amp;N24&amp;"""",""),"")</f>
        <v/>
      </c>
      <c r="AV24" s="22" t="str">
        <f>IF(AND($AD24,$AB24),IF(AA24,IF(OR($V24:AA24),",","")&amp;AV$12&amp;": "&amp;"["&amp;O24&amp;"]",""),"")</f>
        <v/>
      </c>
      <c r="AW24" s="22" t="str">
        <f t="shared" si="14"/>
        <v>}</v>
      </c>
      <c r="AX24" s="14" t="str">
        <f t="shared" si="21"/>
        <v>}</v>
      </c>
      <c r="AY24" s="13" t="str">
        <f t="shared" si="15"/>
        <v>, {"name": "extended_items_time", "title": "Application-specific extended data items", "group": "Time", "rank": "vend", "type": "object", "description": "Application-specific data items, formatted as a JSON object", "constraints": {"required": false,"unique": false,"maxLength": 32767}}</v>
      </c>
      <c r="AZ24" t="str">
        <f t="shared" si="16"/>
        <v>,extended_items_time</v>
      </c>
      <c r="BA24" t="str">
        <f t="shared" si="17"/>
        <v>,'extended_items_time'</v>
      </c>
    </row>
    <row r="25" spans="1:53" x14ac:dyDescent="0.25">
      <c r="A25" t="str">
        <f>'master schema'!C21</f>
        <v>x_timestamp_ticks</v>
      </c>
      <c r="B25">
        <f>'master schema'!K21</f>
        <v>0</v>
      </c>
      <c r="C25" t="str">
        <f>'master schema'!D21</f>
        <v>Time</v>
      </c>
      <c r="D25" t="str">
        <f>'master schema'!E21</f>
        <v>vend</v>
      </c>
      <c r="E25">
        <f>'master schema'!M21</f>
        <v>0</v>
      </c>
      <c r="F25">
        <f>'master schema'!N21</f>
        <v>0</v>
      </c>
      <c r="G25">
        <f>'master schema'!O21</f>
        <v>0</v>
      </c>
      <c r="H25" t="b">
        <f>'master schema'!Y21</f>
        <v>0</v>
      </c>
      <c r="I25" t="b">
        <f>'master schema'!Z21</f>
        <v>0</v>
      </c>
      <c r="J25">
        <f>'master schema'!S21</f>
        <v>0</v>
      </c>
      <c r="K25">
        <f>'master schema'!T21</f>
        <v>0</v>
      </c>
      <c r="L25">
        <f>'master schema'!U21</f>
        <v>0</v>
      </c>
      <c r="M25">
        <f>'master schema'!V21</f>
        <v>0</v>
      </c>
      <c r="N25">
        <f>'master schema'!W21</f>
        <v>0</v>
      </c>
      <c r="O25">
        <f>'master schema'!X21</f>
        <v>0</v>
      </c>
      <c r="P25" t="b">
        <f t="shared" si="1"/>
        <v>0</v>
      </c>
      <c r="Q25" t="b">
        <f t="shared" si="2"/>
        <v>0</v>
      </c>
      <c r="R25" t="b">
        <f t="shared" si="2"/>
        <v>0</v>
      </c>
      <c r="S25" t="b">
        <f t="shared" si="2"/>
        <v>0</v>
      </c>
      <c r="T25" t="b">
        <f t="shared" si="18"/>
        <v>0</v>
      </c>
      <c r="U25" t="b">
        <f t="shared" si="18"/>
        <v>0</v>
      </c>
      <c r="V25" t="b">
        <f>NOT(ISBLANK('master schema'!S21))</f>
        <v>0</v>
      </c>
      <c r="W25" t="b">
        <f>NOT(ISBLANK('master schema'!T21))</f>
        <v>0</v>
      </c>
      <c r="X25" t="b">
        <f>NOT(ISBLANK('master schema'!U21))</f>
        <v>0</v>
      </c>
      <c r="Y25" t="b">
        <f>NOT(ISBLANK('master schema'!V21))</f>
        <v>0</v>
      </c>
      <c r="Z25" t="b">
        <f>NOT(ISBLANK('master schema'!W21))</f>
        <v>0</v>
      </c>
      <c r="AA25" t="b">
        <f>NOT(ISBLANK('master schema'!X21))</f>
        <v>0</v>
      </c>
      <c r="AB25" t="b">
        <f t="shared" si="19"/>
        <v>0</v>
      </c>
      <c r="AC25" t="e">
        <f>INDEX(reference!$D$55:$D$61,MATCH('master schema'!M21,reference!$C$55:$C$61,0))</f>
        <v>#N/A</v>
      </c>
      <c r="AD25" t="b">
        <f t="shared" si="20"/>
        <v>0</v>
      </c>
      <c r="AE25" t="str">
        <f t="shared" si="3"/>
        <v>xTimestampTicks</v>
      </c>
      <c r="AF25" s="14" t="str">
        <f t="shared" si="22"/>
        <v/>
      </c>
      <c r="AG25" s="15" t="str">
        <f t="shared" si="4"/>
        <v/>
      </c>
      <c r="AH25" s="15" t="str">
        <f t="shared" si="5"/>
        <v/>
      </c>
      <c r="AI25" s="15" t="str">
        <f t="shared" si="6"/>
        <v/>
      </c>
      <c r="AJ25" s="15" t="str">
        <f t="shared" si="7"/>
        <v/>
      </c>
      <c r="AK25" s="15" t="str">
        <f t="shared" si="8"/>
        <v/>
      </c>
      <c r="AL25" s="15" t="str">
        <f t="shared" si="9"/>
        <v/>
      </c>
      <c r="AM25" s="15" t="str">
        <f t="shared" si="10"/>
        <v/>
      </c>
      <c r="AN25" s="22" t="str">
        <f t="shared" si="11"/>
        <v/>
      </c>
      <c r="AO25" s="22" t="str">
        <f t="shared" si="12"/>
        <v/>
      </c>
      <c r="AP25" s="22" t="str">
        <f t="shared" si="13"/>
        <v/>
      </c>
      <c r="AQ25" s="22" t="str">
        <f>IF(AND($AD25,$AB25),IF(V25,IF(OR($V25:V25),",","")&amp;AQ$12&amp;": "&amp;J25,""),"")</f>
        <v/>
      </c>
      <c r="AR25" s="22" t="str">
        <f>IF(AND($AD25,$AB25),IF(W25,IF(OR($V25:W25),",","")&amp;AR$12&amp;": "&amp;K25,""),"")</f>
        <v/>
      </c>
      <c r="AS25" s="22" t="str">
        <f>IF(AND($AD25,$AB25),IF(X25,IF(OR($V25:X25),",","")&amp;AS$12&amp;": "&amp;L25,""),"")</f>
        <v/>
      </c>
      <c r="AT25" s="22" t="str">
        <f>IF(AND($AD25,$AB25),IF(Y25,IF(OR($V25:Y25),",","")&amp;AT$12&amp;": "&amp;M25,""),"")</f>
        <v/>
      </c>
      <c r="AU25" s="22" t="str">
        <f>IF(AND($AD25,$AB25),IF(Z25,IF(OR($V25:Z25),",","")&amp;AU$12&amp;": """&amp;N25&amp;"""",""),"")</f>
        <v/>
      </c>
      <c r="AV25" s="22" t="str">
        <f>IF(AND($AD25,$AB25),IF(AA25,IF(OR($V25:AA25),",","")&amp;AV$12&amp;": "&amp;"["&amp;O25&amp;"]",""),"")</f>
        <v/>
      </c>
      <c r="AW25" s="22" t="str">
        <f t="shared" si="14"/>
        <v/>
      </c>
      <c r="AX25" s="14" t="str">
        <f t="shared" si="21"/>
        <v/>
      </c>
      <c r="AY25" s="13" t="str">
        <f t="shared" si="15"/>
        <v/>
      </c>
      <c r="AZ25" t="str">
        <f t="shared" si="16"/>
        <v/>
      </c>
      <c r="BA25" t="str">
        <f t="shared" si="17"/>
        <v/>
      </c>
    </row>
    <row r="26" spans="1:53" x14ac:dyDescent="0.25">
      <c r="A26" t="str">
        <f>'master schema'!C22</f>
        <v>x_master_sync_inc</v>
      </c>
      <c r="B26">
        <f>'master schema'!K22</f>
        <v>0</v>
      </c>
      <c r="C26" t="str">
        <f>'master schema'!D22</f>
        <v>Time</v>
      </c>
      <c r="D26" t="str">
        <f>'master schema'!E22</f>
        <v>vend</v>
      </c>
      <c r="E26">
        <f>'master schema'!M22</f>
        <v>0</v>
      </c>
      <c r="F26">
        <f>'master schema'!N22</f>
        <v>0</v>
      </c>
      <c r="G26">
        <f>'master schema'!O22</f>
        <v>0</v>
      </c>
      <c r="H26" t="b">
        <f>'master schema'!Y22</f>
        <v>0</v>
      </c>
      <c r="I26" t="b">
        <f>'master schema'!Z22</f>
        <v>0</v>
      </c>
      <c r="J26">
        <f>'master schema'!S22</f>
        <v>0</v>
      </c>
      <c r="K26">
        <f>'master schema'!T22</f>
        <v>0</v>
      </c>
      <c r="L26">
        <f>'master schema'!U22</f>
        <v>0</v>
      </c>
      <c r="M26">
        <f>'master schema'!V22</f>
        <v>0</v>
      </c>
      <c r="N26">
        <f>'master schema'!W22</f>
        <v>0</v>
      </c>
      <c r="O26">
        <f>'master schema'!X22</f>
        <v>0</v>
      </c>
      <c r="P26" t="b">
        <f t="shared" si="1"/>
        <v>0</v>
      </c>
      <c r="Q26" t="b">
        <f t="shared" si="2"/>
        <v>0</v>
      </c>
      <c r="R26" t="b">
        <f t="shared" si="2"/>
        <v>0</v>
      </c>
      <c r="S26" t="b">
        <f t="shared" si="2"/>
        <v>0</v>
      </c>
      <c r="T26" t="b">
        <f t="shared" si="18"/>
        <v>0</v>
      </c>
      <c r="U26" t="b">
        <f t="shared" si="18"/>
        <v>0</v>
      </c>
      <c r="V26" t="b">
        <f>NOT(ISBLANK('master schema'!S22))</f>
        <v>0</v>
      </c>
      <c r="W26" t="b">
        <f>NOT(ISBLANK('master schema'!T22))</f>
        <v>0</v>
      </c>
      <c r="X26" t="b">
        <f>NOT(ISBLANK('master schema'!U22))</f>
        <v>0</v>
      </c>
      <c r="Y26" t="b">
        <f>NOT(ISBLANK('master schema'!V22))</f>
        <v>0</v>
      </c>
      <c r="Z26" t="b">
        <f>NOT(ISBLANK('master schema'!W22))</f>
        <v>0</v>
      </c>
      <c r="AA26" t="b">
        <f>NOT(ISBLANK('master schema'!X22))</f>
        <v>0</v>
      </c>
      <c r="AB26" t="b">
        <f t="shared" si="19"/>
        <v>0</v>
      </c>
      <c r="AC26" t="e">
        <f>INDEX(reference!$D$55:$D$61,MATCH('master schema'!M22,reference!$C$55:$C$61,0))</f>
        <v>#N/A</v>
      </c>
      <c r="AD26" t="b">
        <f t="shared" si="20"/>
        <v>0</v>
      </c>
      <c r="AE26" t="str">
        <f t="shared" si="3"/>
        <v>xMasterSyncInc</v>
      </c>
      <c r="AF26" s="14" t="str">
        <f t="shared" si="22"/>
        <v/>
      </c>
      <c r="AG26" s="15" t="str">
        <f t="shared" si="4"/>
        <v/>
      </c>
      <c r="AH26" s="15" t="str">
        <f t="shared" si="5"/>
        <v/>
      </c>
      <c r="AI26" s="15" t="str">
        <f t="shared" si="6"/>
        <v/>
      </c>
      <c r="AJ26" s="15" t="str">
        <f t="shared" si="7"/>
        <v/>
      </c>
      <c r="AK26" s="15" t="str">
        <f t="shared" si="8"/>
        <v/>
      </c>
      <c r="AL26" s="15" t="str">
        <f t="shared" si="9"/>
        <v/>
      </c>
      <c r="AM26" s="15" t="str">
        <f t="shared" si="10"/>
        <v/>
      </c>
      <c r="AN26" s="22" t="str">
        <f t="shared" si="11"/>
        <v/>
      </c>
      <c r="AO26" s="22" t="str">
        <f t="shared" si="12"/>
        <v/>
      </c>
      <c r="AP26" s="22" t="str">
        <f t="shared" si="13"/>
        <v/>
      </c>
      <c r="AQ26" s="22" t="str">
        <f>IF(AND($AD26,$AB26),IF(V26,IF(OR($V26:V26),",","")&amp;AQ$12&amp;": "&amp;J26,""),"")</f>
        <v/>
      </c>
      <c r="AR26" s="22" t="str">
        <f>IF(AND($AD26,$AB26),IF(W26,IF(OR($V26:W26),",","")&amp;AR$12&amp;": "&amp;K26,""),"")</f>
        <v/>
      </c>
      <c r="AS26" s="22" t="str">
        <f>IF(AND($AD26,$AB26),IF(X26,IF(OR($V26:X26),",","")&amp;AS$12&amp;": "&amp;L26,""),"")</f>
        <v/>
      </c>
      <c r="AT26" s="22" t="str">
        <f>IF(AND($AD26,$AB26),IF(Y26,IF(OR($V26:Y26),",","")&amp;AT$12&amp;": "&amp;M26,""),"")</f>
        <v/>
      </c>
      <c r="AU26" s="22" t="str">
        <f>IF(AND($AD26,$AB26),IF(Z26,IF(OR($V26:Z26),",","")&amp;AU$12&amp;": """&amp;N26&amp;"""",""),"")</f>
        <v/>
      </c>
      <c r="AV26" s="22" t="str">
        <f>IF(AND($AD26,$AB26),IF(AA26,IF(OR($V26:AA26),",","")&amp;AV$12&amp;": "&amp;"["&amp;O26&amp;"]",""),"")</f>
        <v/>
      </c>
      <c r="AW26" s="22" t="str">
        <f t="shared" si="14"/>
        <v/>
      </c>
      <c r="AX26" s="14" t="str">
        <f t="shared" si="21"/>
        <v/>
      </c>
      <c r="AY26" s="13" t="str">
        <f t="shared" si="15"/>
        <v/>
      </c>
      <c r="AZ26" t="str">
        <f t="shared" si="16"/>
        <v/>
      </c>
      <c r="BA26" t="str">
        <f t="shared" si="17"/>
        <v/>
      </c>
    </row>
    <row r="27" spans="1:53" x14ac:dyDescent="0.25">
      <c r="A27" t="str">
        <f>'master schema'!C23</f>
        <v>x_master_sync_state</v>
      </c>
      <c r="B27">
        <f>'master schema'!K23</f>
        <v>0</v>
      </c>
      <c r="C27" t="str">
        <f>'master schema'!D23</f>
        <v>Time</v>
      </c>
      <c r="D27" t="str">
        <f>'master schema'!E23</f>
        <v>vend</v>
      </c>
      <c r="E27">
        <f>'master schema'!M23</f>
        <v>0</v>
      </c>
      <c r="F27">
        <f>'master schema'!N23</f>
        <v>0</v>
      </c>
      <c r="G27">
        <f>'master schema'!O23</f>
        <v>0</v>
      </c>
      <c r="H27" t="b">
        <f>'master schema'!Y23</f>
        <v>0</v>
      </c>
      <c r="I27" t="b">
        <f>'master schema'!Z23</f>
        <v>0</v>
      </c>
      <c r="J27">
        <f>'master schema'!S23</f>
        <v>0</v>
      </c>
      <c r="K27">
        <f>'master schema'!T23</f>
        <v>0</v>
      </c>
      <c r="L27">
        <f>'master schema'!U23</f>
        <v>0</v>
      </c>
      <c r="M27">
        <f>'master schema'!V23</f>
        <v>0</v>
      </c>
      <c r="N27">
        <f>'master schema'!W23</f>
        <v>0</v>
      </c>
      <c r="O27">
        <f>'master schema'!X23</f>
        <v>0</v>
      </c>
      <c r="P27" t="b">
        <f t="shared" si="1"/>
        <v>0</v>
      </c>
      <c r="Q27" t="b">
        <f t="shared" si="2"/>
        <v>0</v>
      </c>
      <c r="R27" t="b">
        <f t="shared" si="2"/>
        <v>0</v>
      </c>
      <c r="S27" t="b">
        <f t="shared" si="2"/>
        <v>0</v>
      </c>
      <c r="T27" t="b">
        <f t="shared" si="18"/>
        <v>0</v>
      </c>
      <c r="U27" t="b">
        <f t="shared" si="18"/>
        <v>0</v>
      </c>
      <c r="V27" t="b">
        <f>NOT(ISBLANK('master schema'!S23))</f>
        <v>0</v>
      </c>
      <c r="W27" t="b">
        <f>NOT(ISBLANK('master schema'!T23))</f>
        <v>0</v>
      </c>
      <c r="X27" t="b">
        <f>NOT(ISBLANK('master schema'!U23))</f>
        <v>0</v>
      </c>
      <c r="Y27" t="b">
        <f>NOT(ISBLANK('master schema'!V23))</f>
        <v>0</v>
      </c>
      <c r="Z27" t="b">
        <f>NOT(ISBLANK('master schema'!W23))</f>
        <v>0</v>
      </c>
      <c r="AA27" t="b">
        <f>NOT(ISBLANK('master schema'!X23))</f>
        <v>0</v>
      </c>
      <c r="AB27" t="b">
        <f t="shared" si="19"/>
        <v>0</v>
      </c>
      <c r="AC27" t="e">
        <f>INDEX(reference!$D$55:$D$61,MATCH('master schema'!M23,reference!$C$55:$C$61,0))</f>
        <v>#N/A</v>
      </c>
      <c r="AD27" t="b">
        <f t="shared" si="20"/>
        <v>0</v>
      </c>
      <c r="AE27" t="str">
        <f t="shared" si="3"/>
        <v>xMasterSyncState</v>
      </c>
      <c r="AF27" s="14" t="str">
        <f t="shared" si="22"/>
        <v/>
      </c>
      <c r="AG27" s="15" t="str">
        <f t="shared" si="4"/>
        <v/>
      </c>
      <c r="AH27" s="15" t="str">
        <f t="shared" si="5"/>
        <v/>
      </c>
      <c r="AI27" s="15" t="str">
        <f t="shared" si="6"/>
        <v/>
      </c>
      <c r="AJ27" s="15" t="str">
        <f t="shared" si="7"/>
        <v/>
      </c>
      <c r="AK27" s="15" t="str">
        <f t="shared" si="8"/>
        <v/>
      </c>
      <c r="AL27" s="15" t="str">
        <f t="shared" si="9"/>
        <v/>
      </c>
      <c r="AM27" s="15" t="str">
        <f t="shared" si="10"/>
        <v/>
      </c>
      <c r="AN27" s="22" t="str">
        <f t="shared" si="11"/>
        <v/>
      </c>
      <c r="AO27" s="22" t="str">
        <f t="shared" si="12"/>
        <v/>
      </c>
      <c r="AP27" s="22" t="str">
        <f t="shared" si="13"/>
        <v/>
      </c>
      <c r="AQ27" s="22" t="str">
        <f>IF(AND($AD27,$AB27),IF(V27,IF(OR($V27:V27),",","")&amp;AQ$12&amp;": "&amp;J27,""),"")</f>
        <v/>
      </c>
      <c r="AR27" s="22" t="str">
        <f>IF(AND($AD27,$AB27),IF(W27,IF(OR($V27:W27),",","")&amp;AR$12&amp;": "&amp;K27,""),"")</f>
        <v/>
      </c>
      <c r="AS27" s="22" t="str">
        <f>IF(AND($AD27,$AB27),IF(X27,IF(OR($V27:X27),",","")&amp;AS$12&amp;": "&amp;L27,""),"")</f>
        <v/>
      </c>
      <c r="AT27" s="22" t="str">
        <f>IF(AND($AD27,$AB27),IF(Y27,IF(OR($V27:Y27),",","")&amp;AT$12&amp;": "&amp;M27,""),"")</f>
        <v/>
      </c>
      <c r="AU27" s="22" t="str">
        <f>IF(AND($AD27,$AB27),IF(Z27,IF(OR($V27:Z27),",","")&amp;AU$12&amp;": """&amp;N27&amp;"""",""),"")</f>
        <v/>
      </c>
      <c r="AV27" s="22" t="str">
        <f>IF(AND($AD27,$AB27),IF(AA27,IF(OR($V27:AA27),",","")&amp;AV$12&amp;": "&amp;"["&amp;O27&amp;"]",""),"")</f>
        <v/>
      </c>
      <c r="AW27" s="22" t="str">
        <f t="shared" si="14"/>
        <v/>
      </c>
      <c r="AX27" s="14" t="str">
        <f t="shared" si="21"/>
        <v/>
      </c>
      <c r="AY27" s="13" t="str">
        <f t="shared" si="15"/>
        <v/>
      </c>
      <c r="AZ27" t="str">
        <f t="shared" si="16"/>
        <v/>
      </c>
      <c r="BA27" t="str">
        <f t="shared" si="17"/>
        <v/>
      </c>
    </row>
    <row r="28" spans="1:53" x14ac:dyDescent="0.25">
      <c r="A28" t="str">
        <f>'master schema'!C24</f>
        <v>x_sample_sequence</v>
      </c>
      <c r="B28">
        <f>'master schema'!K24</f>
        <v>0</v>
      </c>
      <c r="C28" t="str">
        <f>'master schema'!D24</f>
        <v>Time</v>
      </c>
      <c r="D28" t="str">
        <f>'master schema'!E24</f>
        <v>vend</v>
      </c>
      <c r="E28">
        <f>'master schema'!M24</f>
        <v>0</v>
      </c>
      <c r="F28">
        <f>'master schema'!N24</f>
        <v>0</v>
      </c>
      <c r="G28">
        <f>'master schema'!O24</f>
        <v>0</v>
      </c>
      <c r="H28" t="b">
        <f>'master schema'!Y24</f>
        <v>0</v>
      </c>
      <c r="I28" t="b">
        <f>'master schema'!Z24</f>
        <v>0</v>
      </c>
      <c r="J28">
        <f>'master schema'!S24</f>
        <v>0</v>
      </c>
      <c r="K28">
        <f>'master schema'!T24</f>
        <v>0</v>
      </c>
      <c r="L28">
        <f>'master schema'!U24</f>
        <v>0</v>
      </c>
      <c r="M28">
        <f>'master schema'!V24</f>
        <v>0</v>
      </c>
      <c r="N28">
        <f>'master schema'!W24</f>
        <v>0</v>
      </c>
      <c r="O28">
        <f>'master schema'!X24</f>
        <v>0</v>
      </c>
      <c r="P28" t="b">
        <f t="shared" si="1"/>
        <v>0</v>
      </c>
      <c r="Q28" t="b">
        <f t="shared" si="2"/>
        <v>0</v>
      </c>
      <c r="R28" t="b">
        <f t="shared" si="2"/>
        <v>0</v>
      </c>
      <c r="S28" t="b">
        <f t="shared" si="2"/>
        <v>0</v>
      </c>
      <c r="T28" t="b">
        <f t="shared" si="18"/>
        <v>0</v>
      </c>
      <c r="U28" t="b">
        <f t="shared" si="18"/>
        <v>0</v>
      </c>
      <c r="V28" t="b">
        <f>NOT(ISBLANK('master schema'!S24))</f>
        <v>0</v>
      </c>
      <c r="W28" t="b">
        <f>NOT(ISBLANK('master schema'!T24))</f>
        <v>0</v>
      </c>
      <c r="X28" t="b">
        <f>NOT(ISBLANK('master schema'!U24))</f>
        <v>0</v>
      </c>
      <c r="Y28" t="b">
        <f>NOT(ISBLANK('master schema'!V24))</f>
        <v>0</v>
      </c>
      <c r="Z28" t="b">
        <f>NOT(ISBLANK('master schema'!W24))</f>
        <v>0</v>
      </c>
      <c r="AA28" t="b">
        <f>NOT(ISBLANK('master schema'!X24))</f>
        <v>0</v>
      </c>
      <c r="AB28" t="b">
        <f t="shared" si="19"/>
        <v>0</v>
      </c>
      <c r="AC28" t="e">
        <f>INDEX(reference!$D$55:$D$61,MATCH('master schema'!M24,reference!$C$55:$C$61,0))</f>
        <v>#N/A</v>
      </c>
      <c r="AD28" t="b">
        <f t="shared" si="20"/>
        <v>0</v>
      </c>
      <c r="AE28" t="str">
        <f t="shared" si="3"/>
        <v>xSampleSequence</v>
      </c>
      <c r="AF28" s="14" t="str">
        <f t="shared" si="22"/>
        <v/>
      </c>
      <c r="AG28" s="15" t="str">
        <f t="shared" si="4"/>
        <v/>
      </c>
      <c r="AH28" s="15" t="str">
        <f t="shared" si="5"/>
        <v/>
      </c>
      <c r="AI28" s="15" t="str">
        <f t="shared" si="6"/>
        <v/>
      </c>
      <c r="AJ28" s="15" t="str">
        <f t="shared" si="7"/>
        <v/>
      </c>
      <c r="AK28" s="15" t="str">
        <f t="shared" si="8"/>
        <v/>
      </c>
      <c r="AL28" s="15" t="str">
        <f t="shared" si="9"/>
        <v/>
      </c>
      <c r="AM28" s="15" t="str">
        <f t="shared" si="10"/>
        <v/>
      </c>
      <c r="AN28" s="22" t="str">
        <f t="shared" si="11"/>
        <v/>
      </c>
      <c r="AO28" s="22" t="str">
        <f t="shared" si="12"/>
        <v/>
      </c>
      <c r="AP28" s="22" t="str">
        <f t="shared" si="13"/>
        <v/>
      </c>
      <c r="AQ28" s="22" t="str">
        <f>IF(AND($AD28,$AB28),IF(V28,IF(OR($V28:V28),",","")&amp;AQ$12&amp;": "&amp;J28,""),"")</f>
        <v/>
      </c>
      <c r="AR28" s="22" t="str">
        <f>IF(AND($AD28,$AB28),IF(W28,IF(OR($V28:W28),",","")&amp;AR$12&amp;": "&amp;K28,""),"")</f>
        <v/>
      </c>
      <c r="AS28" s="22" t="str">
        <f>IF(AND($AD28,$AB28),IF(X28,IF(OR($V28:X28),",","")&amp;AS$12&amp;": "&amp;L28,""),"")</f>
        <v/>
      </c>
      <c r="AT28" s="22" t="str">
        <f>IF(AND($AD28,$AB28),IF(Y28,IF(OR($V28:Y28),",","")&amp;AT$12&amp;": "&amp;M28,""),"")</f>
        <v/>
      </c>
      <c r="AU28" s="22" t="str">
        <f>IF(AND($AD28,$AB28),IF(Z28,IF(OR($V28:Z28),",","")&amp;AU$12&amp;": """&amp;N28&amp;"""",""),"")</f>
        <v/>
      </c>
      <c r="AV28" s="22" t="str">
        <f>IF(AND($AD28,$AB28),IF(AA28,IF(OR($V28:AA28),",","")&amp;AV$12&amp;": "&amp;"["&amp;O28&amp;"]",""),"")</f>
        <v/>
      </c>
      <c r="AW28" s="22" t="str">
        <f t="shared" si="14"/>
        <v/>
      </c>
      <c r="AX28" s="14" t="str">
        <f t="shared" si="21"/>
        <v/>
      </c>
      <c r="AY28" s="13" t="str">
        <f t="shared" si="15"/>
        <v/>
      </c>
      <c r="AZ28" t="str">
        <f t="shared" si="16"/>
        <v/>
      </c>
      <c r="BA28" t="str">
        <f t="shared" si="17"/>
        <v/>
      </c>
    </row>
    <row r="29" spans="1:53" x14ac:dyDescent="0.25">
      <c r="A29" t="str">
        <f>'master schema'!C25</f>
        <v>rail_unit_id</v>
      </c>
      <c r="B29" t="str">
        <f>'master schema'!K25</f>
        <v>Identifier of rail vehicle, locomotive or multiple unit on which sensor equipment is mounted</v>
      </c>
      <c r="C29" t="str">
        <f>'master schema'!D25</f>
        <v>Equip</v>
      </c>
      <c r="D29" t="str">
        <f>'master schema'!E25</f>
        <v>core</v>
      </c>
      <c r="E29" t="str">
        <f>'master schema'!M25</f>
        <v>string</v>
      </c>
      <c r="F29">
        <f>'master schema'!N25</f>
        <v>0</v>
      </c>
      <c r="G29" t="str">
        <f>'master schema'!O25</f>
        <v>data provider from file name</v>
      </c>
      <c r="H29" t="b">
        <f>'master schema'!Y25</f>
        <v>0</v>
      </c>
      <c r="I29" t="b">
        <f>'master schema'!Z25</f>
        <v>0</v>
      </c>
      <c r="J29">
        <f>'master schema'!S25</f>
        <v>0</v>
      </c>
      <c r="K29">
        <f>'master schema'!T25</f>
        <v>100</v>
      </c>
      <c r="L29">
        <f>'master schema'!U25</f>
        <v>0</v>
      </c>
      <c r="M29">
        <f>'master schema'!V25</f>
        <v>0</v>
      </c>
      <c r="N29">
        <f>'master schema'!W25</f>
        <v>0</v>
      </c>
      <c r="O29">
        <f>'master schema'!X25</f>
        <v>0</v>
      </c>
      <c r="P29" t="b">
        <f t="shared" si="1"/>
        <v>1</v>
      </c>
      <c r="Q29" t="b">
        <f t="shared" si="2"/>
        <v>1</v>
      </c>
      <c r="R29" t="b">
        <f t="shared" si="2"/>
        <v>0</v>
      </c>
      <c r="S29" t="b">
        <f t="shared" si="2"/>
        <v>1</v>
      </c>
      <c r="T29" t="b">
        <f t="shared" si="18"/>
        <v>0</v>
      </c>
      <c r="U29" t="b">
        <f t="shared" si="18"/>
        <v>0</v>
      </c>
      <c r="V29" t="b">
        <f>NOT(ISBLANK('master schema'!S25))</f>
        <v>0</v>
      </c>
      <c r="W29" t="b">
        <f>NOT(ISBLANK('master schema'!T25))</f>
        <v>1</v>
      </c>
      <c r="X29" t="b">
        <f>NOT(ISBLANK('master schema'!U25))</f>
        <v>0</v>
      </c>
      <c r="Y29" t="b">
        <f>NOT(ISBLANK('master schema'!V25))</f>
        <v>0</v>
      </c>
      <c r="Z29" t="b">
        <f>NOT(ISBLANK('master schema'!W25))</f>
        <v>0</v>
      </c>
      <c r="AA29" t="b">
        <f>NOT(ISBLANK('master schema'!X25))</f>
        <v>0</v>
      </c>
      <c r="AB29" t="b">
        <f t="shared" si="19"/>
        <v>1</v>
      </c>
      <c r="AC29" t="str">
        <f>INDEX(reference!$D$55:$D$61,MATCH('master schema'!M25,reference!$C$55:$C$61,0))</f>
        <v>string</v>
      </c>
      <c r="AD29" t="b">
        <f t="shared" si="20"/>
        <v>1</v>
      </c>
      <c r="AE29" t="str">
        <f t="shared" si="3"/>
        <v>railUnitId</v>
      </c>
      <c r="AF29" s="14" t="str">
        <f t="shared" si="22"/>
        <v>, {</v>
      </c>
      <c r="AG29" s="15" t="str">
        <f t="shared" si="4"/>
        <v>"name": "rail_unit_id"</v>
      </c>
      <c r="AH29" s="15" t="str">
        <f t="shared" si="5"/>
        <v>, "title": "Identifier of rail vehicle, locomotive or multiple unit on which sensor equipment is mounted"</v>
      </c>
      <c r="AI29" s="15" t="str">
        <f t="shared" si="6"/>
        <v>, "group": "Equip"</v>
      </c>
      <c r="AJ29" s="15" t="str">
        <f t="shared" si="7"/>
        <v>, "rank": "core"</v>
      </c>
      <c r="AK29" s="15" t="str">
        <f t="shared" si="8"/>
        <v>, "type": "string"</v>
      </c>
      <c r="AL29" s="15" t="str">
        <f t="shared" si="9"/>
        <v/>
      </c>
      <c r="AM29" s="15" t="str">
        <f t="shared" si="10"/>
        <v>, "description": "data provider from file name"</v>
      </c>
      <c r="AN29" s="22" t="str">
        <f t="shared" si="11"/>
        <v>, "constraints": {</v>
      </c>
      <c r="AO29" s="22" t="str">
        <f t="shared" si="12"/>
        <v>"required": false</v>
      </c>
      <c r="AP29" s="22" t="str">
        <f t="shared" si="13"/>
        <v>,"unique": false</v>
      </c>
      <c r="AQ29" s="22" t="str">
        <f>IF(AND($AD29,$AB29),IF(V29,IF(OR($V29:V29),",","")&amp;AQ$12&amp;": "&amp;J29,""),"")</f>
        <v/>
      </c>
      <c r="AR29" s="22" t="str">
        <f>IF(AND($AD29,$AB29),IF(W29,IF(OR($V29:W29),",","")&amp;AR$12&amp;": "&amp;K29,""),"")</f>
        <v>,"maxLength": 100</v>
      </c>
      <c r="AS29" s="22" t="str">
        <f>IF(AND($AD29,$AB29),IF(X29,IF(OR($V29:X29),",","")&amp;AS$12&amp;": "&amp;L29,""),"")</f>
        <v/>
      </c>
      <c r="AT29" s="22" t="str">
        <f>IF(AND($AD29,$AB29),IF(Y29,IF(OR($V29:Y29),",","")&amp;AT$12&amp;": "&amp;M29,""),"")</f>
        <v/>
      </c>
      <c r="AU29" s="22" t="str">
        <f>IF(AND($AD29,$AB29),IF(Z29,IF(OR($V29:Z29),",","")&amp;AU$12&amp;": """&amp;N29&amp;"""",""),"")</f>
        <v/>
      </c>
      <c r="AV29" s="22" t="str">
        <f>IF(AND($AD29,$AB29),IF(AA29,IF(OR($V29:AA29),",","")&amp;AV$12&amp;": "&amp;"["&amp;O29&amp;"]",""),"")</f>
        <v/>
      </c>
      <c r="AW29" s="22" t="str">
        <f t="shared" si="14"/>
        <v>}</v>
      </c>
      <c r="AX29" s="14" t="str">
        <f t="shared" si="21"/>
        <v>}</v>
      </c>
      <c r="AY29" s="13" t="str">
        <f t="shared" si="15"/>
        <v>, {"name": "rail_unit_id", "title": "Identifier of rail vehicle, locomotive or multiple unit on which sensor equipment is mounted", "group": "Equip", "rank": "core", "type": "string", "description": "data provider from file name", "constraints": {"required": false,"unique": false,"maxLength": 100}}</v>
      </c>
      <c r="AZ29" t="str">
        <f t="shared" si="16"/>
        <v>,rail_unit_id</v>
      </c>
      <c r="BA29" t="str">
        <f t="shared" si="17"/>
        <v>,'rail_unit_id'</v>
      </c>
    </row>
    <row r="30" spans="1:53" x14ac:dyDescent="0.25">
      <c r="A30" t="str">
        <f>'master schema'!C26</f>
        <v>rail_unit_uid</v>
      </c>
      <c r="B30" t="str">
        <f>'master schema'!K26</f>
        <v>UUID of rail vehicle</v>
      </c>
      <c r="C30" t="str">
        <f>'master schema'!D26</f>
        <v>Equip</v>
      </c>
      <c r="D30" t="str">
        <f>'master schema'!E26</f>
        <v>core</v>
      </c>
      <c r="E30" t="str">
        <f>'master schema'!M26</f>
        <v>uuid</v>
      </c>
      <c r="F30" t="str">
        <f>'master schema'!N26</f>
        <v>uuid</v>
      </c>
      <c r="G30" t="str">
        <f>'master schema'!O26</f>
        <v>may be supplied by data provider</v>
      </c>
      <c r="H30" t="b">
        <f>'master schema'!Y26</f>
        <v>0</v>
      </c>
      <c r="I30" t="b">
        <f>'master schema'!Z26</f>
        <v>0</v>
      </c>
      <c r="J30">
        <f>'master schema'!S26</f>
        <v>0</v>
      </c>
      <c r="K30">
        <f>'master schema'!T26</f>
        <v>0</v>
      </c>
      <c r="L30">
        <f>'master schema'!U26</f>
        <v>0</v>
      </c>
      <c r="M30">
        <f>'master schema'!V26</f>
        <v>0</v>
      </c>
      <c r="N30">
        <f>'master schema'!W26</f>
        <v>0</v>
      </c>
      <c r="O30">
        <f>'master schema'!X26</f>
        <v>0</v>
      </c>
      <c r="P30" t="b">
        <f t="shared" si="1"/>
        <v>1</v>
      </c>
      <c r="Q30" t="b">
        <f t="shared" ref="Q30:S93" si="23">(ISTEXT(E30))</f>
        <v>1</v>
      </c>
      <c r="R30" t="b">
        <f t="shared" si="23"/>
        <v>1</v>
      </c>
      <c r="S30" t="b">
        <f t="shared" si="23"/>
        <v>1</v>
      </c>
      <c r="T30" t="b">
        <f t="shared" si="18"/>
        <v>0</v>
      </c>
      <c r="U30" t="b">
        <f t="shared" si="18"/>
        <v>0</v>
      </c>
      <c r="V30" t="b">
        <f>NOT(ISBLANK('master schema'!S26))</f>
        <v>0</v>
      </c>
      <c r="W30" t="b">
        <f>NOT(ISBLANK('master schema'!T26))</f>
        <v>0</v>
      </c>
      <c r="X30" t="b">
        <f>NOT(ISBLANK('master schema'!U26))</f>
        <v>0</v>
      </c>
      <c r="Y30" t="b">
        <f>NOT(ISBLANK('master schema'!V26))</f>
        <v>0</v>
      </c>
      <c r="Z30" t="b">
        <f>NOT(ISBLANK('master schema'!W26))</f>
        <v>0</v>
      </c>
      <c r="AA30" t="b">
        <f>NOT(ISBLANK('master schema'!X26))</f>
        <v>0</v>
      </c>
      <c r="AB30" t="b">
        <f t="shared" si="19"/>
        <v>0</v>
      </c>
      <c r="AC30" t="e">
        <f>INDEX(reference!$D$55:$D$61,MATCH('master schema'!M26,reference!$C$55:$C$61,0))</f>
        <v>#N/A</v>
      </c>
      <c r="AD30" t="b">
        <f t="shared" si="20"/>
        <v>1</v>
      </c>
      <c r="AE30" t="str">
        <f t="shared" si="3"/>
        <v>railUnitUid</v>
      </c>
      <c r="AF30" s="14" t="str">
        <f t="shared" si="22"/>
        <v>, {</v>
      </c>
      <c r="AG30" s="15" t="str">
        <f t="shared" si="4"/>
        <v>"name": "rail_unit_uid"</v>
      </c>
      <c r="AH30" s="15" t="str">
        <f t="shared" si="5"/>
        <v>, "title": "UUID of rail vehicle"</v>
      </c>
      <c r="AI30" s="15" t="str">
        <f t="shared" si="6"/>
        <v>, "group": "Equip"</v>
      </c>
      <c r="AJ30" s="15" t="str">
        <f t="shared" si="7"/>
        <v>, "rank": "core"</v>
      </c>
      <c r="AK30" s="15" t="e">
        <f t="shared" si="8"/>
        <v>#N/A</v>
      </c>
      <c r="AL30" s="15" t="str">
        <f t="shared" si="9"/>
        <v>, "format": "uuid"</v>
      </c>
      <c r="AM30" s="15" t="str">
        <f t="shared" si="10"/>
        <v>, "description": "may be supplied by data provider"</v>
      </c>
      <c r="AN30" s="22" t="str">
        <f t="shared" si="11"/>
        <v/>
      </c>
      <c r="AO30" s="22" t="str">
        <f t="shared" si="12"/>
        <v/>
      </c>
      <c r="AP30" s="22" t="str">
        <f t="shared" si="13"/>
        <v/>
      </c>
      <c r="AQ30" s="22" t="str">
        <f>IF(AND($AD30,$AB30),IF(V30,IF(OR($V30:V30),",","")&amp;AQ$12&amp;": "&amp;J30,""),"")</f>
        <v/>
      </c>
      <c r="AR30" s="22" t="str">
        <f>IF(AND($AD30,$AB30),IF(W30,IF(OR($V30:W30),",","")&amp;AR$12&amp;": "&amp;K30,""),"")</f>
        <v/>
      </c>
      <c r="AS30" s="22" t="str">
        <f>IF(AND($AD30,$AB30),IF(X30,IF(OR($V30:X30),",","")&amp;AS$12&amp;": "&amp;L30,""),"")</f>
        <v/>
      </c>
      <c r="AT30" s="22" t="str">
        <f>IF(AND($AD30,$AB30),IF(Y30,IF(OR($V30:Y30),",","")&amp;AT$12&amp;": "&amp;M30,""),"")</f>
        <v/>
      </c>
      <c r="AU30" s="22" t="str">
        <f>IF(AND($AD30,$AB30),IF(Z30,IF(OR($V30:Z30),",","")&amp;AU$12&amp;": """&amp;N30&amp;"""",""),"")</f>
        <v/>
      </c>
      <c r="AV30" s="22" t="str">
        <f>IF(AND($AD30,$AB30),IF(AA30,IF(OR($V30:AA30),",","")&amp;AV$12&amp;": "&amp;"["&amp;O30&amp;"]",""),"")</f>
        <v/>
      </c>
      <c r="AW30" s="22" t="str">
        <f t="shared" si="14"/>
        <v/>
      </c>
      <c r="AX30" s="14" t="str">
        <f t="shared" si="21"/>
        <v>}</v>
      </c>
      <c r="AY30" s="13" t="e">
        <f t="shared" si="15"/>
        <v>#N/A</v>
      </c>
      <c r="AZ30" t="str">
        <f t="shared" si="16"/>
        <v>,rail_unit_uid</v>
      </c>
      <c r="BA30" t="str">
        <f t="shared" si="17"/>
        <v>,'rail_unit_uid'</v>
      </c>
    </row>
    <row r="31" spans="1:53" x14ac:dyDescent="0.25">
      <c r="A31" t="str">
        <f>'master schema'!C27</f>
        <v>ugms_unit_id</v>
      </c>
      <c r="B31" t="str">
        <f>'master schema'!K27</f>
        <v>Identifier of UGMS unit</v>
      </c>
      <c r="C31" t="str">
        <f>'master schema'!D27</f>
        <v>Equip</v>
      </c>
      <c r="D31" t="str">
        <f>'master schema'!E27</f>
        <v>core</v>
      </c>
      <c r="E31" t="str">
        <f>'master schema'!M27</f>
        <v>string</v>
      </c>
      <c r="F31">
        <f>'master schema'!N27</f>
        <v>0</v>
      </c>
      <c r="G31" t="str">
        <f>'master schema'!O27</f>
        <v>vendor name for the UGMS unit</v>
      </c>
      <c r="H31" t="b">
        <f>'master schema'!Y27</f>
        <v>1</v>
      </c>
      <c r="I31" t="b">
        <f>'master schema'!Z27</f>
        <v>0</v>
      </c>
      <c r="J31">
        <f>'master schema'!S27</f>
        <v>0</v>
      </c>
      <c r="K31">
        <f>'master schema'!T27</f>
        <v>100</v>
      </c>
      <c r="L31">
        <f>'master schema'!U27</f>
        <v>0</v>
      </c>
      <c r="M31">
        <f>'master schema'!V27</f>
        <v>0</v>
      </c>
      <c r="N31">
        <f>'master schema'!W27</f>
        <v>0</v>
      </c>
      <c r="O31">
        <f>'master schema'!X27</f>
        <v>0</v>
      </c>
      <c r="P31" t="b">
        <f t="shared" si="1"/>
        <v>1</v>
      </c>
      <c r="Q31" t="b">
        <f t="shared" si="23"/>
        <v>1</v>
      </c>
      <c r="R31" t="b">
        <f t="shared" si="23"/>
        <v>0</v>
      </c>
      <c r="S31" t="b">
        <f t="shared" si="23"/>
        <v>1</v>
      </c>
      <c r="T31" t="b">
        <f t="shared" si="18"/>
        <v>1</v>
      </c>
      <c r="U31" t="b">
        <f t="shared" si="18"/>
        <v>0</v>
      </c>
      <c r="V31" t="b">
        <f>NOT(ISBLANK('master schema'!S27))</f>
        <v>0</v>
      </c>
      <c r="W31" t="b">
        <f>NOT(ISBLANK('master schema'!T27))</f>
        <v>1</v>
      </c>
      <c r="X31" t="b">
        <f>NOT(ISBLANK('master schema'!U27))</f>
        <v>0</v>
      </c>
      <c r="Y31" t="b">
        <f>NOT(ISBLANK('master schema'!V27))</f>
        <v>0</v>
      </c>
      <c r="Z31" t="b">
        <f>NOT(ISBLANK('master schema'!W27))</f>
        <v>0</v>
      </c>
      <c r="AA31" t="b">
        <f>NOT(ISBLANK('master schema'!X27))</f>
        <v>0</v>
      </c>
      <c r="AB31" t="b">
        <f t="shared" si="19"/>
        <v>1</v>
      </c>
      <c r="AC31" t="str">
        <f>INDEX(reference!$D$55:$D$61,MATCH('master schema'!M27,reference!$C$55:$C$61,0))</f>
        <v>string</v>
      </c>
      <c r="AD31" t="b">
        <f t="shared" si="20"/>
        <v>1</v>
      </c>
      <c r="AE31" t="str">
        <f t="shared" si="3"/>
        <v>ugmsUnitId</v>
      </c>
      <c r="AF31" s="14" t="str">
        <f t="shared" si="22"/>
        <v>, {</v>
      </c>
      <c r="AG31" s="15" t="str">
        <f t="shared" si="4"/>
        <v>"name": "ugms_unit_id"</v>
      </c>
      <c r="AH31" s="15" t="str">
        <f t="shared" si="5"/>
        <v>, "title": "Identifier of UGMS unit"</v>
      </c>
      <c r="AI31" s="15" t="str">
        <f t="shared" si="6"/>
        <v>, "group": "Equip"</v>
      </c>
      <c r="AJ31" s="15" t="str">
        <f t="shared" si="7"/>
        <v>, "rank": "core"</v>
      </c>
      <c r="AK31" s="15" t="str">
        <f t="shared" si="8"/>
        <v>, "type": "string"</v>
      </c>
      <c r="AL31" s="15" t="str">
        <f t="shared" si="9"/>
        <v/>
      </c>
      <c r="AM31" s="15" t="str">
        <f t="shared" si="10"/>
        <v>, "description": "vendor name for the UGMS unit"</v>
      </c>
      <c r="AN31" s="22" t="str">
        <f t="shared" si="11"/>
        <v>, "constraints": {</v>
      </c>
      <c r="AO31" s="22" t="str">
        <f t="shared" si="12"/>
        <v>"required": true</v>
      </c>
      <c r="AP31" s="22" t="str">
        <f t="shared" si="13"/>
        <v>,"unique": false</v>
      </c>
      <c r="AQ31" s="22" t="str">
        <f>IF(AND($AD31,$AB31),IF(V31,IF(OR($V31:V31),",","")&amp;AQ$12&amp;": "&amp;J31,""),"")</f>
        <v/>
      </c>
      <c r="AR31" s="22" t="str">
        <f>IF(AND($AD31,$AB31),IF(W31,IF(OR($V31:W31),",","")&amp;AR$12&amp;": "&amp;K31,""),"")</f>
        <v>,"maxLength": 100</v>
      </c>
      <c r="AS31" s="22" t="str">
        <f>IF(AND($AD31,$AB31),IF(X31,IF(OR($V31:X31),",","")&amp;AS$12&amp;": "&amp;L31,""),"")</f>
        <v/>
      </c>
      <c r="AT31" s="22" t="str">
        <f>IF(AND($AD31,$AB31),IF(Y31,IF(OR($V31:Y31),",","")&amp;AT$12&amp;": "&amp;M31,""),"")</f>
        <v/>
      </c>
      <c r="AU31" s="22" t="str">
        <f>IF(AND($AD31,$AB31),IF(Z31,IF(OR($V31:Z31),",","")&amp;AU$12&amp;": """&amp;N31&amp;"""",""),"")</f>
        <v/>
      </c>
      <c r="AV31" s="22" t="str">
        <f>IF(AND($AD31,$AB31),IF(AA31,IF(OR($V31:AA31),",","")&amp;AV$12&amp;": "&amp;"["&amp;O31&amp;"]",""),"")</f>
        <v/>
      </c>
      <c r="AW31" s="22" t="str">
        <f t="shared" si="14"/>
        <v>}</v>
      </c>
      <c r="AX31" s="14" t="str">
        <f t="shared" si="21"/>
        <v>}</v>
      </c>
      <c r="AY31" s="13" t="str">
        <f t="shared" si="15"/>
        <v>, {"name": "ugms_unit_id", "title": "Identifier of UGMS unit", "group": "Equip", "rank": "core", "type": "string", "description": "vendor name for the UGMS unit", "constraints": {"required": true,"unique": false,"maxLength": 100}}</v>
      </c>
      <c r="AZ31" t="str">
        <f t="shared" si="16"/>
        <v>,ugms_unit_id</v>
      </c>
      <c r="BA31" t="str">
        <f t="shared" si="17"/>
        <v>,'ugms_unit_id'</v>
      </c>
    </row>
    <row r="32" spans="1:53" x14ac:dyDescent="0.25">
      <c r="A32" t="str">
        <f>'master schema'!C28</f>
        <v>ugms_unit_uid</v>
      </c>
      <c r="B32" t="str">
        <f>'master schema'!K28</f>
        <v>UUID of UGMS unit</v>
      </c>
      <c r="C32" t="str">
        <f>'master schema'!D28</f>
        <v>Equip</v>
      </c>
      <c r="D32" t="str">
        <f>'master schema'!E28</f>
        <v>core</v>
      </c>
      <c r="E32" t="str">
        <f>'master schema'!M28</f>
        <v>uuid</v>
      </c>
      <c r="F32" t="str">
        <f>'master schema'!N28</f>
        <v>uuid</v>
      </c>
      <c r="G32" t="str">
        <f>'master schema'!O28</f>
        <v>supplied by data provider</v>
      </c>
      <c r="H32" t="b">
        <f>'master schema'!Y28</f>
        <v>1</v>
      </c>
      <c r="I32" t="b">
        <f>'master schema'!Z28</f>
        <v>0</v>
      </c>
      <c r="J32">
        <f>'master schema'!S28</f>
        <v>0</v>
      </c>
      <c r="K32">
        <f>'master schema'!T28</f>
        <v>0</v>
      </c>
      <c r="L32">
        <f>'master schema'!U28</f>
        <v>0</v>
      </c>
      <c r="M32">
        <f>'master schema'!V28</f>
        <v>0</v>
      </c>
      <c r="N32">
        <f>'master schema'!W28</f>
        <v>0</v>
      </c>
      <c r="O32">
        <f>'master schema'!X28</f>
        <v>0</v>
      </c>
      <c r="P32" t="b">
        <f t="shared" si="1"/>
        <v>1</v>
      </c>
      <c r="Q32" t="b">
        <f t="shared" si="23"/>
        <v>1</v>
      </c>
      <c r="R32" t="b">
        <f t="shared" si="23"/>
        <v>1</v>
      </c>
      <c r="S32" t="b">
        <f t="shared" si="23"/>
        <v>1</v>
      </c>
      <c r="T32" t="b">
        <f t="shared" si="18"/>
        <v>1</v>
      </c>
      <c r="U32" t="b">
        <f t="shared" si="18"/>
        <v>0</v>
      </c>
      <c r="V32" t="b">
        <f>NOT(ISBLANK('master schema'!S28))</f>
        <v>0</v>
      </c>
      <c r="W32" t="b">
        <f>NOT(ISBLANK('master schema'!T28))</f>
        <v>0</v>
      </c>
      <c r="X32" t="b">
        <f>NOT(ISBLANK('master schema'!U28))</f>
        <v>0</v>
      </c>
      <c r="Y32" t="b">
        <f>NOT(ISBLANK('master schema'!V28))</f>
        <v>0</v>
      </c>
      <c r="Z32" t="b">
        <f>NOT(ISBLANK('master schema'!W28))</f>
        <v>0</v>
      </c>
      <c r="AA32" t="b">
        <f>NOT(ISBLANK('master schema'!X28))</f>
        <v>0</v>
      </c>
      <c r="AB32" t="b">
        <f t="shared" si="19"/>
        <v>1</v>
      </c>
      <c r="AC32" t="e">
        <f>INDEX(reference!$D$55:$D$61,MATCH('master schema'!M28,reference!$C$55:$C$61,0))</f>
        <v>#N/A</v>
      </c>
      <c r="AD32" t="b">
        <f t="shared" si="20"/>
        <v>1</v>
      </c>
      <c r="AE32" t="str">
        <f t="shared" si="3"/>
        <v>ugmsUnitUid</v>
      </c>
      <c r="AF32" s="14" t="str">
        <f t="shared" si="22"/>
        <v>, {</v>
      </c>
      <c r="AG32" s="15" t="str">
        <f t="shared" si="4"/>
        <v>"name": "ugms_unit_uid"</v>
      </c>
      <c r="AH32" s="15" t="str">
        <f t="shared" si="5"/>
        <v>, "title": "UUID of UGMS unit"</v>
      </c>
      <c r="AI32" s="15" t="str">
        <f t="shared" si="6"/>
        <v>, "group": "Equip"</v>
      </c>
      <c r="AJ32" s="15" t="str">
        <f t="shared" si="7"/>
        <v>, "rank": "core"</v>
      </c>
      <c r="AK32" s="15" t="e">
        <f t="shared" si="8"/>
        <v>#N/A</v>
      </c>
      <c r="AL32" s="15" t="str">
        <f t="shared" si="9"/>
        <v>, "format": "uuid"</v>
      </c>
      <c r="AM32" s="15" t="str">
        <f t="shared" si="10"/>
        <v>, "description": "supplied by data provider"</v>
      </c>
      <c r="AN32" s="22" t="str">
        <f t="shared" si="11"/>
        <v>, "constraints": {</v>
      </c>
      <c r="AO32" s="22" t="str">
        <f t="shared" si="12"/>
        <v>"required": true</v>
      </c>
      <c r="AP32" s="22" t="str">
        <f t="shared" si="13"/>
        <v>,"unique": false</v>
      </c>
      <c r="AQ32" s="22" t="str">
        <f>IF(AND($AD32,$AB32),IF(V32,IF(OR($V32:V32),",","")&amp;AQ$12&amp;": "&amp;J32,""),"")</f>
        <v/>
      </c>
      <c r="AR32" s="22" t="str">
        <f>IF(AND($AD32,$AB32),IF(W32,IF(OR($V32:W32),",","")&amp;AR$12&amp;": "&amp;K32,""),"")</f>
        <v/>
      </c>
      <c r="AS32" s="22" t="str">
        <f>IF(AND($AD32,$AB32),IF(X32,IF(OR($V32:X32),",","")&amp;AS$12&amp;": "&amp;L32,""),"")</f>
        <v/>
      </c>
      <c r="AT32" s="22" t="str">
        <f>IF(AND($AD32,$AB32),IF(Y32,IF(OR($V32:Y32),",","")&amp;AT$12&amp;": "&amp;M32,""),"")</f>
        <v/>
      </c>
      <c r="AU32" s="22" t="str">
        <f>IF(AND($AD32,$AB32),IF(Z32,IF(OR($V32:Z32),",","")&amp;AU$12&amp;": """&amp;N32&amp;"""",""),"")</f>
        <v/>
      </c>
      <c r="AV32" s="22" t="str">
        <f>IF(AND($AD32,$AB32),IF(AA32,IF(OR($V32:AA32),",","")&amp;AV$12&amp;": "&amp;"["&amp;O32&amp;"]",""),"")</f>
        <v/>
      </c>
      <c r="AW32" s="22" t="str">
        <f t="shared" si="14"/>
        <v>}</v>
      </c>
      <c r="AX32" s="14" t="str">
        <f t="shared" si="21"/>
        <v>}</v>
      </c>
      <c r="AY32" s="13" t="e">
        <f t="shared" si="15"/>
        <v>#N/A</v>
      </c>
      <c r="AZ32" t="str">
        <f t="shared" si="16"/>
        <v>,ugms_unit_uid</v>
      </c>
      <c r="BA32" t="str">
        <f t="shared" si="17"/>
        <v>,'ugms_unit_uid'</v>
      </c>
    </row>
    <row r="33" spans="1:53" x14ac:dyDescent="0.25">
      <c r="A33" t="str">
        <f>'master schema'!C29</f>
        <v>extended_items_equipment</v>
      </c>
      <c r="B33" t="str">
        <f>'master schema'!K29</f>
        <v>Application-specific extended data items</v>
      </c>
      <c r="C33" t="str">
        <f>'master schema'!D29</f>
        <v>Equip</v>
      </c>
      <c r="D33" t="str">
        <f>'master schema'!E29</f>
        <v>vend</v>
      </c>
      <c r="E33" t="str">
        <f>'master schema'!M29</f>
        <v>object</v>
      </c>
      <c r="F33">
        <f>'master schema'!N29</f>
        <v>0</v>
      </c>
      <c r="G33" t="str">
        <f>'master schema'!O29</f>
        <v>Application-specific data items, formatted as a JSON object</v>
      </c>
      <c r="H33" t="b">
        <f>'master schema'!Y29</f>
        <v>0</v>
      </c>
      <c r="I33" t="b">
        <f>'master schema'!Z29</f>
        <v>0</v>
      </c>
      <c r="J33">
        <f>'master schema'!S29</f>
        <v>0</v>
      </c>
      <c r="K33">
        <f>'master schema'!T29</f>
        <v>32767</v>
      </c>
      <c r="L33">
        <f>'master schema'!U29</f>
        <v>0</v>
      </c>
      <c r="M33">
        <f>'master schema'!V29</f>
        <v>0</v>
      </c>
      <c r="N33">
        <f>'master schema'!W29</f>
        <v>0</v>
      </c>
      <c r="O33">
        <f>'master schema'!X29</f>
        <v>0</v>
      </c>
      <c r="P33" t="b">
        <f t="shared" si="1"/>
        <v>1</v>
      </c>
      <c r="Q33" t="b">
        <f t="shared" si="23"/>
        <v>1</v>
      </c>
      <c r="R33" t="b">
        <f t="shared" si="23"/>
        <v>0</v>
      </c>
      <c r="S33" t="b">
        <f t="shared" si="23"/>
        <v>1</v>
      </c>
      <c r="T33" t="b">
        <f t="shared" si="18"/>
        <v>0</v>
      </c>
      <c r="U33" t="b">
        <f t="shared" si="18"/>
        <v>0</v>
      </c>
      <c r="V33" t="b">
        <f>NOT(ISBLANK('master schema'!S29))</f>
        <v>0</v>
      </c>
      <c r="W33" t="b">
        <f>NOT(ISBLANK('master schema'!T29))</f>
        <v>1</v>
      </c>
      <c r="X33" t="b">
        <f>NOT(ISBLANK('master schema'!U29))</f>
        <v>0</v>
      </c>
      <c r="Y33" t="b">
        <f>NOT(ISBLANK('master schema'!V29))</f>
        <v>0</v>
      </c>
      <c r="Z33" t="b">
        <f>NOT(ISBLANK('master schema'!W29))</f>
        <v>0</v>
      </c>
      <c r="AA33" t="b">
        <f>NOT(ISBLANK('master schema'!X29))</f>
        <v>0</v>
      </c>
      <c r="AB33" t="b">
        <f t="shared" si="19"/>
        <v>1</v>
      </c>
      <c r="AC33" t="str">
        <f>INDEX(reference!$D$55:$D$61,MATCH('master schema'!M29,reference!$C$55:$C$61,0))</f>
        <v>object</v>
      </c>
      <c r="AD33" t="b">
        <f t="shared" si="20"/>
        <v>1</v>
      </c>
      <c r="AE33" t="str">
        <f t="shared" si="3"/>
        <v>extendedItemsEquipment</v>
      </c>
      <c r="AF33" s="14" t="str">
        <f t="shared" si="22"/>
        <v>, {</v>
      </c>
      <c r="AG33" s="15" t="str">
        <f t="shared" si="4"/>
        <v>"name": "extended_items_equipment"</v>
      </c>
      <c r="AH33" s="15" t="str">
        <f t="shared" si="5"/>
        <v>, "title": "Application-specific extended data items"</v>
      </c>
      <c r="AI33" s="15" t="str">
        <f t="shared" si="6"/>
        <v>, "group": "Equip"</v>
      </c>
      <c r="AJ33" s="15" t="str">
        <f t="shared" si="7"/>
        <v>, "rank": "vend"</v>
      </c>
      <c r="AK33" s="15" t="str">
        <f t="shared" si="8"/>
        <v>, "type": "object"</v>
      </c>
      <c r="AL33" s="15" t="str">
        <f t="shared" si="9"/>
        <v/>
      </c>
      <c r="AM33" s="15" t="str">
        <f t="shared" si="10"/>
        <v>, "description": "Application-specific data items, formatted as a JSON object"</v>
      </c>
      <c r="AN33" s="22" t="str">
        <f t="shared" si="11"/>
        <v>, "constraints": {</v>
      </c>
      <c r="AO33" s="22" t="str">
        <f t="shared" si="12"/>
        <v>"required": false</v>
      </c>
      <c r="AP33" s="22" t="str">
        <f t="shared" si="13"/>
        <v>,"unique": false</v>
      </c>
      <c r="AQ33" s="22" t="str">
        <f>IF(AND($AD33,$AB33),IF(V33,IF(OR($V33:V33),",","")&amp;AQ$12&amp;": "&amp;J33,""),"")</f>
        <v/>
      </c>
      <c r="AR33" s="22" t="str">
        <f>IF(AND($AD33,$AB33),IF(W33,IF(OR($V33:W33),",","")&amp;AR$12&amp;": "&amp;K33,""),"")</f>
        <v>,"maxLength": 32767</v>
      </c>
      <c r="AS33" s="22" t="str">
        <f>IF(AND($AD33,$AB33),IF(X33,IF(OR($V33:X33),",","")&amp;AS$12&amp;": "&amp;L33,""),"")</f>
        <v/>
      </c>
      <c r="AT33" s="22" t="str">
        <f>IF(AND($AD33,$AB33),IF(Y33,IF(OR($V33:Y33),",","")&amp;AT$12&amp;": "&amp;M33,""),"")</f>
        <v/>
      </c>
      <c r="AU33" s="22" t="str">
        <f>IF(AND($AD33,$AB33),IF(Z33,IF(OR($V33:Z33),",","")&amp;AU$12&amp;": """&amp;N33&amp;"""",""),"")</f>
        <v/>
      </c>
      <c r="AV33" s="22" t="str">
        <f>IF(AND($AD33,$AB33),IF(AA33,IF(OR($V33:AA33),",","")&amp;AV$12&amp;": "&amp;"["&amp;O33&amp;"]",""),"")</f>
        <v/>
      </c>
      <c r="AW33" s="22" t="str">
        <f t="shared" si="14"/>
        <v>}</v>
      </c>
      <c r="AX33" s="14" t="str">
        <f t="shared" si="21"/>
        <v>}</v>
      </c>
      <c r="AY33" s="13" t="str">
        <f t="shared" si="15"/>
        <v>, {"name": "extended_items_equipment", "title": "Application-specific extended data items", "group": "Equip", "rank": "vend", "type": "object", "description": "Application-specific data items, formatted as a JSON object", "constraints": {"required": false,"unique": false,"maxLength": 32767}}</v>
      </c>
      <c r="AZ33" t="str">
        <f t="shared" si="16"/>
        <v>,extended_items_equipment</v>
      </c>
      <c r="BA33" t="str">
        <f t="shared" si="17"/>
        <v>,'extended_items_equipment'</v>
      </c>
    </row>
    <row r="34" spans="1:53" x14ac:dyDescent="0.25">
      <c r="A34" t="str">
        <f>'master schema'!C30</f>
        <v>x_master_imu_temp_c</v>
      </c>
      <c r="B34">
        <f>'master schema'!K30</f>
        <v>0</v>
      </c>
      <c r="C34" t="str">
        <f>'master schema'!D30</f>
        <v>Equip</v>
      </c>
      <c r="D34" t="str">
        <f>'master schema'!E30</f>
        <v>vend</v>
      </c>
      <c r="E34">
        <f>'master schema'!M30</f>
        <v>0</v>
      </c>
      <c r="F34">
        <f>'master schema'!N30</f>
        <v>0</v>
      </c>
      <c r="G34">
        <f>'master schema'!O30</f>
        <v>0</v>
      </c>
      <c r="H34" t="b">
        <f>'master schema'!Y30</f>
        <v>0</v>
      </c>
      <c r="I34" t="b">
        <f>'master schema'!Z30</f>
        <v>0</v>
      </c>
      <c r="J34">
        <f>'master schema'!S30</f>
        <v>0</v>
      </c>
      <c r="K34">
        <f>'master schema'!T30</f>
        <v>0</v>
      </c>
      <c r="L34">
        <f>'master schema'!U30</f>
        <v>0</v>
      </c>
      <c r="M34">
        <f>'master schema'!V30</f>
        <v>0</v>
      </c>
      <c r="N34">
        <f>'master schema'!W30</f>
        <v>0</v>
      </c>
      <c r="O34">
        <f>'master schema'!X30</f>
        <v>0</v>
      </c>
      <c r="P34" t="b">
        <f t="shared" si="1"/>
        <v>0</v>
      </c>
      <c r="Q34" t="b">
        <f t="shared" si="23"/>
        <v>0</v>
      </c>
      <c r="R34" t="b">
        <f t="shared" si="23"/>
        <v>0</v>
      </c>
      <c r="S34" t="b">
        <f t="shared" si="23"/>
        <v>0</v>
      </c>
      <c r="T34" t="b">
        <f t="shared" si="18"/>
        <v>0</v>
      </c>
      <c r="U34" t="b">
        <f t="shared" si="18"/>
        <v>0</v>
      </c>
      <c r="V34" t="b">
        <f>NOT(ISBLANK('master schema'!S30))</f>
        <v>0</v>
      </c>
      <c r="W34" t="b">
        <f>NOT(ISBLANK('master schema'!T30))</f>
        <v>0</v>
      </c>
      <c r="X34" t="b">
        <f>NOT(ISBLANK('master schema'!U30))</f>
        <v>0</v>
      </c>
      <c r="Y34" t="b">
        <f>NOT(ISBLANK('master schema'!V30))</f>
        <v>0</v>
      </c>
      <c r="Z34" t="b">
        <f>NOT(ISBLANK('master schema'!W30))</f>
        <v>0</v>
      </c>
      <c r="AA34" t="b">
        <f>NOT(ISBLANK('master schema'!X30))</f>
        <v>0</v>
      </c>
      <c r="AB34" t="b">
        <f t="shared" si="19"/>
        <v>0</v>
      </c>
      <c r="AC34" t="e">
        <f>INDEX(reference!$D$55:$D$61,MATCH('master schema'!M30,reference!$C$55:$C$61,0))</f>
        <v>#N/A</v>
      </c>
      <c r="AD34" t="b">
        <f t="shared" si="20"/>
        <v>0</v>
      </c>
      <c r="AE34" t="str">
        <f t="shared" si="3"/>
        <v>xMasterImuTempC</v>
      </c>
      <c r="AF34" s="14" t="str">
        <f t="shared" si="22"/>
        <v/>
      </c>
      <c r="AG34" s="15" t="str">
        <f t="shared" si="4"/>
        <v/>
      </c>
      <c r="AH34" s="15" t="str">
        <f t="shared" si="5"/>
        <v/>
      </c>
      <c r="AI34" s="15" t="str">
        <f t="shared" si="6"/>
        <v/>
      </c>
      <c r="AJ34" s="15" t="str">
        <f t="shared" si="7"/>
        <v/>
      </c>
      <c r="AK34" s="15" t="str">
        <f t="shared" si="8"/>
        <v/>
      </c>
      <c r="AL34" s="15" t="str">
        <f t="shared" si="9"/>
        <v/>
      </c>
      <c r="AM34" s="15" t="str">
        <f t="shared" si="10"/>
        <v/>
      </c>
      <c r="AN34" s="22" t="str">
        <f t="shared" si="11"/>
        <v/>
      </c>
      <c r="AO34" s="22" t="str">
        <f t="shared" si="12"/>
        <v/>
      </c>
      <c r="AP34" s="22" t="str">
        <f t="shared" si="13"/>
        <v/>
      </c>
      <c r="AQ34" s="22" t="str">
        <f>IF(AND($AD34,$AB34),IF(V34,IF(OR($V34:V34),",","")&amp;AQ$12&amp;": "&amp;J34,""),"")</f>
        <v/>
      </c>
      <c r="AR34" s="22" t="str">
        <f>IF(AND($AD34,$AB34),IF(W34,IF(OR($V34:W34),",","")&amp;AR$12&amp;": "&amp;K34,""),"")</f>
        <v/>
      </c>
      <c r="AS34" s="22" t="str">
        <f>IF(AND($AD34,$AB34),IF(X34,IF(OR($V34:X34),",","")&amp;AS$12&amp;": "&amp;L34,""),"")</f>
        <v/>
      </c>
      <c r="AT34" s="22" t="str">
        <f>IF(AND($AD34,$AB34),IF(Y34,IF(OR($V34:Y34),",","")&amp;AT$12&amp;": "&amp;M34,""),"")</f>
        <v/>
      </c>
      <c r="AU34" s="22" t="str">
        <f>IF(AND($AD34,$AB34),IF(Z34,IF(OR($V34:Z34),",","")&amp;AU$12&amp;": """&amp;N34&amp;"""",""),"")</f>
        <v/>
      </c>
      <c r="AV34" s="22" t="str">
        <f>IF(AND($AD34,$AB34),IF(AA34,IF(OR($V34:AA34),",","")&amp;AV$12&amp;": "&amp;"["&amp;O34&amp;"]",""),"")</f>
        <v/>
      </c>
      <c r="AW34" s="22" t="str">
        <f t="shared" si="14"/>
        <v/>
      </c>
      <c r="AX34" s="14" t="str">
        <f t="shared" si="21"/>
        <v/>
      </c>
      <c r="AY34" s="13" t="str">
        <f t="shared" si="15"/>
        <v/>
      </c>
      <c r="AZ34" t="str">
        <f t="shared" si="16"/>
        <v/>
      </c>
      <c r="BA34" t="str">
        <f t="shared" si="17"/>
        <v/>
      </c>
    </row>
    <row r="35" spans="1:53" x14ac:dyDescent="0.25">
      <c r="A35" t="str">
        <f>'master schema'!C31</f>
        <v>x_master_camera_temp_c</v>
      </c>
      <c r="B35">
        <f>'master schema'!K31</f>
        <v>0</v>
      </c>
      <c r="C35" t="str">
        <f>'master schema'!D31</f>
        <v>Equip</v>
      </c>
      <c r="D35" t="str">
        <f>'master schema'!E31</f>
        <v>vend</v>
      </c>
      <c r="E35">
        <f>'master schema'!M31</f>
        <v>0</v>
      </c>
      <c r="F35">
        <f>'master schema'!N31</f>
        <v>0</v>
      </c>
      <c r="G35">
        <f>'master schema'!O31</f>
        <v>0</v>
      </c>
      <c r="H35" t="b">
        <f>'master schema'!Y31</f>
        <v>0</v>
      </c>
      <c r="I35" t="b">
        <f>'master schema'!Z31</f>
        <v>0</v>
      </c>
      <c r="J35">
        <f>'master schema'!S31</f>
        <v>0</v>
      </c>
      <c r="K35">
        <f>'master schema'!T31</f>
        <v>0</v>
      </c>
      <c r="L35">
        <f>'master schema'!U31</f>
        <v>0</v>
      </c>
      <c r="M35">
        <f>'master schema'!V31</f>
        <v>0</v>
      </c>
      <c r="N35">
        <f>'master schema'!W31</f>
        <v>0</v>
      </c>
      <c r="O35">
        <f>'master schema'!X31</f>
        <v>0</v>
      </c>
      <c r="P35" t="b">
        <f t="shared" si="1"/>
        <v>0</v>
      </c>
      <c r="Q35" t="b">
        <f t="shared" si="23"/>
        <v>0</v>
      </c>
      <c r="R35" t="b">
        <f t="shared" si="23"/>
        <v>0</v>
      </c>
      <c r="S35" t="b">
        <f t="shared" si="23"/>
        <v>0</v>
      </c>
      <c r="T35" t="b">
        <f t="shared" si="18"/>
        <v>0</v>
      </c>
      <c r="U35" t="b">
        <f t="shared" si="18"/>
        <v>0</v>
      </c>
      <c r="V35" t="b">
        <f>NOT(ISBLANK('master schema'!S31))</f>
        <v>0</v>
      </c>
      <c r="W35" t="b">
        <f>NOT(ISBLANK('master schema'!T31))</f>
        <v>0</v>
      </c>
      <c r="X35" t="b">
        <f>NOT(ISBLANK('master schema'!U31))</f>
        <v>0</v>
      </c>
      <c r="Y35" t="b">
        <f>NOT(ISBLANK('master schema'!V31))</f>
        <v>0</v>
      </c>
      <c r="Z35" t="b">
        <f>NOT(ISBLANK('master schema'!W31))</f>
        <v>0</v>
      </c>
      <c r="AA35" t="b">
        <f>NOT(ISBLANK('master schema'!X31))</f>
        <v>0</v>
      </c>
      <c r="AB35" t="b">
        <f t="shared" si="19"/>
        <v>0</v>
      </c>
      <c r="AC35" t="e">
        <f>INDEX(reference!$D$55:$D$61,MATCH('master schema'!M31,reference!$C$55:$C$61,0))</f>
        <v>#N/A</v>
      </c>
      <c r="AD35" t="b">
        <f t="shared" si="20"/>
        <v>0</v>
      </c>
      <c r="AE35" t="str">
        <f t="shared" si="3"/>
        <v>xMasterCameraTempC</v>
      </c>
      <c r="AF35" s="14" t="str">
        <f t="shared" si="22"/>
        <v/>
      </c>
      <c r="AG35" s="15" t="str">
        <f t="shared" si="4"/>
        <v/>
      </c>
      <c r="AH35" s="15" t="str">
        <f t="shared" si="5"/>
        <v/>
      </c>
      <c r="AI35" s="15" t="str">
        <f t="shared" si="6"/>
        <v/>
      </c>
      <c r="AJ35" s="15" t="str">
        <f t="shared" si="7"/>
        <v/>
      </c>
      <c r="AK35" s="15" t="str">
        <f t="shared" si="8"/>
        <v/>
      </c>
      <c r="AL35" s="15" t="str">
        <f t="shared" si="9"/>
        <v/>
      </c>
      <c r="AM35" s="15" t="str">
        <f t="shared" si="10"/>
        <v/>
      </c>
      <c r="AN35" s="22" t="str">
        <f t="shared" si="11"/>
        <v/>
      </c>
      <c r="AO35" s="22" t="str">
        <f t="shared" si="12"/>
        <v/>
      </c>
      <c r="AP35" s="22" t="str">
        <f t="shared" si="13"/>
        <v/>
      </c>
      <c r="AQ35" s="22" t="str">
        <f>IF(AND($AD35,$AB35),IF(V35,IF(OR($V35:V35),",","")&amp;AQ$12&amp;": "&amp;J35,""),"")</f>
        <v/>
      </c>
      <c r="AR35" s="22" t="str">
        <f>IF(AND($AD35,$AB35),IF(W35,IF(OR($V35:W35),",","")&amp;AR$12&amp;": "&amp;K35,""),"")</f>
        <v/>
      </c>
      <c r="AS35" s="22" t="str">
        <f>IF(AND($AD35,$AB35),IF(X35,IF(OR($V35:X35),",","")&amp;AS$12&amp;": "&amp;L35,""),"")</f>
        <v/>
      </c>
      <c r="AT35" s="22" t="str">
        <f>IF(AND($AD35,$AB35),IF(Y35,IF(OR($V35:Y35),",","")&amp;AT$12&amp;": "&amp;M35,""),"")</f>
        <v/>
      </c>
      <c r="AU35" s="22" t="str">
        <f>IF(AND($AD35,$AB35),IF(Z35,IF(OR($V35:Z35),",","")&amp;AU$12&amp;": """&amp;N35&amp;"""",""),"")</f>
        <v/>
      </c>
      <c r="AV35" s="22" t="str">
        <f>IF(AND($AD35,$AB35),IF(AA35,IF(OR($V35:AA35),",","")&amp;AV$12&amp;": "&amp;"["&amp;O35&amp;"]",""),"")</f>
        <v/>
      </c>
      <c r="AW35" s="22" t="str">
        <f t="shared" si="14"/>
        <v/>
      </c>
      <c r="AX35" s="14" t="str">
        <f t="shared" si="21"/>
        <v/>
      </c>
      <c r="AY35" s="13" t="str">
        <f t="shared" si="15"/>
        <v/>
      </c>
      <c r="AZ35" t="str">
        <f t="shared" si="16"/>
        <v/>
      </c>
      <c r="BA35" t="str">
        <f t="shared" si="17"/>
        <v/>
      </c>
    </row>
    <row r="36" spans="1:53" x14ac:dyDescent="0.25">
      <c r="A36" t="str">
        <f>'master schema'!C32</f>
        <v>x_master_imu_accel_long_ms_2</v>
      </c>
      <c r="B36">
        <f>'master schema'!K32</f>
        <v>0</v>
      </c>
      <c r="C36" t="str">
        <f>'master schema'!D32</f>
        <v>Equip</v>
      </c>
      <c r="D36" t="str">
        <f>'master schema'!E32</f>
        <v>vend</v>
      </c>
      <c r="E36">
        <f>'master schema'!M32</f>
        <v>0</v>
      </c>
      <c r="F36">
        <f>'master schema'!N32</f>
        <v>0</v>
      </c>
      <c r="G36">
        <f>'master schema'!O32</f>
        <v>0</v>
      </c>
      <c r="H36" t="b">
        <f>'master schema'!Y32</f>
        <v>0</v>
      </c>
      <c r="I36" t="b">
        <f>'master schema'!Z32</f>
        <v>0</v>
      </c>
      <c r="J36">
        <f>'master schema'!S32</f>
        <v>0</v>
      </c>
      <c r="K36">
        <f>'master schema'!T32</f>
        <v>0</v>
      </c>
      <c r="L36">
        <f>'master schema'!U32</f>
        <v>0</v>
      </c>
      <c r="M36">
        <f>'master schema'!V32</f>
        <v>0</v>
      </c>
      <c r="N36">
        <f>'master schema'!W32</f>
        <v>0</v>
      </c>
      <c r="O36">
        <f>'master schema'!X32</f>
        <v>0</v>
      </c>
      <c r="P36" t="b">
        <f t="shared" si="1"/>
        <v>0</v>
      </c>
      <c r="Q36" t="b">
        <f t="shared" si="23"/>
        <v>0</v>
      </c>
      <c r="R36" t="b">
        <f t="shared" si="23"/>
        <v>0</v>
      </c>
      <c r="S36" t="b">
        <f t="shared" si="23"/>
        <v>0</v>
      </c>
      <c r="T36" t="b">
        <f t="shared" si="18"/>
        <v>0</v>
      </c>
      <c r="U36" t="b">
        <f t="shared" si="18"/>
        <v>0</v>
      </c>
      <c r="V36" t="b">
        <f>NOT(ISBLANK('master schema'!S32))</f>
        <v>0</v>
      </c>
      <c r="W36" t="b">
        <f>NOT(ISBLANK('master schema'!T32))</f>
        <v>0</v>
      </c>
      <c r="X36" t="b">
        <f>NOT(ISBLANK('master schema'!U32))</f>
        <v>0</v>
      </c>
      <c r="Y36" t="b">
        <f>NOT(ISBLANK('master schema'!V32))</f>
        <v>0</v>
      </c>
      <c r="Z36" t="b">
        <f>NOT(ISBLANK('master schema'!W32))</f>
        <v>0</v>
      </c>
      <c r="AA36" t="b">
        <f>NOT(ISBLANK('master schema'!X32))</f>
        <v>0</v>
      </c>
      <c r="AB36" t="b">
        <f t="shared" si="19"/>
        <v>0</v>
      </c>
      <c r="AC36" t="e">
        <f>INDEX(reference!$D$55:$D$61,MATCH('master schema'!M32,reference!$C$55:$C$61,0))</f>
        <v>#N/A</v>
      </c>
      <c r="AD36" t="b">
        <f t="shared" si="20"/>
        <v>0</v>
      </c>
      <c r="AE36" t="str">
        <f t="shared" si="3"/>
        <v>xMasterImuAccelLongMs2</v>
      </c>
      <c r="AF36" s="14" t="str">
        <f t="shared" si="22"/>
        <v/>
      </c>
      <c r="AG36" s="15" t="str">
        <f t="shared" si="4"/>
        <v/>
      </c>
      <c r="AH36" s="15" t="str">
        <f t="shared" si="5"/>
        <v/>
      </c>
      <c r="AI36" s="15" t="str">
        <f t="shared" si="6"/>
        <v/>
      </c>
      <c r="AJ36" s="15" t="str">
        <f t="shared" si="7"/>
        <v/>
      </c>
      <c r="AK36" s="15" t="str">
        <f t="shared" si="8"/>
        <v/>
      </c>
      <c r="AL36" s="15" t="str">
        <f t="shared" si="9"/>
        <v/>
      </c>
      <c r="AM36" s="15" t="str">
        <f t="shared" si="10"/>
        <v/>
      </c>
      <c r="AN36" s="22" t="str">
        <f t="shared" si="11"/>
        <v/>
      </c>
      <c r="AO36" s="22" t="str">
        <f t="shared" si="12"/>
        <v/>
      </c>
      <c r="AP36" s="22" t="str">
        <f t="shared" si="13"/>
        <v/>
      </c>
      <c r="AQ36" s="22" t="str">
        <f>IF(AND($AD36,$AB36),IF(V36,IF(OR($V36:V36),",","")&amp;AQ$12&amp;": "&amp;J36,""),"")</f>
        <v/>
      </c>
      <c r="AR36" s="22" t="str">
        <f>IF(AND($AD36,$AB36),IF(W36,IF(OR($V36:W36),",","")&amp;AR$12&amp;": "&amp;K36,""),"")</f>
        <v/>
      </c>
      <c r="AS36" s="22" t="str">
        <f>IF(AND($AD36,$AB36),IF(X36,IF(OR($V36:X36),",","")&amp;AS$12&amp;": "&amp;L36,""),"")</f>
        <v/>
      </c>
      <c r="AT36" s="22" t="str">
        <f>IF(AND($AD36,$AB36),IF(Y36,IF(OR($V36:Y36),",","")&amp;AT$12&amp;": "&amp;M36,""),"")</f>
        <v/>
      </c>
      <c r="AU36" s="22" t="str">
        <f>IF(AND($AD36,$AB36),IF(Z36,IF(OR($V36:Z36),",","")&amp;AU$12&amp;": """&amp;N36&amp;"""",""),"")</f>
        <v/>
      </c>
      <c r="AV36" s="22" t="str">
        <f>IF(AND($AD36,$AB36),IF(AA36,IF(OR($V36:AA36),",","")&amp;AV$12&amp;": "&amp;"["&amp;O36&amp;"]",""),"")</f>
        <v/>
      </c>
      <c r="AW36" s="22" t="str">
        <f t="shared" si="14"/>
        <v/>
      </c>
      <c r="AX36" s="14" t="str">
        <f t="shared" si="21"/>
        <v/>
      </c>
      <c r="AY36" s="13" t="str">
        <f t="shared" si="15"/>
        <v/>
      </c>
      <c r="AZ36" t="str">
        <f t="shared" si="16"/>
        <v/>
      </c>
      <c r="BA36" t="str">
        <f t="shared" si="17"/>
        <v/>
      </c>
    </row>
    <row r="37" spans="1:53" x14ac:dyDescent="0.25">
      <c r="A37" t="str">
        <f>'master schema'!C33</f>
        <v>x_master_imu_accel_lat_ms_2</v>
      </c>
      <c r="B37">
        <f>'master schema'!K33</f>
        <v>0</v>
      </c>
      <c r="C37" t="str">
        <f>'master schema'!D33</f>
        <v>Equip</v>
      </c>
      <c r="D37" t="str">
        <f>'master schema'!E33</f>
        <v>vend</v>
      </c>
      <c r="E37">
        <f>'master schema'!M33</f>
        <v>0</v>
      </c>
      <c r="F37">
        <f>'master schema'!N33</f>
        <v>0</v>
      </c>
      <c r="G37">
        <f>'master schema'!O33</f>
        <v>0</v>
      </c>
      <c r="H37" t="b">
        <f>'master schema'!Y33</f>
        <v>0</v>
      </c>
      <c r="I37" t="b">
        <f>'master schema'!Z33</f>
        <v>0</v>
      </c>
      <c r="J37">
        <f>'master schema'!S33</f>
        <v>0</v>
      </c>
      <c r="K37">
        <f>'master schema'!T33</f>
        <v>0</v>
      </c>
      <c r="L37">
        <f>'master schema'!U33</f>
        <v>0</v>
      </c>
      <c r="M37">
        <f>'master schema'!V33</f>
        <v>0</v>
      </c>
      <c r="N37">
        <f>'master schema'!W33</f>
        <v>0</v>
      </c>
      <c r="O37">
        <f>'master schema'!X33</f>
        <v>0</v>
      </c>
      <c r="P37" t="b">
        <f t="shared" si="1"/>
        <v>0</v>
      </c>
      <c r="Q37" t="b">
        <f t="shared" si="23"/>
        <v>0</v>
      </c>
      <c r="R37" t="b">
        <f t="shared" si="23"/>
        <v>0</v>
      </c>
      <c r="S37" t="b">
        <f t="shared" si="23"/>
        <v>0</v>
      </c>
      <c r="T37" t="b">
        <f t="shared" si="18"/>
        <v>0</v>
      </c>
      <c r="U37" t="b">
        <f t="shared" si="18"/>
        <v>0</v>
      </c>
      <c r="V37" t="b">
        <f>NOT(ISBLANK('master schema'!S33))</f>
        <v>0</v>
      </c>
      <c r="W37" t="b">
        <f>NOT(ISBLANK('master schema'!T33))</f>
        <v>0</v>
      </c>
      <c r="X37" t="b">
        <f>NOT(ISBLANK('master schema'!U33))</f>
        <v>0</v>
      </c>
      <c r="Y37" t="b">
        <f>NOT(ISBLANK('master schema'!V33))</f>
        <v>0</v>
      </c>
      <c r="Z37" t="b">
        <f>NOT(ISBLANK('master schema'!W33))</f>
        <v>0</v>
      </c>
      <c r="AA37" t="b">
        <f>NOT(ISBLANK('master schema'!X33))</f>
        <v>0</v>
      </c>
      <c r="AB37" t="b">
        <f t="shared" si="19"/>
        <v>0</v>
      </c>
      <c r="AC37" t="e">
        <f>INDEX(reference!$D$55:$D$61,MATCH('master schema'!M33,reference!$C$55:$C$61,0))</f>
        <v>#N/A</v>
      </c>
      <c r="AD37" t="b">
        <f t="shared" si="20"/>
        <v>0</v>
      </c>
      <c r="AE37" t="str">
        <f t="shared" si="3"/>
        <v>xMasterImuAccelLatMs2</v>
      </c>
      <c r="AF37" s="14" t="str">
        <f t="shared" si="22"/>
        <v/>
      </c>
      <c r="AG37" s="15" t="str">
        <f t="shared" si="4"/>
        <v/>
      </c>
      <c r="AH37" s="15" t="str">
        <f t="shared" si="5"/>
        <v/>
      </c>
      <c r="AI37" s="15" t="str">
        <f t="shared" si="6"/>
        <v/>
      </c>
      <c r="AJ37" s="15" t="str">
        <f t="shared" si="7"/>
        <v/>
      </c>
      <c r="AK37" s="15" t="str">
        <f t="shared" si="8"/>
        <v/>
      </c>
      <c r="AL37" s="15" t="str">
        <f t="shared" si="9"/>
        <v/>
      </c>
      <c r="AM37" s="15" t="str">
        <f t="shared" si="10"/>
        <v/>
      </c>
      <c r="AN37" s="22" t="str">
        <f t="shared" si="11"/>
        <v/>
      </c>
      <c r="AO37" s="22" t="str">
        <f t="shared" si="12"/>
        <v/>
      </c>
      <c r="AP37" s="22" t="str">
        <f t="shared" si="13"/>
        <v/>
      </c>
      <c r="AQ37" s="22" t="str">
        <f>IF(AND($AD37,$AB37),IF(V37,IF(OR($V37:V37),",","")&amp;AQ$12&amp;": "&amp;J37,""),"")</f>
        <v/>
      </c>
      <c r="AR37" s="22" t="str">
        <f>IF(AND($AD37,$AB37),IF(W37,IF(OR($V37:W37),",","")&amp;AR$12&amp;": "&amp;K37,""),"")</f>
        <v/>
      </c>
      <c r="AS37" s="22" t="str">
        <f>IF(AND($AD37,$AB37),IF(X37,IF(OR($V37:X37),",","")&amp;AS$12&amp;": "&amp;L37,""),"")</f>
        <v/>
      </c>
      <c r="AT37" s="22" t="str">
        <f>IF(AND($AD37,$AB37),IF(Y37,IF(OR($V37:Y37),",","")&amp;AT$12&amp;": "&amp;M37,""),"")</f>
        <v/>
      </c>
      <c r="AU37" s="22" t="str">
        <f>IF(AND($AD37,$AB37),IF(Z37,IF(OR($V37:Z37),",","")&amp;AU$12&amp;": """&amp;N37&amp;"""",""),"")</f>
        <v/>
      </c>
      <c r="AV37" s="22" t="str">
        <f>IF(AND($AD37,$AB37),IF(AA37,IF(OR($V37:AA37),",","")&amp;AV$12&amp;": "&amp;"["&amp;O37&amp;"]",""),"")</f>
        <v/>
      </c>
      <c r="AW37" s="22" t="str">
        <f t="shared" si="14"/>
        <v/>
      </c>
      <c r="AX37" s="14" t="str">
        <f t="shared" si="21"/>
        <v/>
      </c>
      <c r="AY37" s="13" t="str">
        <f t="shared" si="15"/>
        <v/>
      </c>
      <c r="AZ37" t="str">
        <f t="shared" si="16"/>
        <v/>
      </c>
      <c r="BA37" t="str">
        <f t="shared" si="17"/>
        <v/>
      </c>
    </row>
    <row r="38" spans="1:53" x14ac:dyDescent="0.25">
      <c r="A38" t="str">
        <f>'master schema'!C34</f>
        <v>x_master_imu_acc_vert_ms_2</v>
      </c>
      <c r="B38">
        <f>'master schema'!K34</f>
        <v>0</v>
      </c>
      <c r="C38" t="str">
        <f>'master schema'!D34</f>
        <v>Equip</v>
      </c>
      <c r="D38" t="str">
        <f>'master schema'!E34</f>
        <v>vend</v>
      </c>
      <c r="E38">
        <f>'master schema'!M34</f>
        <v>0</v>
      </c>
      <c r="F38">
        <f>'master schema'!N34</f>
        <v>0</v>
      </c>
      <c r="G38">
        <f>'master schema'!O34</f>
        <v>0</v>
      </c>
      <c r="H38" t="b">
        <f>'master schema'!Y34</f>
        <v>0</v>
      </c>
      <c r="I38" t="b">
        <f>'master schema'!Z34</f>
        <v>0</v>
      </c>
      <c r="J38">
        <f>'master schema'!S34</f>
        <v>0</v>
      </c>
      <c r="K38">
        <f>'master schema'!T34</f>
        <v>0</v>
      </c>
      <c r="L38">
        <f>'master schema'!U34</f>
        <v>0</v>
      </c>
      <c r="M38">
        <f>'master schema'!V34</f>
        <v>0</v>
      </c>
      <c r="N38">
        <f>'master schema'!W34</f>
        <v>0</v>
      </c>
      <c r="O38">
        <f>'master schema'!X34</f>
        <v>0</v>
      </c>
      <c r="P38" t="b">
        <f t="shared" si="1"/>
        <v>0</v>
      </c>
      <c r="Q38" t="b">
        <f t="shared" si="23"/>
        <v>0</v>
      </c>
      <c r="R38" t="b">
        <f t="shared" si="23"/>
        <v>0</v>
      </c>
      <c r="S38" t="b">
        <f t="shared" si="23"/>
        <v>0</v>
      </c>
      <c r="T38" t="b">
        <f t="shared" si="18"/>
        <v>0</v>
      </c>
      <c r="U38" t="b">
        <f t="shared" si="18"/>
        <v>0</v>
      </c>
      <c r="V38" t="b">
        <f>NOT(ISBLANK('master schema'!S34))</f>
        <v>0</v>
      </c>
      <c r="W38" t="b">
        <f>NOT(ISBLANK('master schema'!T34))</f>
        <v>0</v>
      </c>
      <c r="X38" t="b">
        <f>NOT(ISBLANK('master schema'!U34))</f>
        <v>0</v>
      </c>
      <c r="Y38" t="b">
        <f>NOT(ISBLANK('master schema'!V34))</f>
        <v>0</v>
      </c>
      <c r="Z38" t="b">
        <f>NOT(ISBLANK('master schema'!W34))</f>
        <v>0</v>
      </c>
      <c r="AA38" t="b">
        <f>NOT(ISBLANK('master schema'!X34))</f>
        <v>0</v>
      </c>
      <c r="AB38" t="b">
        <f t="shared" si="19"/>
        <v>0</v>
      </c>
      <c r="AC38" t="e">
        <f>INDEX(reference!$D$55:$D$61,MATCH('master schema'!M34,reference!$C$55:$C$61,0))</f>
        <v>#N/A</v>
      </c>
      <c r="AD38" t="b">
        <f t="shared" si="20"/>
        <v>0</v>
      </c>
      <c r="AE38" t="str">
        <f t="shared" si="3"/>
        <v>xMasterImuAccVertMs2</v>
      </c>
      <c r="AF38" s="14" t="str">
        <f t="shared" si="22"/>
        <v/>
      </c>
      <c r="AG38" s="15" t="str">
        <f t="shared" si="4"/>
        <v/>
      </c>
      <c r="AH38" s="15" t="str">
        <f t="shared" si="5"/>
        <v/>
      </c>
      <c r="AI38" s="15" t="str">
        <f t="shared" si="6"/>
        <v/>
      </c>
      <c r="AJ38" s="15" t="str">
        <f t="shared" si="7"/>
        <v/>
      </c>
      <c r="AK38" s="15" t="str">
        <f t="shared" si="8"/>
        <v/>
      </c>
      <c r="AL38" s="15" t="str">
        <f t="shared" si="9"/>
        <v/>
      </c>
      <c r="AM38" s="15" t="str">
        <f t="shared" si="10"/>
        <v/>
      </c>
      <c r="AN38" s="22" t="str">
        <f t="shared" si="11"/>
        <v/>
      </c>
      <c r="AO38" s="22" t="str">
        <f t="shared" si="12"/>
        <v/>
      </c>
      <c r="AP38" s="22" t="str">
        <f t="shared" si="13"/>
        <v/>
      </c>
      <c r="AQ38" s="22" t="str">
        <f>IF(AND($AD38,$AB38),IF(V38,IF(OR($V38:V38),",","")&amp;AQ$12&amp;": "&amp;J38,""),"")</f>
        <v/>
      </c>
      <c r="AR38" s="22" t="str">
        <f>IF(AND($AD38,$AB38),IF(W38,IF(OR($V38:W38),",","")&amp;AR$12&amp;": "&amp;K38,""),"")</f>
        <v/>
      </c>
      <c r="AS38" s="22" t="str">
        <f>IF(AND($AD38,$AB38),IF(X38,IF(OR($V38:X38),",","")&amp;AS$12&amp;": "&amp;L38,""),"")</f>
        <v/>
      </c>
      <c r="AT38" s="22" t="str">
        <f>IF(AND($AD38,$AB38),IF(Y38,IF(OR($V38:Y38),",","")&amp;AT$12&amp;": "&amp;M38,""),"")</f>
        <v/>
      </c>
      <c r="AU38" s="22" t="str">
        <f>IF(AND($AD38,$AB38),IF(Z38,IF(OR($V38:Z38),",","")&amp;AU$12&amp;": """&amp;N38&amp;"""",""),"")</f>
        <v/>
      </c>
      <c r="AV38" s="22" t="str">
        <f>IF(AND($AD38,$AB38),IF(AA38,IF(OR($V38:AA38),",","")&amp;AV$12&amp;": "&amp;"["&amp;O38&amp;"]",""),"")</f>
        <v/>
      </c>
      <c r="AW38" s="22" t="str">
        <f t="shared" si="14"/>
        <v/>
      </c>
      <c r="AX38" s="14" t="str">
        <f t="shared" si="21"/>
        <v/>
      </c>
      <c r="AY38" s="13" t="str">
        <f t="shared" si="15"/>
        <v/>
      </c>
      <c r="AZ38" t="str">
        <f t="shared" si="16"/>
        <v/>
      </c>
      <c r="BA38" t="str">
        <f t="shared" si="17"/>
        <v/>
      </c>
    </row>
    <row r="39" spans="1:53" x14ac:dyDescent="0.25">
      <c r="A39" t="str">
        <f>'master schema'!C35</f>
        <v>x_master_imu_rot_long_s_1</v>
      </c>
      <c r="B39">
        <f>'master schema'!K35</f>
        <v>0</v>
      </c>
      <c r="C39" t="str">
        <f>'master schema'!D35</f>
        <v>Equip</v>
      </c>
      <c r="D39" t="str">
        <f>'master schema'!E35</f>
        <v>vend</v>
      </c>
      <c r="E39">
        <f>'master schema'!M35</f>
        <v>0</v>
      </c>
      <c r="F39">
        <f>'master schema'!N35</f>
        <v>0</v>
      </c>
      <c r="G39">
        <f>'master schema'!O35</f>
        <v>0</v>
      </c>
      <c r="H39" t="b">
        <f>'master schema'!Y35</f>
        <v>0</v>
      </c>
      <c r="I39" t="b">
        <f>'master schema'!Z35</f>
        <v>0</v>
      </c>
      <c r="J39">
        <f>'master schema'!S35</f>
        <v>0</v>
      </c>
      <c r="K39">
        <f>'master schema'!T35</f>
        <v>0</v>
      </c>
      <c r="L39">
        <f>'master schema'!U35</f>
        <v>0</v>
      </c>
      <c r="M39">
        <f>'master schema'!V35</f>
        <v>0</v>
      </c>
      <c r="N39">
        <f>'master schema'!W35</f>
        <v>0</v>
      </c>
      <c r="O39">
        <f>'master schema'!X35</f>
        <v>0</v>
      </c>
      <c r="P39" t="b">
        <f t="shared" si="1"/>
        <v>0</v>
      </c>
      <c r="Q39" t="b">
        <f t="shared" si="23"/>
        <v>0</v>
      </c>
      <c r="R39" t="b">
        <f t="shared" si="23"/>
        <v>0</v>
      </c>
      <c r="S39" t="b">
        <f t="shared" si="23"/>
        <v>0</v>
      </c>
      <c r="T39" t="b">
        <f t="shared" si="18"/>
        <v>0</v>
      </c>
      <c r="U39" t="b">
        <f t="shared" si="18"/>
        <v>0</v>
      </c>
      <c r="V39" t="b">
        <f>NOT(ISBLANK('master schema'!S35))</f>
        <v>0</v>
      </c>
      <c r="W39" t="b">
        <f>NOT(ISBLANK('master schema'!T35))</f>
        <v>0</v>
      </c>
      <c r="X39" t="b">
        <f>NOT(ISBLANK('master schema'!U35))</f>
        <v>0</v>
      </c>
      <c r="Y39" t="b">
        <f>NOT(ISBLANK('master schema'!V35))</f>
        <v>0</v>
      </c>
      <c r="Z39" t="b">
        <f>NOT(ISBLANK('master schema'!W35))</f>
        <v>0</v>
      </c>
      <c r="AA39" t="b">
        <f>NOT(ISBLANK('master schema'!X35))</f>
        <v>0</v>
      </c>
      <c r="AB39" t="b">
        <f t="shared" si="19"/>
        <v>0</v>
      </c>
      <c r="AC39" t="e">
        <f>INDEX(reference!$D$55:$D$61,MATCH('master schema'!M35,reference!$C$55:$C$61,0))</f>
        <v>#N/A</v>
      </c>
      <c r="AD39" t="b">
        <f t="shared" si="20"/>
        <v>0</v>
      </c>
      <c r="AE39" t="str">
        <f t="shared" si="3"/>
        <v>xMasterImuRotLongS1</v>
      </c>
      <c r="AF39" s="14" t="str">
        <f t="shared" si="22"/>
        <v/>
      </c>
      <c r="AG39" s="15" t="str">
        <f t="shared" si="4"/>
        <v/>
      </c>
      <c r="AH39" s="15" t="str">
        <f t="shared" si="5"/>
        <v/>
      </c>
      <c r="AI39" s="15" t="str">
        <f t="shared" si="6"/>
        <v/>
      </c>
      <c r="AJ39" s="15" t="str">
        <f t="shared" si="7"/>
        <v/>
      </c>
      <c r="AK39" s="15" t="str">
        <f t="shared" si="8"/>
        <v/>
      </c>
      <c r="AL39" s="15" t="str">
        <f t="shared" si="9"/>
        <v/>
      </c>
      <c r="AM39" s="15" t="str">
        <f t="shared" si="10"/>
        <v/>
      </c>
      <c r="AN39" s="22" t="str">
        <f t="shared" si="11"/>
        <v/>
      </c>
      <c r="AO39" s="22" t="str">
        <f t="shared" si="12"/>
        <v/>
      </c>
      <c r="AP39" s="22" t="str">
        <f t="shared" si="13"/>
        <v/>
      </c>
      <c r="AQ39" s="22" t="str">
        <f>IF(AND($AD39,$AB39),IF(V39,IF(OR($V39:V39),",","")&amp;AQ$12&amp;": "&amp;J39,""),"")</f>
        <v/>
      </c>
      <c r="AR39" s="22" t="str">
        <f>IF(AND($AD39,$AB39),IF(W39,IF(OR($V39:W39),",","")&amp;AR$12&amp;": "&amp;K39,""),"")</f>
        <v/>
      </c>
      <c r="AS39" s="22" t="str">
        <f>IF(AND($AD39,$AB39),IF(X39,IF(OR($V39:X39),",","")&amp;AS$12&amp;": "&amp;L39,""),"")</f>
        <v/>
      </c>
      <c r="AT39" s="22" t="str">
        <f>IF(AND($AD39,$AB39),IF(Y39,IF(OR($V39:Y39),",","")&amp;AT$12&amp;": "&amp;M39,""),"")</f>
        <v/>
      </c>
      <c r="AU39" s="22" t="str">
        <f>IF(AND($AD39,$AB39),IF(Z39,IF(OR($V39:Z39),",","")&amp;AU$12&amp;": """&amp;N39&amp;"""",""),"")</f>
        <v/>
      </c>
      <c r="AV39" s="22" t="str">
        <f>IF(AND($AD39,$AB39),IF(AA39,IF(OR($V39:AA39),",","")&amp;AV$12&amp;": "&amp;"["&amp;O39&amp;"]",""),"")</f>
        <v/>
      </c>
      <c r="AW39" s="22" t="str">
        <f t="shared" si="14"/>
        <v/>
      </c>
      <c r="AX39" s="14" t="str">
        <f t="shared" si="21"/>
        <v/>
      </c>
      <c r="AY39" s="13" t="str">
        <f t="shared" si="15"/>
        <v/>
      </c>
      <c r="AZ39" t="str">
        <f t="shared" si="16"/>
        <v/>
      </c>
      <c r="BA39" t="str">
        <f t="shared" si="17"/>
        <v/>
      </c>
    </row>
    <row r="40" spans="1:53" x14ac:dyDescent="0.25">
      <c r="A40" t="str">
        <f>'master schema'!C36</f>
        <v>x_master_imu_rot_lat_s_1</v>
      </c>
      <c r="B40">
        <f>'master schema'!K36</f>
        <v>0</v>
      </c>
      <c r="C40" t="str">
        <f>'master schema'!D36</f>
        <v>Equip</v>
      </c>
      <c r="D40" t="str">
        <f>'master schema'!E36</f>
        <v>vend</v>
      </c>
      <c r="E40">
        <f>'master schema'!M36</f>
        <v>0</v>
      </c>
      <c r="F40">
        <f>'master schema'!N36</f>
        <v>0</v>
      </c>
      <c r="G40">
        <f>'master schema'!O36</f>
        <v>0</v>
      </c>
      <c r="H40" t="b">
        <f>'master schema'!Y36</f>
        <v>0</v>
      </c>
      <c r="I40" t="b">
        <f>'master schema'!Z36</f>
        <v>0</v>
      </c>
      <c r="J40">
        <f>'master schema'!S36</f>
        <v>0</v>
      </c>
      <c r="K40">
        <f>'master schema'!T36</f>
        <v>0</v>
      </c>
      <c r="L40">
        <f>'master schema'!U36</f>
        <v>0</v>
      </c>
      <c r="M40">
        <f>'master schema'!V36</f>
        <v>0</v>
      </c>
      <c r="N40">
        <f>'master schema'!W36</f>
        <v>0</v>
      </c>
      <c r="O40">
        <f>'master schema'!X36</f>
        <v>0</v>
      </c>
      <c r="P40" t="b">
        <f t="shared" si="1"/>
        <v>0</v>
      </c>
      <c r="Q40" t="b">
        <f t="shared" si="23"/>
        <v>0</v>
      </c>
      <c r="R40" t="b">
        <f t="shared" si="23"/>
        <v>0</v>
      </c>
      <c r="S40" t="b">
        <f t="shared" si="23"/>
        <v>0</v>
      </c>
      <c r="T40" t="b">
        <f t="shared" si="18"/>
        <v>0</v>
      </c>
      <c r="U40" t="b">
        <f t="shared" si="18"/>
        <v>0</v>
      </c>
      <c r="V40" t="b">
        <f>NOT(ISBLANK('master schema'!S36))</f>
        <v>0</v>
      </c>
      <c r="W40" t="b">
        <f>NOT(ISBLANK('master schema'!T36))</f>
        <v>0</v>
      </c>
      <c r="X40" t="b">
        <f>NOT(ISBLANK('master schema'!U36))</f>
        <v>0</v>
      </c>
      <c r="Y40" t="b">
        <f>NOT(ISBLANK('master schema'!V36))</f>
        <v>0</v>
      </c>
      <c r="Z40" t="b">
        <f>NOT(ISBLANK('master schema'!W36))</f>
        <v>0</v>
      </c>
      <c r="AA40" t="b">
        <f>NOT(ISBLANK('master schema'!X36))</f>
        <v>0</v>
      </c>
      <c r="AB40" t="b">
        <f t="shared" si="19"/>
        <v>0</v>
      </c>
      <c r="AC40" t="e">
        <f>INDEX(reference!$D$55:$D$61,MATCH('master schema'!M36,reference!$C$55:$C$61,0))</f>
        <v>#N/A</v>
      </c>
      <c r="AD40" t="b">
        <f t="shared" si="20"/>
        <v>0</v>
      </c>
      <c r="AE40" t="str">
        <f t="shared" si="3"/>
        <v>xMasterImuRotLatS1</v>
      </c>
      <c r="AF40" s="14" t="str">
        <f t="shared" si="22"/>
        <v/>
      </c>
      <c r="AG40" s="15" t="str">
        <f t="shared" si="4"/>
        <v/>
      </c>
      <c r="AH40" s="15" t="str">
        <f t="shared" si="5"/>
        <v/>
      </c>
      <c r="AI40" s="15" t="str">
        <f t="shared" si="6"/>
        <v/>
      </c>
      <c r="AJ40" s="15" t="str">
        <f t="shared" si="7"/>
        <v/>
      </c>
      <c r="AK40" s="15" t="str">
        <f t="shared" si="8"/>
        <v/>
      </c>
      <c r="AL40" s="15" t="str">
        <f t="shared" si="9"/>
        <v/>
      </c>
      <c r="AM40" s="15" t="str">
        <f t="shared" si="10"/>
        <v/>
      </c>
      <c r="AN40" s="22" t="str">
        <f t="shared" si="11"/>
        <v/>
      </c>
      <c r="AO40" s="22" t="str">
        <f t="shared" si="12"/>
        <v/>
      </c>
      <c r="AP40" s="22" t="str">
        <f t="shared" si="13"/>
        <v/>
      </c>
      <c r="AQ40" s="22" t="str">
        <f>IF(AND($AD40,$AB40),IF(V40,IF(OR($V40:V40),",","")&amp;AQ$12&amp;": "&amp;J40,""),"")</f>
        <v/>
      </c>
      <c r="AR40" s="22" t="str">
        <f>IF(AND($AD40,$AB40),IF(W40,IF(OR($V40:W40),",","")&amp;AR$12&amp;": "&amp;K40,""),"")</f>
        <v/>
      </c>
      <c r="AS40" s="22" t="str">
        <f>IF(AND($AD40,$AB40),IF(X40,IF(OR($V40:X40),",","")&amp;AS$12&amp;": "&amp;L40,""),"")</f>
        <v/>
      </c>
      <c r="AT40" s="22" t="str">
        <f>IF(AND($AD40,$AB40),IF(Y40,IF(OR($V40:Y40),",","")&amp;AT$12&amp;": "&amp;M40,""),"")</f>
        <v/>
      </c>
      <c r="AU40" s="22" t="str">
        <f>IF(AND($AD40,$AB40),IF(Z40,IF(OR($V40:Z40),",","")&amp;AU$12&amp;": """&amp;N40&amp;"""",""),"")</f>
        <v/>
      </c>
      <c r="AV40" s="22" t="str">
        <f>IF(AND($AD40,$AB40),IF(AA40,IF(OR($V40:AA40),",","")&amp;AV$12&amp;": "&amp;"["&amp;O40&amp;"]",""),"")</f>
        <v/>
      </c>
      <c r="AW40" s="22" t="str">
        <f t="shared" si="14"/>
        <v/>
      </c>
      <c r="AX40" s="14" t="str">
        <f t="shared" si="21"/>
        <v/>
      </c>
      <c r="AY40" s="13" t="str">
        <f t="shared" si="15"/>
        <v/>
      </c>
      <c r="AZ40" t="str">
        <f t="shared" si="16"/>
        <v/>
      </c>
      <c r="BA40" t="str">
        <f t="shared" si="17"/>
        <v/>
      </c>
    </row>
    <row r="41" spans="1:53" x14ac:dyDescent="0.25">
      <c r="A41" t="str">
        <f>'master schema'!C37</f>
        <v>x_master_imu_rot_vert_s_1</v>
      </c>
      <c r="B41">
        <f>'master schema'!K37</f>
        <v>0</v>
      </c>
      <c r="C41" t="str">
        <f>'master schema'!D37</f>
        <v>Equip</v>
      </c>
      <c r="D41" t="str">
        <f>'master schema'!E37</f>
        <v>vend</v>
      </c>
      <c r="E41">
        <f>'master schema'!M37</f>
        <v>0</v>
      </c>
      <c r="F41">
        <f>'master schema'!N37</f>
        <v>0</v>
      </c>
      <c r="G41">
        <f>'master schema'!O37</f>
        <v>0</v>
      </c>
      <c r="H41" t="b">
        <f>'master schema'!Y37</f>
        <v>0</v>
      </c>
      <c r="I41" t="b">
        <f>'master schema'!Z37</f>
        <v>0</v>
      </c>
      <c r="J41">
        <f>'master schema'!S37</f>
        <v>0</v>
      </c>
      <c r="K41">
        <f>'master schema'!T37</f>
        <v>0</v>
      </c>
      <c r="L41">
        <f>'master schema'!U37</f>
        <v>0</v>
      </c>
      <c r="M41">
        <f>'master schema'!V37</f>
        <v>0</v>
      </c>
      <c r="N41">
        <f>'master schema'!W37</f>
        <v>0</v>
      </c>
      <c r="O41">
        <f>'master schema'!X37</f>
        <v>0</v>
      </c>
      <c r="P41" t="b">
        <f t="shared" si="1"/>
        <v>0</v>
      </c>
      <c r="Q41" t="b">
        <f t="shared" si="23"/>
        <v>0</v>
      </c>
      <c r="R41" t="b">
        <f t="shared" si="23"/>
        <v>0</v>
      </c>
      <c r="S41" t="b">
        <f t="shared" si="23"/>
        <v>0</v>
      </c>
      <c r="T41" t="b">
        <f t="shared" si="18"/>
        <v>0</v>
      </c>
      <c r="U41" t="b">
        <f t="shared" si="18"/>
        <v>0</v>
      </c>
      <c r="V41" t="b">
        <f>NOT(ISBLANK('master schema'!S37))</f>
        <v>0</v>
      </c>
      <c r="W41" t="b">
        <f>NOT(ISBLANK('master schema'!T37))</f>
        <v>0</v>
      </c>
      <c r="X41" t="b">
        <f>NOT(ISBLANK('master schema'!U37))</f>
        <v>0</v>
      </c>
      <c r="Y41" t="b">
        <f>NOT(ISBLANK('master schema'!V37))</f>
        <v>0</v>
      </c>
      <c r="Z41" t="b">
        <f>NOT(ISBLANK('master schema'!W37))</f>
        <v>0</v>
      </c>
      <c r="AA41" t="b">
        <f>NOT(ISBLANK('master schema'!X37))</f>
        <v>0</v>
      </c>
      <c r="AB41" t="b">
        <f t="shared" si="19"/>
        <v>0</v>
      </c>
      <c r="AC41" t="e">
        <f>INDEX(reference!$D$55:$D$61,MATCH('master schema'!M37,reference!$C$55:$C$61,0))</f>
        <v>#N/A</v>
      </c>
      <c r="AD41" t="b">
        <f t="shared" si="20"/>
        <v>0</v>
      </c>
      <c r="AE41" t="str">
        <f t="shared" si="3"/>
        <v>xMasterImuRotVertS1</v>
      </c>
      <c r="AF41" s="14" t="str">
        <f t="shared" si="22"/>
        <v/>
      </c>
      <c r="AG41" s="15" t="str">
        <f t="shared" si="4"/>
        <v/>
      </c>
      <c r="AH41" s="15" t="str">
        <f t="shared" si="5"/>
        <v/>
      </c>
      <c r="AI41" s="15" t="str">
        <f t="shared" si="6"/>
        <v/>
      </c>
      <c r="AJ41" s="15" t="str">
        <f t="shared" si="7"/>
        <v/>
      </c>
      <c r="AK41" s="15" t="str">
        <f t="shared" si="8"/>
        <v/>
      </c>
      <c r="AL41" s="15" t="str">
        <f t="shared" si="9"/>
        <v/>
      </c>
      <c r="AM41" s="15" t="str">
        <f t="shared" si="10"/>
        <v/>
      </c>
      <c r="AN41" s="22" t="str">
        <f t="shared" si="11"/>
        <v/>
      </c>
      <c r="AO41" s="22" t="str">
        <f t="shared" si="12"/>
        <v/>
      </c>
      <c r="AP41" s="22" t="str">
        <f t="shared" si="13"/>
        <v/>
      </c>
      <c r="AQ41" s="22" t="str">
        <f>IF(AND($AD41,$AB41),IF(V41,IF(OR($V41:V41),",","")&amp;AQ$12&amp;": "&amp;J41,""),"")</f>
        <v/>
      </c>
      <c r="AR41" s="22" t="str">
        <f>IF(AND($AD41,$AB41),IF(W41,IF(OR($V41:W41),",","")&amp;AR$12&amp;": "&amp;K41,""),"")</f>
        <v/>
      </c>
      <c r="AS41" s="22" t="str">
        <f>IF(AND($AD41,$AB41),IF(X41,IF(OR($V41:X41),",","")&amp;AS$12&amp;": "&amp;L41,""),"")</f>
        <v/>
      </c>
      <c r="AT41" s="22" t="str">
        <f>IF(AND($AD41,$AB41),IF(Y41,IF(OR($V41:Y41),",","")&amp;AT$12&amp;": "&amp;M41,""),"")</f>
        <v/>
      </c>
      <c r="AU41" s="22" t="str">
        <f>IF(AND($AD41,$AB41),IF(Z41,IF(OR($V41:Z41),",","")&amp;AU$12&amp;": """&amp;N41&amp;"""",""),"")</f>
        <v/>
      </c>
      <c r="AV41" s="22" t="str">
        <f>IF(AND($AD41,$AB41),IF(AA41,IF(OR($V41:AA41),",","")&amp;AV$12&amp;": "&amp;"["&amp;O41&amp;"]",""),"")</f>
        <v/>
      </c>
      <c r="AW41" s="22" t="str">
        <f t="shared" si="14"/>
        <v/>
      </c>
      <c r="AX41" s="14" t="str">
        <f t="shared" si="21"/>
        <v/>
      </c>
      <c r="AY41" s="13" t="str">
        <f t="shared" si="15"/>
        <v/>
      </c>
      <c r="AZ41" t="str">
        <f t="shared" si="16"/>
        <v/>
      </c>
      <c r="BA41" t="str">
        <f t="shared" si="17"/>
        <v/>
      </c>
    </row>
    <row r="42" spans="1:53" x14ac:dyDescent="0.25">
      <c r="A42" t="str">
        <f>'master schema'!C38</f>
        <v>x_slave_imu_temp_c</v>
      </c>
      <c r="B42">
        <f>'master schema'!K38</f>
        <v>0</v>
      </c>
      <c r="C42" t="str">
        <f>'master schema'!D38</f>
        <v>Equip</v>
      </c>
      <c r="D42" t="str">
        <f>'master schema'!E38</f>
        <v>vend</v>
      </c>
      <c r="E42">
        <f>'master schema'!M38</f>
        <v>0</v>
      </c>
      <c r="F42">
        <f>'master schema'!N38</f>
        <v>0</v>
      </c>
      <c r="G42">
        <f>'master schema'!O38</f>
        <v>0</v>
      </c>
      <c r="H42" t="b">
        <f>'master schema'!Y38</f>
        <v>0</v>
      </c>
      <c r="I42" t="b">
        <f>'master schema'!Z38</f>
        <v>0</v>
      </c>
      <c r="J42">
        <f>'master schema'!S38</f>
        <v>0</v>
      </c>
      <c r="K42">
        <f>'master schema'!T38</f>
        <v>0</v>
      </c>
      <c r="L42">
        <f>'master schema'!U38</f>
        <v>0</v>
      </c>
      <c r="M42">
        <f>'master schema'!V38</f>
        <v>0</v>
      </c>
      <c r="N42">
        <f>'master schema'!W38</f>
        <v>0</v>
      </c>
      <c r="O42">
        <f>'master schema'!X38</f>
        <v>0</v>
      </c>
      <c r="P42" t="b">
        <f t="shared" si="1"/>
        <v>0</v>
      </c>
      <c r="Q42" t="b">
        <f t="shared" si="23"/>
        <v>0</v>
      </c>
      <c r="R42" t="b">
        <f t="shared" si="23"/>
        <v>0</v>
      </c>
      <c r="S42" t="b">
        <f t="shared" si="23"/>
        <v>0</v>
      </c>
      <c r="T42" t="b">
        <f t="shared" si="18"/>
        <v>0</v>
      </c>
      <c r="U42" t="b">
        <f t="shared" si="18"/>
        <v>0</v>
      </c>
      <c r="V42" t="b">
        <f>NOT(ISBLANK('master schema'!S38))</f>
        <v>0</v>
      </c>
      <c r="W42" t="b">
        <f>NOT(ISBLANK('master schema'!T38))</f>
        <v>0</v>
      </c>
      <c r="X42" t="b">
        <f>NOT(ISBLANK('master schema'!U38))</f>
        <v>0</v>
      </c>
      <c r="Y42" t="b">
        <f>NOT(ISBLANK('master schema'!V38))</f>
        <v>0</v>
      </c>
      <c r="Z42" t="b">
        <f>NOT(ISBLANK('master schema'!W38))</f>
        <v>0</v>
      </c>
      <c r="AA42" t="b">
        <f>NOT(ISBLANK('master schema'!X38))</f>
        <v>0</v>
      </c>
      <c r="AB42" t="b">
        <f t="shared" si="19"/>
        <v>0</v>
      </c>
      <c r="AC42" t="e">
        <f>INDEX(reference!$D$55:$D$61,MATCH('master schema'!M38,reference!$C$55:$C$61,0))</f>
        <v>#N/A</v>
      </c>
      <c r="AD42" t="b">
        <f t="shared" si="20"/>
        <v>0</v>
      </c>
      <c r="AE42" t="str">
        <f t="shared" si="3"/>
        <v>xSlaveImuTempC</v>
      </c>
      <c r="AF42" s="14" t="str">
        <f t="shared" si="22"/>
        <v/>
      </c>
      <c r="AG42" s="15" t="str">
        <f t="shared" si="4"/>
        <v/>
      </c>
      <c r="AH42" s="15" t="str">
        <f t="shared" si="5"/>
        <v/>
      </c>
      <c r="AI42" s="15" t="str">
        <f t="shared" si="6"/>
        <v/>
      </c>
      <c r="AJ42" s="15" t="str">
        <f t="shared" si="7"/>
        <v/>
      </c>
      <c r="AK42" s="15" t="str">
        <f t="shared" si="8"/>
        <v/>
      </c>
      <c r="AL42" s="15" t="str">
        <f t="shared" si="9"/>
        <v/>
      </c>
      <c r="AM42" s="15" t="str">
        <f t="shared" si="10"/>
        <v/>
      </c>
      <c r="AN42" s="22" t="str">
        <f t="shared" si="11"/>
        <v/>
      </c>
      <c r="AO42" s="22" t="str">
        <f t="shared" si="12"/>
        <v/>
      </c>
      <c r="AP42" s="22" t="str">
        <f t="shared" si="13"/>
        <v/>
      </c>
      <c r="AQ42" s="22" t="str">
        <f>IF(AND($AD42,$AB42),IF(V42,IF(OR($V42:V42),",","")&amp;AQ$12&amp;": "&amp;J42,""),"")</f>
        <v/>
      </c>
      <c r="AR42" s="22" t="str">
        <f>IF(AND($AD42,$AB42),IF(W42,IF(OR($V42:W42),",","")&amp;AR$12&amp;": "&amp;K42,""),"")</f>
        <v/>
      </c>
      <c r="AS42" s="22" t="str">
        <f>IF(AND($AD42,$AB42),IF(X42,IF(OR($V42:X42),",","")&amp;AS$12&amp;": "&amp;L42,""),"")</f>
        <v/>
      </c>
      <c r="AT42" s="22" t="str">
        <f>IF(AND($AD42,$AB42),IF(Y42,IF(OR($V42:Y42),",","")&amp;AT$12&amp;": "&amp;M42,""),"")</f>
        <v/>
      </c>
      <c r="AU42" s="22" t="str">
        <f>IF(AND($AD42,$AB42),IF(Z42,IF(OR($V42:Z42),",","")&amp;AU$12&amp;": """&amp;N42&amp;"""",""),"")</f>
        <v/>
      </c>
      <c r="AV42" s="22" t="str">
        <f>IF(AND($AD42,$AB42),IF(AA42,IF(OR($V42:AA42),",","")&amp;AV$12&amp;": "&amp;"["&amp;O42&amp;"]",""),"")</f>
        <v/>
      </c>
      <c r="AW42" s="22" t="str">
        <f t="shared" si="14"/>
        <v/>
      </c>
      <c r="AX42" s="14" t="str">
        <f t="shared" si="21"/>
        <v/>
      </c>
      <c r="AY42" s="13" t="str">
        <f t="shared" si="15"/>
        <v/>
      </c>
      <c r="AZ42" t="str">
        <f t="shared" si="16"/>
        <v/>
      </c>
      <c r="BA42" t="str">
        <f t="shared" si="17"/>
        <v/>
      </c>
    </row>
    <row r="43" spans="1:53" x14ac:dyDescent="0.25">
      <c r="A43" t="str">
        <f>'master schema'!C39</f>
        <v>x_slave_camera_temp_c</v>
      </c>
      <c r="B43">
        <f>'master schema'!K39</f>
        <v>0</v>
      </c>
      <c r="C43" t="str">
        <f>'master schema'!D39</f>
        <v>Equip</v>
      </c>
      <c r="D43" t="str">
        <f>'master schema'!E39</f>
        <v>vend</v>
      </c>
      <c r="E43">
        <f>'master schema'!M39</f>
        <v>0</v>
      </c>
      <c r="F43">
        <f>'master schema'!N39</f>
        <v>0</v>
      </c>
      <c r="G43">
        <f>'master schema'!O39</f>
        <v>0</v>
      </c>
      <c r="H43" t="b">
        <f>'master schema'!Y39</f>
        <v>0</v>
      </c>
      <c r="I43" t="b">
        <f>'master schema'!Z39</f>
        <v>0</v>
      </c>
      <c r="J43">
        <f>'master schema'!S39</f>
        <v>0</v>
      </c>
      <c r="K43">
        <f>'master schema'!T39</f>
        <v>0</v>
      </c>
      <c r="L43">
        <f>'master schema'!U39</f>
        <v>0</v>
      </c>
      <c r="M43">
        <f>'master schema'!V39</f>
        <v>0</v>
      </c>
      <c r="N43">
        <f>'master schema'!W39</f>
        <v>0</v>
      </c>
      <c r="O43">
        <f>'master schema'!X39</f>
        <v>0</v>
      </c>
      <c r="P43" t="b">
        <f t="shared" si="1"/>
        <v>0</v>
      </c>
      <c r="Q43" t="b">
        <f t="shared" si="23"/>
        <v>0</v>
      </c>
      <c r="R43" t="b">
        <f t="shared" si="23"/>
        <v>0</v>
      </c>
      <c r="S43" t="b">
        <f t="shared" si="23"/>
        <v>0</v>
      </c>
      <c r="T43" t="b">
        <f t="shared" si="18"/>
        <v>0</v>
      </c>
      <c r="U43" t="b">
        <f t="shared" si="18"/>
        <v>0</v>
      </c>
      <c r="V43" t="b">
        <f>NOT(ISBLANK('master schema'!S39))</f>
        <v>0</v>
      </c>
      <c r="W43" t="b">
        <f>NOT(ISBLANK('master schema'!T39))</f>
        <v>0</v>
      </c>
      <c r="X43" t="b">
        <f>NOT(ISBLANK('master schema'!U39))</f>
        <v>0</v>
      </c>
      <c r="Y43" t="b">
        <f>NOT(ISBLANK('master schema'!V39))</f>
        <v>0</v>
      </c>
      <c r="Z43" t="b">
        <f>NOT(ISBLANK('master schema'!W39))</f>
        <v>0</v>
      </c>
      <c r="AA43" t="b">
        <f>NOT(ISBLANK('master schema'!X39))</f>
        <v>0</v>
      </c>
      <c r="AB43" t="b">
        <f t="shared" si="19"/>
        <v>0</v>
      </c>
      <c r="AC43" t="e">
        <f>INDEX(reference!$D$55:$D$61,MATCH('master schema'!M39,reference!$C$55:$C$61,0))</f>
        <v>#N/A</v>
      </c>
      <c r="AD43" t="b">
        <f t="shared" si="20"/>
        <v>0</v>
      </c>
      <c r="AE43" t="str">
        <f t="shared" si="3"/>
        <v>xSlaveCameraTempC</v>
      </c>
      <c r="AF43" s="14" t="str">
        <f t="shared" si="22"/>
        <v/>
      </c>
      <c r="AG43" s="15" t="str">
        <f t="shared" si="4"/>
        <v/>
      </c>
      <c r="AH43" s="15" t="str">
        <f t="shared" si="5"/>
        <v/>
      </c>
      <c r="AI43" s="15" t="str">
        <f t="shared" si="6"/>
        <v/>
      </c>
      <c r="AJ43" s="15" t="str">
        <f t="shared" si="7"/>
        <v/>
      </c>
      <c r="AK43" s="15" t="str">
        <f t="shared" si="8"/>
        <v/>
      </c>
      <c r="AL43" s="15" t="str">
        <f t="shared" si="9"/>
        <v/>
      </c>
      <c r="AM43" s="15" t="str">
        <f t="shared" si="10"/>
        <v/>
      </c>
      <c r="AN43" s="22" t="str">
        <f t="shared" si="11"/>
        <v/>
      </c>
      <c r="AO43" s="22" t="str">
        <f t="shared" si="12"/>
        <v/>
      </c>
      <c r="AP43" s="22" t="str">
        <f t="shared" si="13"/>
        <v/>
      </c>
      <c r="AQ43" s="22" t="str">
        <f>IF(AND($AD43,$AB43),IF(V43,IF(OR($V43:V43),",","")&amp;AQ$12&amp;": "&amp;J43,""),"")</f>
        <v/>
      </c>
      <c r="AR43" s="22" t="str">
        <f>IF(AND($AD43,$AB43),IF(W43,IF(OR($V43:W43),",","")&amp;AR$12&amp;": "&amp;K43,""),"")</f>
        <v/>
      </c>
      <c r="AS43" s="22" t="str">
        <f>IF(AND($AD43,$AB43),IF(X43,IF(OR($V43:X43),",","")&amp;AS$12&amp;": "&amp;L43,""),"")</f>
        <v/>
      </c>
      <c r="AT43" s="22" t="str">
        <f>IF(AND($AD43,$AB43),IF(Y43,IF(OR($V43:Y43),",","")&amp;AT$12&amp;": "&amp;M43,""),"")</f>
        <v/>
      </c>
      <c r="AU43" s="22" t="str">
        <f>IF(AND($AD43,$AB43),IF(Z43,IF(OR($V43:Z43),",","")&amp;AU$12&amp;": """&amp;N43&amp;"""",""),"")</f>
        <v/>
      </c>
      <c r="AV43" s="22" t="str">
        <f>IF(AND($AD43,$AB43),IF(AA43,IF(OR($V43:AA43),",","")&amp;AV$12&amp;": "&amp;"["&amp;O43&amp;"]",""),"")</f>
        <v/>
      </c>
      <c r="AW43" s="22" t="str">
        <f t="shared" si="14"/>
        <v/>
      </c>
      <c r="AX43" s="14" t="str">
        <f t="shared" si="21"/>
        <v/>
      </c>
      <c r="AY43" s="13" t="str">
        <f t="shared" si="15"/>
        <v/>
      </c>
      <c r="AZ43" t="str">
        <f t="shared" si="16"/>
        <v/>
      </c>
      <c r="BA43" t="str">
        <f t="shared" si="17"/>
        <v/>
      </c>
    </row>
    <row r="44" spans="1:53" x14ac:dyDescent="0.25">
      <c r="A44" t="str">
        <f>'master schema'!C40</f>
        <v>x_slave_imu_accel_long_ms_2</v>
      </c>
      <c r="B44">
        <f>'master schema'!K40</f>
        <v>0</v>
      </c>
      <c r="C44" t="str">
        <f>'master schema'!D40</f>
        <v>Equip</v>
      </c>
      <c r="D44" t="str">
        <f>'master schema'!E40</f>
        <v>vend</v>
      </c>
      <c r="E44">
        <f>'master schema'!M40</f>
        <v>0</v>
      </c>
      <c r="F44">
        <f>'master schema'!N40</f>
        <v>0</v>
      </c>
      <c r="G44">
        <f>'master schema'!O40</f>
        <v>0</v>
      </c>
      <c r="H44" t="b">
        <f>'master schema'!Y40</f>
        <v>0</v>
      </c>
      <c r="I44" t="b">
        <f>'master schema'!Z40</f>
        <v>0</v>
      </c>
      <c r="J44">
        <f>'master schema'!S40</f>
        <v>0</v>
      </c>
      <c r="K44">
        <f>'master schema'!T40</f>
        <v>0</v>
      </c>
      <c r="L44">
        <f>'master schema'!U40</f>
        <v>0</v>
      </c>
      <c r="M44">
        <f>'master schema'!V40</f>
        <v>0</v>
      </c>
      <c r="N44">
        <f>'master schema'!W40</f>
        <v>0</v>
      </c>
      <c r="O44">
        <f>'master schema'!X40</f>
        <v>0</v>
      </c>
      <c r="P44" t="b">
        <f t="shared" si="1"/>
        <v>0</v>
      </c>
      <c r="Q44" t="b">
        <f t="shared" si="23"/>
        <v>0</v>
      </c>
      <c r="R44" t="b">
        <f t="shared" si="23"/>
        <v>0</v>
      </c>
      <c r="S44" t="b">
        <f t="shared" si="23"/>
        <v>0</v>
      </c>
      <c r="T44" t="b">
        <f t="shared" si="18"/>
        <v>0</v>
      </c>
      <c r="U44" t="b">
        <f t="shared" si="18"/>
        <v>0</v>
      </c>
      <c r="V44" t="b">
        <f>NOT(ISBLANK('master schema'!S40))</f>
        <v>0</v>
      </c>
      <c r="W44" t="b">
        <f>NOT(ISBLANK('master schema'!T40))</f>
        <v>0</v>
      </c>
      <c r="X44" t="b">
        <f>NOT(ISBLANK('master schema'!U40))</f>
        <v>0</v>
      </c>
      <c r="Y44" t="b">
        <f>NOT(ISBLANK('master schema'!V40))</f>
        <v>0</v>
      </c>
      <c r="Z44" t="b">
        <f>NOT(ISBLANK('master schema'!W40))</f>
        <v>0</v>
      </c>
      <c r="AA44" t="b">
        <f>NOT(ISBLANK('master schema'!X40))</f>
        <v>0</v>
      </c>
      <c r="AB44" t="b">
        <f t="shared" si="19"/>
        <v>0</v>
      </c>
      <c r="AC44" t="e">
        <f>INDEX(reference!$D$55:$D$61,MATCH('master schema'!M40,reference!$C$55:$C$61,0))</f>
        <v>#N/A</v>
      </c>
      <c r="AD44" t="b">
        <f t="shared" si="20"/>
        <v>0</v>
      </c>
      <c r="AE44" t="str">
        <f t="shared" si="3"/>
        <v>xSlaveImuAccelLongMs2</v>
      </c>
      <c r="AF44" s="14" t="str">
        <f t="shared" si="22"/>
        <v/>
      </c>
      <c r="AG44" s="15" t="str">
        <f t="shared" si="4"/>
        <v/>
      </c>
      <c r="AH44" s="15" t="str">
        <f t="shared" si="5"/>
        <v/>
      </c>
      <c r="AI44" s="15" t="str">
        <f t="shared" si="6"/>
        <v/>
      </c>
      <c r="AJ44" s="15" t="str">
        <f t="shared" si="7"/>
        <v/>
      </c>
      <c r="AK44" s="15" t="str">
        <f t="shared" si="8"/>
        <v/>
      </c>
      <c r="AL44" s="15" t="str">
        <f t="shared" si="9"/>
        <v/>
      </c>
      <c r="AM44" s="15" t="str">
        <f t="shared" si="10"/>
        <v/>
      </c>
      <c r="AN44" s="22" t="str">
        <f t="shared" si="11"/>
        <v/>
      </c>
      <c r="AO44" s="22" t="str">
        <f t="shared" si="12"/>
        <v/>
      </c>
      <c r="AP44" s="22" t="str">
        <f t="shared" si="13"/>
        <v/>
      </c>
      <c r="AQ44" s="22" t="str">
        <f>IF(AND($AD44,$AB44),IF(V44,IF(OR($V44:V44),",","")&amp;AQ$12&amp;": "&amp;J44,""),"")</f>
        <v/>
      </c>
      <c r="AR44" s="22" t="str">
        <f>IF(AND($AD44,$AB44),IF(W44,IF(OR($V44:W44),",","")&amp;AR$12&amp;": "&amp;K44,""),"")</f>
        <v/>
      </c>
      <c r="AS44" s="22" t="str">
        <f>IF(AND($AD44,$AB44),IF(X44,IF(OR($V44:X44),",","")&amp;AS$12&amp;": "&amp;L44,""),"")</f>
        <v/>
      </c>
      <c r="AT44" s="22" t="str">
        <f>IF(AND($AD44,$AB44),IF(Y44,IF(OR($V44:Y44),",","")&amp;AT$12&amp;": "&amp;M44,""),"")</f>
        <v/>
      </c>
      <c r="AU44" s="22" t="str">
        <f>IF(AND($AD44,$AB44),IF(Z44,IF(OR($V44:Z44),",","")&amp;AU$12&amp;": """&amp;N44&amp;"""",""),"")</f>
        <v/>
      </c>
      <c r="AV44" s="22" t="str">
        <f>IF(AND($AD44,$AB44),IF(AA44,IF(OR($V44:AA44),",","")&amp;AV$12&amp;": "&amp;"["&amp;O44&amp;"]",""),"")</f>
        <v/>
      </c>
      <c r="AW44" s="22" t="str">
        <f t="shared" si="14"/>
        <v/>
      </c>
      <c r="AX44" s="14" t="str">
        <f t="shared" si="21"/>
        <v/>
      </c>
      <c r="AY44" s="13" t="str">
        <f t="shared" si="15"/>
        <v/>
      </c>
      <c r="AZ44" t="str">
        <f t="shared" si="16"/>
        <v/>
      </c>
      <c r="BA44" t="str">
        <f t="shared" si="17"/>
        <v/>
      </c>
    </row>
    <row r="45" spans="1:53" x14ac:dyDescent="0.25">
      <c r="A45" t="str">
        <f>'master schema'!C41</f>
        <v>x_slave_imu_accel_lat_ms_2</v>
      </c>
      <c r="B45">
        <f>'master schema'!K41</f>
        <v>0</v>
      </c>
      <c r="C45" t="str">
        <f>'master schema'!D41</f>
        <v>Equip</v>
      </c>
      <c r="D45" t="str">
        <f>'master schema'!E41</f>
        <v>vend</v>
      </c>
      <c r="E45">
        <f>'master schema'!M41</f>
        <v>0</v>
      </c>
      <c r="F45">
        <f>'master schema'!N41</f>
        <v>0</v>
      </c>
      <c r="G45">
        <f>'master schema'!O41</f>
        <v>0</v>
      </c>
      <c r="H45" t="b">
        <f>'master schema'!Y41</f>
        <v>0</v>
      </c>
      <c r="I45" t="b">
        <f>'master schema'!Z41</f>
        <v>0</v>
      </c>
      <c r="J45">
        <f>'master schema'!S41</f>
        <v>0</v>
      </c>
      <c r="K45">
        <f>'master schema'!T41</f>
        <v>0</v>
      </c>
      <c r="L45">
        <f>'master schema'!U41</f>
        <v>0</v>
      </c>
      <c r="M45">
        <f>'master schema'!V41</f>
        <v>0</v>
      </c>
      <c r="N45">
        <f>'master schema'!W41</f>
        <v>0</v>
      </c>
      <c r="O45">
        <f>'master schema'!X41</f>
        <v>0</v>
      </c>
      <c r="P45" t="b">
        <f t="shared" si="1"/>
        <v>0</v>
      </c>
      <c r="Q45" t="b">
        <f t="shared" si="23"/>
        <v>0</v>
      </c>
      <c r="R45" t="b">
        <f t="shared" si="23"/>
        <v>0</v>
      </c>
      <c r="S45" t="b">
        <f t="shared" si="23"/>
        <v>0</v>
      </c>
      <c r="T45" t="b">
        <f t="shared" si="18"/>
        <v>0</v>
      </c>
      <c r="U45" t="b">
        <f t="shared" si="18"/>
        <v>0</v>
      </c>
      <c r="V45" t="b">
        <f>NOT(ISBLANK('master schema'!S41))</f>
        <v>0</v>
      </c>
      <c r="W45" t="b">
        <f>NOT(ISBLANK('master schema'!T41))</f>
        <v>0</v>
      </c>
      <c r="X45" t="b">
        <f>NOT(ISBLANK('master schema'!U41))</f>
        <v>0</v>
      </c>
      <c r="Y45" t="b">
        <f>NOT(ISBLANK('master schema'!V41))</f>
        <v>0</v>
      </c>
      <c r="Z45" t="b">
        <f>NOT(ISBLANK('master schema'!W41))</f>
        <v>0</v>
      </c>
      <c r="AA45" t="b">
        <f>NOT(ISBLANK('master schema'!X41))</f>
        <v>0</v>
      </c>
      <c r="AB45" t="b">
        <f t="shared" si="19"/>
        <v>0</v>
      </c>
      <c r="AC45" t="e">
        <f>INDEX(reference!$D$55:$D$61,MATCH('master schema'!M41,reference!$C$55:$C$61,0))</f>
        <v>#N/A</v>
      </c>
      <c r="AD45" t="b">
        <f t="shared" si="20"/>
        <v>0</v>
      </c>
      <c r="AE45" t="str">
        <f t="shared" si="3"/>
        <v>xSlaveImuAccelLatMs2</v>
      </c>
      <c r="AF45" s="14" t="str">
        <f t="shared" si="22"/>
        <v/>
      </c>
      <c r="AG45" s="15" t="str">
        <f t="shared" si="4"/>
        <v/>
      </c>
      <c r="AH45" s="15" t="str">
        <f t="shared" si="5"/>
        <v/>
      </c>
      <c r="AI45" s="15" t="str">
        <f t="shared" si="6"/>
        <v/>
      </c>
      <c r="AJ45" s="15" t="str">
        <f t="shared" si="7"/>
        <v/>
      </c>
      <c r="AK45" s="15" t="str">
        <f t="shared" si="8"/>
        <v/>
      </c>
      <c r="AL45" s="15" t="str">
        <f t="shared" si="9"/>
        <v/>
      </c>
      <c r="AM45" s="15" t="str">
        <f t="shared" si="10"/>
        <v/>
      </c>
      <c r="AN45" s="22" t="str">
        <f t="shared" si="11"/>
        <v/>
      </c>
      <c r="AO45" s="22" t="str">
        <f t="shared" si="12"/>
        <v/>
      </c>
      <c r="AP45" s="22" t="str">
        <f t="shared" si="13"/>
        <v/>
      </c>
      <c r="AQ45" s="22" t="str">
        <f>IF(AND($AD45,$AB45),IF(V45,IF(OR($V45:V45),",","")&amp;AQ$12&amp;": "&amp;J45,""),"")</f>
        <v/>
      </c>
      <c r="AR45" s="22" t="str">
        <f>IF(AND($AD45,$AB45),IF(W45,IF(OR($V45:W45),",","")&amp;AR$12&amp;": "&amp;K45,""),"")</f>
        <v/>
      </c>
      <c r="AS45" s="22" t="str">
        <f>IF(AND($AD45,$AB45),IF(X45,IF(OR($V45:X45),",","")&amp;AS$12&amp;": "&amp;L45,""),"")</f>
        <v/>
      </c>
      <c r="AT45" s="22" t="str">
        <f>IF(AND($AD45,$AB45),IF(Y45,IF(OR($V45:Y45),",","")&amp;AT$12&amp;": "&amp;M45,""),"")</f>
        <v/>
      </c>
      <c r="AU45" s="22" t="str">
        <f>IF(AND($AD45,$AB45),IF(Z45,IF(OR($V45:Z45),",","")&amp;AU$12&amp;": """&amp;N45&amp;"""",""),"")</f>
        <v/>
      </c>
      <c r="AV45" s="22" t="str">
        <f>IF(AND($AD45,$AB45),IF(AA45,IF(OR($V45:AA45),",","")&amp;AV$12&amp;": "&amp;"["&amp;O45&amp;"]",""),"")</f>
        <v/>
      </c>
      <c r="AW45" s="22" t="str">
        <f t="shared" si="14"/>
        <v/>
      </c>
      <c r="AX45" s="14" t="str">
        <f t="shared" si="21"/>
        <v/>
      </c>
      <c r="AY45" s="13" t="str">
        <f t="shared" si="15"/>
        <v/>
      </c>
      <c r="AZ45" t="str">
        <f t="shared" si="16"/>
        <v/>
      </c>
      <c r="BA45" t="str">
        <f t="shared" si="17"/>
        <v/>
      </c>
    </row>
    <row r="46" spans="1:53" x14ac:dyDescent="0.25">
      <c r="A46" t="str">
        <f>'master schema'!C42</f>
        <v>x_slave_imu_acc_vert_ms_2</v>
      </c>
      <c r="B46">
        <f>'master schema'!K42</f>
        <v>0</v>
      </c>
      <c r="C46" t="str">
        <f>'master schema'!D42</f>
        <v>Equip</v>
      </c>
      <c r="D46" t="str">
        <f>'master schema'!E42</f>
        <v>vend</v>
      </c>
      <c r="E46">
        <f>'master schema'!M42</f>
        <v>0</v>
      </c>
      <c r="F46">
        <f>'master schema'!N42</f>
        <v>0</v>
      </c>
      <c r="G46">
        <f>'master schema'!O42</f>
        <v>0</v>
      </c>
      <c r="H46" t="b">
        <f>'master schema'!Y42</f>
        <v>0</v>
      </c>
      <c r="I46" t="b">
        <f>'master schema'!Z42</f>
        <v>0</v>
      </c>
      <c r="J46">
        <f>'master schema'!S42</f>
        <v>0</v>
      </c>
      <c r="K46">
        <f>'master schema'!T42</f>
        <v>0</v>
      </c>
      <c r="L46">
        <f>'master schema'!U42</f>
        <v>0</v>
      </c>
      <c r="M46">
        <f>'master schema'!V42</f>
        <v>0</v>
      </c>
      <c r="N46">
        <f>'master schema'!W42</f>
        <v>0</v>
      </c>
      <c r="O46">
        <f>'master schema'!X42</f>
        <v>0</v>
      </c>
      <c r="P46" t="b">
        <f t="shared" si="1"/>
        <v>0</v>
      </c>
      <c r="Q46" t="b">
        <f t="shared" si="23"/>
        <v>0</v>
      </c>
      <c r="R46" t="b">
        <f t="shared" si="23"/>
        <v>0</v>
      </c>
      <c r="S46" t="b">
        <f t="shared" si="23"/>
        <v>0</v>
      </c>
      <c r="T46" t="b">
        <f t="shared" si="18"/>
        <v>0</v>
      </c>
      <c r="U46" t="b">
        <f t="shared" si="18"/>
        <v>0</v>
      </c>
      <c r="V46" t="b">
        <f>NOT(ISBLANK('master schema'!S42))</f>
        <v>0</v>
      </c>
      <c r="W46" t="b">
        <f>NOT(ISBLANK('master schema'!T42))</f>
        <v>0</v>
      </c>
      <c r="X46" t="b">
        <f>NOT(ISBLANK('master schema'!U42))</f>
        <v>0</v>
      </c>
      <c r="Y46" t="b">
        <f>NOT(ISBLANK('master schema'!V42))</f>
        <v>0</v>
      </c>
      <c r="Z46" t="b">
        <f>NOT(ISBLANK('master schema'!W42))</f>
        <v>0</v>
      </c>
      <c r="AA46" t="b">
        <f>NOT(ISBLANK('master schema'!X42))</f>
        <v>0</v>
      </c>
      <c r="AB46" t="b">
        <f t="shared" si="19"/>
        <v>0</v>
      </c>
      <c r="AC46" t="e">
        <f>INDEX(reference!$D$55:$D$61,MATCH('master schema'!M42,reference!$C$55:$C$61,0))</f>
        <v>#N/A</v>
      </c>
      <c r="AD46" t="b">
        <f t="shared" si="20"/>
        <v>0</v>
      </c>
      <c r="AE46" t="str">
        <f t="shared" si="3"/>
        <v>xSlaveImuAccVertMs2</v>
      </c>
      <c r="AF46" s="14" t="str">
        <f t="shared" si="22"/>
        <v/>
      </c>
      <c r="AG46" s="15" t="str">
        <f t="shared" si="4"/>
        <v/>
      </c>
      <c r="AH46" s="15" t="str">
        <f t="shared" si="5"/>
        <v/>
      </c>
      <c r="AI46" s="15" t="str">
        <f t="shared" si="6"/>
        <v/>
      </c>
      <c r="AJ46" s="15" t="str">
        <f t="shared" si="7"/>
        <v/>
      </c>
      <c r="AK46" s="15" t="str">
        <f t="shared" si="8"/>
        <v/>
      </c>
      <c r="AL46" s="15" t="str">
        <f t="shared" si="9"/>
        <v/>
      </c>
      <c r="AM46" s="15" t="str">
        <f t="shared" si="10"/>
        <v/>
      </c>
      <c r="AN46" s="22" t="str">
        <f t="shared" si="11"/>
        <v/>
      </c>
      <c r="AO46" s="22" t="str">
        <f t="shared" si="12"/>
        <v/>
      </c>
      <c r="AP46" s="22" t="str">
        <f t="shared" si="13"/>
        <v/>
      </c>
      <c r="AQ46" s="22" t="str">
        <f>IF(AND($AD46,$AB46),IF(V46,IF(OR($V46:V46),",","")&amp;AQ$12&amp;": "&amp;J46,""),"")</f>
        <v/>
      </c>
      <c r="AR46" s="22" t="str">
        <f>IF(AND($AD46,$AB46),IF(W46,IF(OR($V46:W46),",","")&amp;AR$12&amp;": "&amp;K46,""),"")</f>
        <v/>
      </c>
      <c r="AS46" s="22" t="str">
        <f>IF(AND($AD46,$AB46),IF(X46,IF(OR($V46:X46),",","")&amp;AS$12&amp;": "&amp;L46,""),"")</f>
        <v/>
      </c>
      <c r="AT46" s="22" t="str">
        <f>IF(AND($AD46,$AB46),IF(Y46,IF(OR($V46:Y46),",","")&amp;AT$12&amp;": "&amp;M46,""),"")</f>
        <v/>
      </c>
      <c r="AU46" s="22" t="str">
        <f>IF(AND($AD46,$AB46),IF(Z46,IF(OR($V46:Z46),",","")&amp;AU$12&amp;": """&amp;N46&amp;"""",""),"")</f>
        <v/>
      </c>
      <c r="AV46" s="22" t="str">
        <f>IF(AND($AD46,$AB46),IF(AA46,IF(OR($V46:AA46),",","")&amp;AV$12&amp;": "&amp;"["&amp;O46&amp;"]",""),"")</f>
        <v/>
      </c>
      <c r="AW46" s="22" t="str">
        <f t="shared" si="14"/>
        <v/>
      </c>
      <c r="AX46" s="14" t="str">
        <f t="shared" si="21"/>
        <v/>
      </c>
      <c r="AY46" s="13" t="str">
        <f t="shared" si="15"/>
        <v/>
      </c>
      <c r="AZ46" t="str">
        <f t="shared" si="16"/>
        <v/>
      </c>
      <c r="BA46" t="str">
        <f t="shared" si="17"/>
        <v/>
      </c>
    </row>
    <row r="47" spans="1:53" x14ac:dyDescent="0.25">
      <c r="A47" t="str">
        <f>'master schema'!C43</f>
        <v>x_slave_imu_rot_long_s_1</v>
      </c>
      <c r="B47">
        <f>'master schema'!K43</f>
        <v>0</v>
      </c>
      <c r="C47" t="str">
        <f>'master schema'!D43</f>
        <v>Equip</v>
      </c>
      <c r="D47" t="str">
        <f>'master schema'!E43</f>
        <v>vend</v>
      </c>
      <c r="E47">
        <f>'master schema'!M43</f>
        <v>0</v>
      </c>
      <c r="F47">
        <f>'master schema'!N43</f>
        <v>0</v>
      </c>
      <c r="G47">
        <f>'master schema'!O43</f>
        <v>0</v>
      </c>
      <c r="H47" t="b">
        <f>'master schema'!Y43</f>
        <v>0</v>
      </c>
      <c r="I47" t="b">
        <f>'master schema'!Z43</f>
        <v>0</v>
      </c>
      <c r="J47">
        <f>'master schema'!S43</f>
        <v>0</v>
      </c>
      <c r="K47">
        <f>'master schema'!T43</f>
        <v>0</v>
      </c>
      <c r="L47">
        <f>'master schema'!U43</f>
        <v>0</v>
      </c>
      <c r="M47">
        <f>'master schema'!V43</f>
        <v>0</v>
      </c>
      <c r="N47">
        <f>'master schema'!W43</f>
        <v>0</v>
      </c>
      <c r="O47">
        <f>'master schema'!X43</f>
        <v>0</v>
      </c>
      <c r="P47" t="b">
        <f t="shared" si="1"/>
        <v>0</v>
      </c>
      <c r="Q47" t="b">
        <f t="shared" si="23"/>
        <v>0</v>
      </c>
      <c r="R47" t="b">
        <f t="shared" si="23"/>
        <v>0</v>
      </c>
      <c r="S47" t="b">
        <f t="shared" si="23"/>
        <v>0</v>
      </c>
      <c r="T47" t="b">
        <f t="shared" si="18"/>
        <v>0</v>
      </c>
      <c r="U47" t="b">
        <f t="shared" si="18"/>
        <v>0</v>
      </c>
      <c r="V47" t="b">
        <f>NOT(ISBLANK('master schema'!S43))</f>
        <v>0</v>
      </c>
      <c r="W47" t="b">
        <f>NOT(ISBLANK('master schema'!T43))</f>
        <v>0</v>
      </c>
      <c r="X47" t="b">
        <f>NOT(ISBLANK('master schema'!U43))</f>
        <v>0</v>
      </c>
      <c r="Y47" t="b">
        <f>NOT(ISBLANK('master schema'!V43))</f>
        <v>0</v>
      </c>
      <c r="Z47" t="b">
        <f>NOT(ISBLANK('master schema'!W43))</f>
        <v>0</v>
      </c>
      <c r="AA47" t="b">
        <f>NOT(ISBLANK('master schema'!X43))</f>
        <v>0</v>
      </c>
      <c r="AB47" t="b">
        <f t="shared" si="19"/>
        <v>0</v>
      </c>
      <c r="AC47" t="e">
        <f>INDEX(reference!$D$55:$D$61,MATCH('master schema'!M43,reference!$C$55:$C$61,0))</f>
        <v>#N/A</v>
      </c>
      <c r="AD47" t="b">
        <f t="shared" si="20"/>
        <v>0</v>
      </c>
      <c r="AE47" t="str">
        <f t="shared" si="3"/>
        <v>xSlaveImuRotLongS1</v>
      </c>
      <c r="AF47" s="14" t="str">
        <f t="shared" si="22"/>
        <v/>
      </c>
      <c r="AG47" s="15" t="str">
        <f t="shared" si="4"/>
        <v/>
      </c>
      <c r="AH47" s="15" t="str">
        <f t="shared" si="5"/>
        <v/>
      </c>
      <c r="AI47" s="15" t="str">
        <f t="shared" si="6"/>
        <v/>
      </c>
      <c r="AJ47" s="15" t="str">
        <f t="shared" si="7"/>
        <v/>
      </c>
      <c r="AK47" s="15" t="str">
        <f t="shared" si="8"/>
        <v/>
      </c>
      <c r="AL47" s="15" t="str">
        <f t="shared" si="9"/>
        <v/>
      </c>
      <c r="AM47" s="15" t="str">
        <f t="shared" si="10"/>
        <v/>
      </c>
      <c r="AN47" s="22" t="str">
        <f t="shared" si="11"/>
        <v/>
      </c>
      <c r="AO47" s="22" t="str">
        <f t="shared" si="12"/>
        <v/>
      </c>
      <c r="AP47" s="22" t="str">
        <f t="shared" si="13"/>
        <v/>
      </c>
      <c r="AQ47" s="22" t="str">
        <f>IF(AND($AD47,$AB47),IF(V47,IF(OR($V47:V47),",","")&amp;AQ$12&amp;": "&amp;J47,""),"")</f>
        <v/>
      </c>
      <c r="AR47" s="22" t="str">
        <f>IF(AND($AD47,$AB47),IF(W47,IF(OR($V47:W47),",","")&amp;AR$12&amp;": "&amp;K47,""),"")</f>
        <v/>
      </c>
      <c r="AS47" s="22" t="str">
        <f>IF(AND($AD47,$AB47),IF(X47,IF(OR($V47:X47),",","")&amp;AS$12&amp;": "&amp;L47,""),"")</f>
        <v/>
      </c>
      <c r="AT47" s="22" t="str">
        <f>IF(AND($AD47,$AB47),IF(Y47,IF(OR($V47:Y47),",","")&amp;AT$12&amp;": "&amp;M47,""),"")</f>
        <v/>
      </c>
      <c r="AU47" s="22" t="str">
        <f>IF(AND($AD47,$AB47),IF(Z47,IF(OR($V47:Z47),",","")&amp;AU$12&amp;": """&amp;N47&amp;"""",""),"")</f>
        <v/>
      </c>
      <c r="AV47" s="22" t="str">
        <f>IF(AND($AD47,$AB47),IF(AA47,IF(OR($V47:AA47),",","")&amp;AV$12&amp;": "&amp;"["&amp;O47&amp;"]",""),"")</f>
        <v/>
      </c>
      <c r="AW47" s="22" t="str">
        <f t="shared" si="14"/>
        <v/>
      </c>
      <c r="AX47" s="14" t="str">
        <f t="shared" si="21"/>
        <v/>
      </c>
      <c r="AY47" s="13" t="str">
        <f t="shared" si="15"/>
        <v/>
      </c>
      <c r="AZ47" t="str">
        <f t="shared" si="16"/>
        <v/>
      </c>
      <c r="BA47" t="str">
        <f t="shared" si="17"/>
        <v/>
      </c>
    </row>
    <row r="48" spans="1:53" x14ac:dyDescent="0.25">
      <c r="A48" t="str">
        <f>'master schema'!C44</f>
        <v>x_slave_imu_rot_lat_s_1</v>
      </c>
      <c r="B48">
        <f>'master schema'!K44</f>
        <v>0</v>
      </c>
      <c r="C48" t="str">
        <f>'master schema'!D44</f>
        <v>Equip</v>
      </c>
      <c r="D48" t="str">
        <f>'master schema'!E44</f>
        <v>vend</v>
      </c>
      <c r="E48">
        <f>'master schema'!M44</f>
        <v>0</v>
      </c>
      <c r="F48">
        <f>'master schema'!N44</f>
        <v>0</v>
      </c>
      <c r="G48">
        <f>'master schema'!O44</f>
        <v>0</v>
      </c>
      <c r="H48" t="b">
        <f>'master schema'!Y44</f>
        <v>0</v>
      </c>
      <c r="I48" t="b">
        <f>'master schema'!Z44</f>
        <v>0</v>
      </c>
      <c r="J48">
        <f>'master schema'!S44</f>
        <v>0</v>
      </c>
      <c r="K48">
        <f>'master schema'!T44</f>
        <v>0</v>
      </c>
      <c r="L48">
        <f>'master schema'!U44</f>
        <v>0</v>
      </c>
      <c r="M48">
        <f>'master schema'!V44</f>
        <v>0</v>
      </c>
      <c r="N48">
        <f>'master schema'!W44</f>
        <v>0</v>
      </c>
      <c r="O48">
        <f>'master schema'!X44</f>
        <v>0</v>
      </c>
      <c r="P48" t="b">
        <f t="shared" si="1"/>
        <v>0</v>
      </c>
      <c r="Q48" t="b">
        <f t="shared" si="23"/>
        <v>0</v>
      </c>
      <c r="R48" t="b">
        <f t="shared" si="23"/>
        <v>0</v>
      </c>
      <c r="S48" t="b">
        <f t="shared" si="23"/>
        <v>0</v>
      </c>
      <c r="T48" t="b">
        <f t="shared" si="18"/>
        <v>0</v>
      </c>
      <c r="U48" t="b">
        <f t="shared" si="18"/>
        <v>0</v>
      </c>
      <c r="V48" t="b">
        <f>NOT(ISBLANK('master schema'!S44))</f>
        <v>0</v>
      </c>
      <c r="W48" t="b">
        <f>NOT(ISBLANK('master schema'!T44))</f>
        <v>0</v>
      </c>
      <c r="X48" t="b">
        <f>NOT(ISBLANK('master schema'!U44))</f>
        <v>0</v>
      </c>
      <c r="Y48" t="b">
        <f>NOT(ISBLANK('master schema'!V44))</f>
        <v>0</v>
      </c>
      <c r="Z48" t="b">
        <f>NOT(ISBLANK('master schema'!W44))</f>
        <v>0</v>
      </c>
      <c r="AA48" t="b">
        <f>NOT(ISBLANK('master schema'!X44))</f>
        <v>0</v>
      </c>
      <c r="AB48" t="b">
        <f t="shared" si="19"/>
        <v>0</v>
      </c>
      <c r="AC48" t="e">
        <f>INDEX(reference!$D$55:$D$61,MATCH('master schema'!M44,reference!$C$55:$C$61,0))</f>
        <v>#N/A</v>
      </c>
      <c r="AD48" t="b">
        <f t="shared" si="20"/>
        <v>0</v>
      </c>
      <c r="AE48" t="str">
        <f t="shared" si="3"/>
        <v>xSlaveImuRotLatS1</v>
      </c>
      <c r="AF48" s="14" t="str">
        <f t="shared" si="22"/>
        <v/>
      </c>
      <c r="AG48" s="15" t="str">
        <f t="shared" si="4"/>
        <v/>
      </c>
      <c r="AH48" s="15" t="str">
        <f t="shared" si="5"/>
        <v/>
      </c>
      <c r="AI48" s="15" t="str">
        <f t="shared" si="6"/>
        <v/>
      </c>
      <c r="AJ48" s="15" t="str">
        <f t="shared" si="7"/>
        <v/>
      </c>
      <c r="AK48" s="15" t="str">
        <f t="shared" si="8"/>
        <v/>
      </c>
      <c r="AL48" s="15" t="str">
        <f t="shared" si="9"/>
        <v/>
      </c>
      <c r="AM48" s="15" t="str">
        <f t="shared" si="10"/>
        <v/>
      </c>
      <c r="AN48" s="22" t="str">
        <f t="shared" si="11"/>
        <v/>
      </c>
      <c r="AO48" s="22" t="str">
        <f t="shared" si="12"/>
        <v/>
      </c>
      <c r="AP48" s="22" t="str">
        <f t="shared" si="13"/>
        <v/>
      </c>
      <c r="AQ48" s="22" t="str">
        <f>IF(AND($AD48,$AB48),IF(V48,IF(OR($V48:V48),",","")&amp;AQ$12&amp;": "&amp;J48,""),"")</f>
        <v/>
      </c>
      <c r="AR48" s="22" t="str">
        <f>IF(AND($AD48,$AB48),IF(W48,IF(OR($V48:W48),",","")&amp;AR$12&amp;": "&amp;K48,""),"")</f>
        <v/>
      </c>
      <c r="AS48" s="22" t="str">
        <f>IF(AND($AD48,$AB48),IF(X48,IF(OR($V48:X48),",","")&amp;AS$12&amp;": "&amp;L48,""),"")</f>
        <v/>
      </c>
      <c r="AT48" s="22" t="str">
        <f>IF(AND($AD48,$AB48),IF(Y48,IF(OR($V48:Y48),",","")&amp;AT$12&amp;": "&amp;M48,""),"")</f>
        <v/>
      </c>
      <c r="AU48" s="22" t="str">
        <f>IF(AND($AD48,$AB48),IF(Z48,IF(OR($V48:Z48),",","")&amp;AU$12&amp;": """&amp;N48&amp;"""",""),"")</f>
        <v/>
      </c>
      <c r="AV48" s="22" t="str">
        <f>IF(AND($AD48,$AB48),IF(AA48,IF(OR($V48:AA48),",","")&amp;AV$12&amp;": "&amp;"["&amp;O48&amp;"]",""),"")</f>
        <v/>
      </c>
      <c r="AW48" s="22" t="str">
        <f t="shared" si="14"/>
        <v/>
      </c>
      <c r="AX48" s="14" t="str">
        <f t="shared" si="21"/>
        <v/>
      </c>
      <c r="AY48" s="13" t="str">
        <f t="shared" si="15"/>
        <v/>
      </c>
      <c r="AZ48" t="str">
        <f t="shared" si="16"/>
        <v/>
      </c>
      <c r="BA48" t="str">
        <f t="shared" si="17"/>
        <v/>
      </c>
    </row>
    <row r="49" spans="1:53" x14ac:dyDescent="0.25">
      <c r="A49" t="str">
        <f>'master schema'!C45</f>
        <v>x_slave_imu_rot_vert_s_1</v>
      </c>
      <c r="B49">
        <f>'master schema'!K45</f>
        <v>0</v>
      </c>
      <c r="C49" t="str">
        <f>'master schema'!D45</f>
        <v>Equip</v>
      </c>
      <c r="D49" t="str">
        <f>'master schema'!E45</f>
        <v>vend</v>
      </c>
      <c r="E49">
        <f>'master schema'!M45</f>
        <v>0</v>
      </c>
      <c r="F49">
        <f>'master schema'!N45</f>
        <v>0</v>
      </c>
      <c r="G49">
        <f>'master schema'!O45</f>
        <v>0</v>
      </c>
      <c r="H49" t="b">
        <f>'master schema'!Y45</f>
        <v>0</v>
      </c>
      <c r="I49" t="b">
        <f>'master schema'!Z45</f>
        <v>0</v>
      </c>
      <c r="J49">
        <f>'master schema'!S45</f>
        <v>0</v>
      </c>
      <c r="K49">
        <f>'master schema'!T45</f>
        <v>0</v>
      </c>
      <c r="L49">
        <f>'master schema'!U45</f>
        <v>0</v>
      </c>
      <c r="M49">
        <f>'master schema'!V45</f>
        <v>0</v>
      </c>
      <c r="N49">
        <f>'master schema'!W45</f>
        <v>0</v>
      </c>
      <c r="O49">
        <f>'master schema'!X45</f>
        <v>0</v>
      </c>
      <c r="P49" t="b">
        <f t="shared" si="1"/>
        <v>0</v>
      </c>
      <c r="Q49" t="b">
        <f t="shared" si="23"/>
        <v>0</v>
      </c>
      <c r="R49" t="b">
        <f t="shared" si="23"/>
        <v>0</v>
      </c>
      <c r="S49" t="b">
        <f t="shared" si="23"/>
        <v>0</v>
      </c>
      <c r="T49" t="b">
        <f t="shared" si="18"/>
        <v>0</v>
      </c>
      <c r="U49" t="b">
        <f t="shared" si="18"/>
        <v>0</v>
      </c>
      <c r="V49" t="b">
        <f>NOT(ISBLANK('master schema'!S45))</f>
        <v>0</v>
      </c>
      <c r="W49" t="b">
        <f>NOT(ISBLANK('master schema'!T45))</f>
        <v>0</v>
      </c>
      <c r="X49" t="b">
        <f>NOT(ISBLANK('master schema'!U45))</f>
        <v>0</v>
      </c>
      <c r="Y49" t="b">
        <f>NOT(ISBLANK('master schema'!V45))</f>
        <v>0</v>
      </c>
      <c r="Z49" t="b">
        <f>NOT(ISBLANK('master schema'!W45))</f>
        <v>0</v>
      </c>
      <c r="AA49" t="b">
        <f>NOT(ISBLANK('master schema'!X45))</f>
        <v>0</v>
      </c>
      <c r="AB49" t="b">
        <f t="shared" si="19"/>
        <v>0</v>
      </c>
      <c r="AC49" t="e">
        <f>INDEX(reference!$D$55:$D$61,MATCH('master schema'!M45,reference!$C$55:$C$61,0))</f>
        <v>#N/A</v>
      </c>
      <c r="AD49" t="b">
        <f t="shared" si="20"/>
        <v>0</v>
      </c>
      <c r="AE49" t="str">
        <f t="shared" si="3"/>
        <v>xSlaveImuRotVertS1</v>
      </c>
      <c r="AF49" s="14" t="str">
        <f t="shared" si="22"/>
        <v/>
      </c>
      <c r="AG49" s="15" t="str">
        <f t="shared" si="4"/>
        <v/>
      </c>
      <c r="AH49" s="15" t="str">
        <f t="shared" si="5"/>
        <v/>
      </c>
      <c r="AI49" s="15" t="str">
        <f t="shared" si="6"/>
        <v/>
      </c>
      <c r="AJ49" s="15" t="str">
        <f t="shared" si="7"/>
        <v/>
      </c>
      <c r="AK49" s="15" t="str">
        <f t="shared" si="8"/>
        <v/>
      </c>
      <c r="AL49" s="15" t="str">
        <f t="shared" si="9"/>
        <v/>
      </c>
      <c r="AM49" s="15" t="str">
        <f t="shared" si="10"/>
        <v/>
      </c>
      <c r="AN49" s="22" t="str">
        <f t="shared" si="11"/>
        <v/>
      </c>
      <c r="AO49" s="22" t="str">
        <f t="shared" si="12"/>
        <v/>
      </c>
      <c r="AP49" s="22" t="str">
        <f t="shared" si="13"/>
        <v/>
      </c>
      <c r="AQ49" s="22" t="str">
        <f>IF(AND($AD49,$AB49),IF(V49,IF(OR($V49:V49),",","")&amp;AQ$12&amp;": "&amp;J49,""),"")</f>
        <v/>
      </c>
      <c r="AR49" s="22" t="str">
        <f>IF(AND($AD49,$AB49),IF(W49,IF(OR($V49:W49),",","")&amp;AR$12&amp;": "&amp;K49,""),"")</f>
        <v/>
      </c>
      <c r="AS49" s="22" t="str">
        <f>IF(AND($AD49,$AB49),IF(X49,IF(OR($V49:X49),",","")&amp;AS$12&amp;": "&amp;L49,""),"")</f>
        <v/>
      </c>
      <c r="AT49" s="22" t="str">
        <f>IF(AND($AD49,$AB49),IF(Y49,IF(OR($V49:Y49),",","")&amp;AT$12&amp;": "&amp;M49,""),"")</f>
        <v/>
      </c>
      <c r="AU49" s="22" t="str">
        <f>IF(AND($AD49,$AB49),IF(Z49,IF(OR($V49:Z49),",","")&amp;AU$12&amp;": """&amp;N49&amp;"""",""),"")</f>
        <v/>
      </c>
      <c r="AV49" s="22" t="str">
        <f>IF(AND($AD49,$AB49),IF(AA49,IF(OR($V49:AA49),",","")&amp;AV$12&amp;": "&amp;"["&amp;O49&amp;"]",""),"")</f>
        <v/>
      </c>
      <c r="AW49" s="22" t="str">
        <f t="shared" si="14"/>
        <v/>
      </c>
      <c r="AX49" s="14" t="str">
        <f t="shared" si="21"/>
        <v/>
      </c>
      <c r="AY49" s="13" t="str">
        <f t="shared" si="15"/>
        <v/>
      </c>
      <c r="AZ49" t="str">
        <f t="shared" si="16"/>
        <v/>
      </c>
      <c r="BA49" t="str">
        <f t="shared" si="17"/>
        <v/>
      </c>
    </row>
    <row r="50" spans="1:53" x14ac:dyDescent="0.25">
      <c r="A50" t="str">
        <f>'master schema'!C46</f>
        <v>train_id_uid</v>
      </c>
      <c r="B50" t="str">
        <f>'master schema'!K46</f>
        <v>UUID of timetabled train being operated</v>
      </c>
      <c r="C50" t="str">
        <f>'master schema'!D46</f>
        <v>Train</v>
      </c>
      <c r="D50" t="str">
        <f>'master schema'!E46</f>
        <v>core</v>
      </c>
      <c r="E50" t="str">
        <f>'master schema'!M46</f>
        <v>uuid</v>
      </c>
      <c r="F50" t="str">
        <f>'master schema'!N46</f>
        <v>uuid</v>
      </c>
      <c r="G50" t="str">
        <f>'master schema'!O46</f>
        <v>issued by broker?</v>
      </c>
      <c r="H50" t="b">
        <f>'master schema'!Y46</f>
        <v>0</v>
      </c>
      <c r="I50" t="b">
        <f>'master schema'!Z46</f>
        <v>1</v>
      </c>
      <c r="J50">
        <f>'master schema'!S46</f>
        <v>0</v>
      </c>
      <c r="K50">
        <f>'master schema'!T46</f>
        <v>0</v>
      </c>
      <c r="L50">
        <f>'master schema'!U46</f>
        <v>0</v>
      </c>
      <c r="M50">
        <f>'master schema'!V46</f>
        <v>0</v>
      </c>
      <c r="N50">
        <f>'master schema'!W46</f>
        <v>0</v>
      </c>
      <c r="O50">
        <f>'master schema'!X46</f>
        <v>0</v>
      </c>
      <c r="P50" t="b">
        <f t="shared" si="1"/>
        <v>1</v>
      </c>
      <c r="Q50" t="b">
        <f t="shared" si="23"/>
        <v>1</v>
      </c>
      <c r="R50" t="b">
        <f t="shared" si="23"/>
        <v>1</v>
      </c>
      <c r="S50" t="b">
        <f t="shared" si="23"/>
        <v>1</v>
      </c>
      <c r="T50" t="b">
        <f t="shared" si="18"/>
        <v>0</v>
      </c>
      <c r="U50" t="b">
        <f t="shared" si="18"/>
        <v>1</v>
      </c>
      <c r="V50" t="b">
        <f>NOT(ISBLANK('master schema'!S46))</f>
        <v>0</v>
      </c>
      <c r="W50" t="b">
        <f>NOT(ISBLANK('master schema'!T46))</f>
        <v>0</v>
      </c>
      <c r="X50" t="b">
        <f>NOT(ISBLANK('master schema'!U46))</f>
        <v>0</v>
      </c>
      <c r="Y50" t="b">
        <f>NOT(ISBLANK('master schema'!V46))</f>
        <v>0</v>
      </c>
      <c r="Z50" t="b">
        <f>NOT(ISBLANK('master schema'!W46))</f>
        <v>0</v>
      </c>
      <c r="AA50" t="b">
        <f>NOT(ISBLANK('master schema'!X46))</f>
        <v>0</v>
      </c>
      <c r="AB50" t="b">
        <f t="shared" si="19"/>
        <v>1</v>
      </c>
      <c r="AC50" t="e">
        <f>INDEX(reference!$D$55:$D$61,MATCH('master schema'!M46,reference!$C$55:$C$61,0))</f>
        <v>#N/A</v>
      </c>
      <c r="AD50" t="b">
        <f t="shared" si="20"/>
        <v>1</v>
      </c>
      <c r="AE50" t="str">
        <f t="shared" si="3"/>
        <v>trainIdUid</v>
      </c>
      <c r="AF50" s="14" t="str">
        <f t="shared" si="22"/>
        <v>, {</v>
      </c>
      <c r="AG50" s="15" t="str">
        <f t="shared" si="4"/>
        <v>"name": "train_id_uid"</v>
      </c>
      <c r="AH50" s="15" t="str">
        <f t="shared" si="5"/>
        <v>, "title": "UUID of timetabled train being operated"</v>
      </c>
      <c r="AI50" s="15" t="str">
        <f t="shared" si="6"/>
        <v>, "group": "Train"</v>
      </c>
      <c r="AJ50" s="15" t="str">
        <f t="shared" si="7"/>
        <v>, "rank": "core"</v>
      </c>
      <c r="AK50" s="15" t="e">
        <f t="shared" si="8"/>
        <v>#N/A</v>
      </c>
      <c r="AL50" s="15" t="str">
        <f t="shared" si="9"/>
        <v>, "format": "uuid"</v>
      </c>
      <c r="AM50" s="15" t="str">
        <f t="shared" si="10"/>
        <v>, "description": "issued by broker?"</v>
      </c>
      <c r="AN50" s="22" t="str">
        <f t="shared" si="11"/>
        <v>, "constraints": {</v>
      </c>
      <c r="AO50" s="22" t="str">
        <f t="shared" si="12"/>
        <v>"required": false</v>
      </c>
      <c r="AP50" s="22" t="str">
        <f t="shared" si="13"/>
        <v>,"unique": true</v>
      </c>
      <c r="AQ50" s="22" t="str">
        <f>IF(AND($AD50,$AB50),IF(V50,IF(OR($V50:V50),",","")&amp;AQ$12&amp;": "&amp;J50,""),"")</f>
        <v/>
      </c>
      <c r="AR50" s="22" t="str">
        <f>IF(AND($AD50,$AB50),IF(W50,IF(OR($V50:W50),",","")&amp;AR$12&amp;": "&amp;K50,""),"")</f>
        <v/>
      </c>
      <c r="AS50" s="22" t="str">
        <f>IF(AND($AD50,$AB50),IF(X50,IF(OR($V50:X50),",","")&amp;AS$12&amp;": "&amp;L50,""),"")</f>
        <v/>
      </c>
      <c r="AT50" s="22" t="str">
        <f>IF(AND($AD50,$AB50),IF(Y50,IF(OR($V50:Y50),",","")&amp;AT$12&amp;": "&amp;M50,""),"")</f>
        <v/>
      </c>
      <c r="AU50" s="22" t="str">
        <f>IF(AND($AD50,$AB50),IF(Z50,IF(OR($V50:Z50),",","")&amp;AU$12&amp;": """&amp;N50&amp;"""",""),"")</f>
        <v/>
      </c>
      <c r="AV50" s="22" t="str">
        <f>IF(AND($AD50,$AB50),IF(AA50,IF(OR($V50:AA50),",","")&amp;AV$12&amp;": "&amp;"["&amp;O50&amp;"]",""),"")</f>
        <v/>
      </c>
      <c r="AW50" s="22" t="str">
        <f t="shared" si="14"/>
        <v>}</v>
      </c>
      <c r="AX50" s="14" t="str">
        <f t="shared" si="21"/>
        <v>}</v>
      </c>
      <c r="AY50" s="13" t="e">
        <f t="shared" si="15"/>
        <v>#N/A</v>
      </c>
      <c r="AZ50" t="str">
        <f t="shared" si="16"/>
        <v>,train_id_uid</v>
      </c>
      <c r="BA50" t="str">
        <f t="shared" si="17"/>
        <v>,'train_id_uid'</v>
      </c>
    </row>
    <row r="51" spans="1:53" x14ac:dyDescent="0.25">
      <c r="A51" t="str">
        <f>'master schema'!C47</f>
        <v>diagram_uid</v>
      </c>
      <c r="B51" t="str">
        <f>'master schema'!K47</f>
        <v>UUID of diagram being operated</v>
      </c>
      <c r="C51" t="str">
        <f>'master schema'!D47</f>
        <v>Train</v>
      </c>
      <c r="D51" t="str">
        <f>'master schema'!E47</f>
        <v>core</v>
      </c>
      <c r="E51" t="str">
        <f>'master schema'!M47</f>
        <v>uuid</v>
      </c>
      <c r="F51" t="str">
        <f>'master schema'!N47</f>
        <v>uuid</v>
      </c>
      <c r="G51" t="str">
        <f>'master schema'!O47</f>
        <v>issued by broker?</v>
      </c>
      <c r="H51" t="b">
        <f>'master schema'!Y47</f>
        <v>0</v>
      </c>
      <c r="I51" t="b">
        <f>'master schema'!Z47</f>
        <v>1</v>
      </c>
      <c r="J51">
        <f>'master schema'!S47</f>
        <v>0</v>
      </c>
      <c r="K51">
        <f>'master schema'!T47</f>
        <v>0</v>
      </c>
      <c r="L51">
        <f>'master schema'!U47</f>
        <v>0</v>
      </c>
      <c r="M51">
        <f>'master schema'!V47</f>
        <v>0</v>
      </c>
      <c r="N51">
        <f>'master schema'!W47</f>
        <v>0</v>
      </c>
      <c r="O51">
        <f>'master schema'!X47</f>
        <v>0</v>
      </c>
      <c r="P51" t="b">
        <f t="shared" si="1"/>
        <v>1</v>
      </c>
      <c r="Q51" t="b">
        <f t="shared" si="23"/>
        <v>1</v>
      </c>
      <c r="R51" t="b">
        <f t="shared" si="23"/>
        <v>1</v>
      </c>
      <c r="S51" t="b">
        <f t="shared" si="23"/>
        <v>1</v>
      </c>
      <c r="T51" t="b">
        <f t="shared" si="18"/>
        <v>0</v>
      </c>
      <c r="U51" t="b">
        <f t="shared" si="18"/>
        <v>1</v>
      </c>
      <c r="V51" t="b">
        <f>NOT(ISBLANK('master schema'!S47))</f>
        <v>0</v>
      </c>
      <c r="W51" t="b">
        <f>NOT(ISBLANK('master schema'!T47))</f>
        <v>0</v>
      </c>
      <c r="X51" t="b">
        <f>NOT(ISBLANK('master schema'!U47))</f>
        <v>0</v>
      </c>
      <c r="Y51" t="b">
        <f>NOT(ISBLANK('master schema'!V47))</f>
        <v>0</v>
      </c>
      <c r="Z51" t="b">
        <f>NOT(ISBLANK('master schema'!W47))</f>
        <v>0</v>
      </c>
      <c r="AA51" t="b">
        <f>NOT(ISBLANK('master schema'!X47))</f>
        <v>0</v>
      </c>
      <c r="AB51" t="b">
        <f t="shared" si="19"/>
        <v>1</v>
      </c>
      <c r="AC51" t="e">
        <f>INDEX(reference!$D$55:$D$61,MATCH('master schema'!M47,reference!$C$55:$C$61,0))</f>
        <v>#N/A</v>
      </c>
      <c r="AD51" t="b">
        <f t="shared" si="20"/>
        <v>1</v>
      </c>
      <c r="AE51" t="str">
        <f t="shared" si="3"/>
        <v>diagramUid</v>
      </c>
      <c r="AF51" s="14" t="str">
        <f t="shared" si="22"/>
        <v>, {</v>
      </c>
      <c r="AG51" s="15" t="str">
        <f t="shared" si="4"/>
        <v>"name": "diagram_uid"</v>
      </c>
      <c r="AH51" s="15" t="str">
        <f t="shared" si="5"/>
        <v>, "title": "UUID of diagram being operated"</v>
      </c>
      <c r="AI51" s="15" t="str">
        <f t="shared" si="6"/>
        <v>, "group": "Train"</v>
      </c>
      <c r="AJ51" s="15" t="str">
        <f t="shared" si="7"/>
        <v>, "rank": "core"</v>
      </c>
      <c r="AK51" s="15" t="e">
        <f t="shared" si="8"/>
        <v>#N/A</v>
      </c>
      <c r="AL51" s="15" t="str">
        <f t="shared" si="9"/>
        <v>, "format": "uuid"</v>
      </c>
      <c r="AM51" s="15" t="str">
        <f t="shared" si="10"/>
        <v>, "description": "issued by broker?"</v>
      </c>
      <c r="AN51" s="22" t="str">
        <f t="shared" si="11"/>
        <v>, "constraints": {</v>
      </c>
      <c r="AO51" s="22" t="str">
        <f t="shared" si="12"/>
        <v>"required": false</v>
      </c>
      <c r="AP51" s="22" t="str">
        <f t="shared" si="13"/>
        <v>,"unique": true</v>
      </c>
      <c r="AQ51" s="22" t="str">
        <f>IF(AND($AD51,$AB51),IF(V51,IF(OR($V51:V51),",","")&amp;AQ$12&amp;": "&amp;J51,""),"")</f>
        <v/>
      </c>
      <c r="AR51" s="22" t="str">
        <f>IF(AND($AD51,$AB51),IF(W51,IF(OR($V51:W51),",","")&amp;AR$12&amp;": "&amp;K51,""),"")</f>
        <v/>
      </c>
      <c r="AS51" s="22" t="str">
        <f>IF(AND($AD51,$AB51),IF(X51,IF(OR($V51:X51),",","")&amp;AS$12&amp;": "&amp;L51,""),"")</f>
        <v/>
      </c>
      <c r="AT51" s="22" t="str">
        <f>IF(AND($AD51,$AB51),IF(Y51,IF(OR($V51:Y51),",","")&amp;AT$12&amp;": "&amp;M51,""),"")</f>
        <v/>
      </c>
      <c r="AU51" s="22" t="str">
        <f>IF(AND($AD51,$AB51),IF(Z51,IF(OR($V51:Z51),",","")&amp;AU$12&amp;": """&amp;N51&amp;"""",""),"")</f>
        <v/>
      </c>
      <c r="AV51" s="22" t="str">
        <f>IF(AND($AD51,$AB51),IF(AA51,IF(OR($V51:AA51),",","")&amp;AV$12&amp;": "&amp;"["&amp;O51&amp;"]",""),"")</f>
        <v/>
      </c>
      <c r="AW51" s="22" t="str">
        <f t="shared" si="14"/>
        <v>}</v>
      </c>
      <c r="AX51" s="14" t="str">
        <f t="shared" si="21"/>
        <v>}</v>
      </c>
      <c r="AY51" s="13" t="e">
        <f t="shared" si="15"/>
        <v>#N/A</v>
      </c>
      <c r="AZ51" t="str">
        <f t="shared" si="16"/>
        <v>,diagram_uid</v>
      </c>
      <c r="BA51" t="str">
        <f t="shared" si="17"/>
        <v>,'diagram_uid'</v>
      </c>
    </row>
    <row r="52" spans="1:53" x14ac:dyDescent="0.25">
      <c r="A52" t="str">
        <f>'master schema'!C48</f>
        <v>train_run_uid</v>
      </c>
      <c r="B52" t="str">
        <f>'master schema'!K48</f>
        <v>UUID of train run being operated</v>
      </c>
      <c r="C52" t="str">
        <f>'master schema'!D48</f>
        <v>Train</v>
      </c>
      <c r="D52" t="str">
        <f>'master schema'!E48</f>
        <v>core</v>
      </c>
      <c r="E52" t="str">
        <f>'master schema'!M48</f>
        <v>uuid</v>
      </c>
      <c r="F52" t="str">
        <f>'master schema'!N48</f>
        <v>uuid</v>
      </c>
      <c r="G52" t="str">
        <f>'master schema'!O48</f>
        <v>trainid/date</v>
      </c>
      <c r="H52" t="b">
        <f>'master schema'!Y48</f>
        <v>0</v>
      </c>
      <c r="I52" t="b">
        <f>'master schema'!Z48</f>
        <v>1</v>
      </c>
      <c r="J52">
        <f>'master schema'!S48</f>
        <v>0</v>
      </c>
      <c r="K52">
        <f>'master schema'!T48</f>
        <v>0</v>
      </c>
      <c r="L52">
        <f>'master schema'!U48</f>
        <v>0</v>
      </c>
      <c r="M52">
        <f>'master schema'!V48</f>
        <v>0</v>
      </c>
      <c r="N52">
        <f>'master schema'!W48</f>
        <v>0</v>
      </c>
      <c r="O52">
        <f>'master schema'!X48</f>
        <v>0</v>
      </c>
      <c r="P52" t="b">
        <f t="shared" si="1"/>
        <v>1</v>
      </c>
      <c r="Q52" t="b">
        <f t="shared" si="23"/>
        <v>1</v>
      </c>
      <c r="R52" t="b">
        <f t="shared" si="23"/>
        <v>1</v>
      </c>
      <c r="S52" t="b">
        <f t="shared" si="23"/>
        <v>1</v>
      </c>
      <c r="T52" t="b">
        <f t="shared" si="18"/>
        <v>0</v>
      </c>
      <c r="U52" t="b">
        <f t="shared" si="18"/>
        <v>1</v>
      </c>
      <c r="V52" t="b">
        <f>NOT(ISBLANK('master schema'!S48))</f>
        <v>0</v>
      </c>
      <c r="W52" t="b">
        <f>NOT(ISBLANK('master schema'!T48))</f>
        <v>0</v>
      </c>
      <c r="X52" t="b">
        <f>NOT(ISBLANK('master schema'!U48))</f>
        <v>0</v>
      </c>
      <c r="Y52" t="b">
        <f>NOT(ISBLANK('master schema'!V48))</f>
        <v>0</v>
      </c>
      <c r="Z52" t="b">
        <f>NOT(ISBLANK('master schema'!W48))</f>
        <v>0</v>
      </c>
      <c r="AA52" t="b">
        <f>NOT(ISBLANK('master schema'!X48))</f>
        <v>0</v>
      </c>
      <c r="AB52" t="b">
        <f t="shared" si="19"/>
        <v>1</v>
      </c>
      <c r="AC52" t="e">
        <f>INDEX(reference!$D$55:$D$61,MATCH('master schema'!M48,reference!$C$55:$C$61,0))</f>
        <v>#N/A</v>
      </c>
      <c r="AD52" t="b">
        <f t="shared" si="20"/>
        <v>1</v>
      </c>
      <c r="AE52" t="str">
        <f t="shared" si="3"/>
        <v>trainRunUid</v>
      </c>
      <c r="AF52" s="14" t="str">
        <f t="shared" si="22"/>
        <v>, {</v>
      </c>
      <c r="AG52" s="15" t="str">
        <f t="shared" si="4"/>
        <v>"name": "train_run_uid"</v>
      </c>
      <c r="AH52" s="15" t="str">
        <f t="shared" si="5"/>
        <v>, "title": "UUID of train run being operated"</v>
      </c>
      <c r="AI52" s="15" t="str">
        <f t="shared" si="6"/>
        <v>, "group": "Train"</v>
      </c>
      <c r="AJ52" s="15" t="str">
        <f t="shared" si="7"/>
        <v>, "rank": "core"</v>
      </c>
      <c r="AK52" s="15" t="e">
        <f t="shared" si="8"/>
        <v>#N/A</v>
      </c>
      <c r="AL52" s="15" t="str">
        <f t="shared" si="9"/>
        <v>, "format": "uuid"</v>
      </c>
      <c r="AM52" s="15" t="str">
        <f t="shared" si="10"/>
        <v>, "description": "trainid/date"</v>
      </c>
      <c r="AN52" s="22" t="str">
        <f t="shared" si="11"/>
        <v>, "constraints": {</v>
      </c>
      <c r="AO52" s="22" t="str">
        <f t="shared" si="12"/>
        <v>"required": false</v>
      </c>
      <c r="AP52" s="22" t="str">
        <f t="shared" si="13"/>
        <v>,"unique": true</v>
      </c>
      <c r="AQ52" s="22" t="str">
        <f>IF(AND($AD52,$AB52),IF(V52,IF(OR($V52:V52),",","")&amp;AQ$12&amp;": "&amp;J52,""),"")</f>
        <v/>
      </c>
      <c r="AR52" s="22" t="str">
        <f>IF(AND($AD52,$AB52),IF(W52,IF(OR($V52:W52),",","")&amp;AR$12&amp;": "&amp;K52,""),"")</f>
        <v/>
      </c>
      <c r="AS52" s="22" t="str">
        <f>IF(AND($AD52,$AB52),IF(X52,IF(OR($V52:X52),",","")&amp;AS$12&amp;": "&amp;L52,""),"")</f>
        <v/>
      </c>
      <c r="AT52" s="22" t="str">
        <f>IF(AND($AD52,$AB52),IF(Y52,IF(OR($V52:Y52),",","")&amp;AT$12&amp;": "&amp;M52,""),"")</f>
        <v/>
      </c>
      <c r="AU52" s="22" t="str">
        <f>IF(AND($AD52,$AB52),IF(Z52,IF(OR($V52:Z52),",","")&amp;AU$12&amp;": """&amp;N52&amp;"""",""),"")</f>
        <v/>
      </c>
      <c r="AV52" s="22" t="str">
        <f>IF(AND($AD52,$AB52),IF(AA52,IF(OR($V52:AA52),",","")&amp;AV$12&amp;": "&amp;"["&amp;O52&amp;"]",""),"")</f>
        <v/>
      </c>
      <c r="AW52" s="22" t="str">
        <f t="shared" si="14"/>
        <v>}</v>
      </c>
      <c r="AX52" s="14" t="str">
        <f t="shared" si="21"/>
        <v>}</v>
      </c>
      <c r="AY52" s="13" t="e">
        <f t="shared" si="15"/>
        <v>#N/A</v>
      </c>
      <c r="AZ52" t="str">
        <f t="shared" si="16"/>
        <v>,train_run_uid</v>
      </c>
      <c r="BA52" t="str">
        <f t="shared" si="17"/>
        <v>,'train_run_uid'</v>
      </c>
    </row>
    <row r="53" spans="1:53" x14ac:dyDescent="0.25">
      <c r="A53" t="str">
        <f>'master schema'!C49</f>
        <v>train_id</v>
      </c>
      <c r="B53" t="str">
        <f>'master schema'!K49</f>
        <v>Train ID</v>
      </c>
      <c r="C53" t="str">
        <f>'master schema'!D49</f>
        <v>Train</v>
      </c>
      <c r="D53" t="str">
        <f>'master schema'!E49</f>
        <v>opt</v>
      </c>
      <c r="E53" t="str">
        <f>'master schema'!M49</f>
        <v>string</v>
      </c>
      <c r="F53">
        <f>'master schema'!N49</f>
        <v>0</v>
      </c>
      <c r="G53" t="str">
        <f>'master schema'!O49</f>
        <v>is this a unique train id?</v>
      </c>
      <c r="H53" t="b">
        <f>'master schema'!Y49</f>
        <v>0</v>
      </c>
      <c r="I53" t="b">
        <f>'master schema'!Z49</f>
        <v>0</v>
      </c>
      <c r="J53">
        <f>'master schema'!S49</f>
        <v>0</v>
      </c>
      <c r="K53">
        <f>'master schema'!T49</f>
        <v>40</v>
      </c>
      <c r="L53">
        <f>'master schema'!U49</f>
        <v>0</v>
      </c>
      <c r="M53">
        <f>'master schema'!V49</f>
        <v>0</v>
      </c>
      <c r="N53">
        <f>'master schema'!W49</f>
        <v>0</v>
      </c>
      <c r="O53">
        <f>'master schema'!X49</f>
        <v>0</v>
      </c>
      <c r="P53" t="b">
        <f t="shared" si="1"/>
        <v>1</v>
      </c>
      <c r="Q53" t="b">
        <f t="shared" si="23"/>
        <v>1</v>
      </c>
      <c r="R53" t="b">
        <f t="shared" si="23"/>
        <v>0</v>
      </c>
      <c r="S53" t="b">
        <f t="shared" si="23"/>
        <v>1</v>
      </c>
      <c r="T53" t="b">
        <f t="shared" si="18"/>
        <v>0</v>
      </c>
      <c r="U53" t="b">
        <f t="shared" si="18"/>
        <v>0</v>
      </c>
      <c r="V53" t="b">
        <f>NOT(ISBLANK('master schema'!S49))</f>
        <v>0</v>
      </c>
      <c r="W53" t="b">
        <f>NOT(ISBLANK('master schema'!T49))</f>
        <v>1</v>
      </c>
      <c r="X53" t="b">
        <f>NOT(ISBLANK('master schema'!U49))</f>
        <v>0</v>
      </c>
      <c r="Y53" t="b">
        <f>NOT(ISBLANK('master schema'!V49))</f>
        <v>0</v>
      </c>
      <c r="Z53" t="b">
        <f>NOT(ISBLANK('master schema'!W49))</f>
        <v>0</v>
      </c>
      <c r="AA53" t="b">
        <f>NOT(ISBLANK('master schema'!X49))</f>
        <v>0</v>
      </c>
      <c r="AB53" t="b">
        <f t="shared" si="19"/>
        <v>1</v>
      </c>
      <c r="AC53" t="str">
        <f>INDEX(reference!$D$55:$D$61,MATCH('master schema'!M49,reference!$C$55:$C$61,0))</f>
        <v>string</v>
      </c>
      <c r="AD53" t="b">
        <f t="shared" si="20"/>
        <v>1</v>
      </c>
      <c r="AE53" t="str">
        <f t="shared" si="3"/>
        <v>trainId</v>
      </c>
      <c r="AF53" s="14" t="str">
        <f t="shared" si="22"/>
        <v>, {</v>
      </c>
      <c r="AG53" s="15" t="str">
        <f t="shared" si="4"/>
        <v>"name": "train_id"</v>
      </c>
      <c r="AH53" s="15" t="str">
        <f t="shared" si="5"/>
        <v>, "title": "Train ID"</v>
      </c>
      <c r="AI53" s="15" t="str">
        <f t="shared" si="6"/>
        <v>, "group": "Train"</v>
      </c>
      <c r="AJ53" s="15" t="str">
        <f t="shared" si="7"/>
        <v>, "rank": "opt"</v>
      </c>
      <c r="AK53" s="15" t="str">
        <f t="shared" si="8"/>
        <v>, "type": "string"</v>
      </c>
      <c r="AL53" s="15" t="str">
        <f t="shared" si="9"/>
        <v/>
      </c>
      <c r="AM53" s="15" t="str">
        <f t="shared" si="10"/>
        <v>, "description": "is this a unique train id?"</v>
      </c>
      <c r="AN53" s="22" t="str">
        <f t="shared" si="11"/>
        <v>, "constraints": {</v>
      </c>
      <c r="AO53" s="22" t="str">
        <f t="shared" si="12"/>
        <v>"required": false</v>
      </c>
      <c r="AP53" s="22" t="str">
        <f t="shared" si="13"/>
        <v>,"unique": false</v>
      </c>
      <c r="AQ53" s="22" t="str">
        <f>IF(AND($AD53,$AB53),IF(V53,IF(OR($V53:V53),",","")&amp;AQ$12&amp;": "&amp;J53,""),"")</f>
        <v/>
      </c>
      <c r="AR53" s="22" t="str">
        <f>IF(AND($AD53,$AB53),IF(W53,IF(OR($V53:W53),",","")&amp;AR$12&amp;": "&amp;K53,""),"")</f>
        <v>,"maxLength": 40</v>
      </c>
      <c r="AS53" s="22" t="str">
        <f>IF(AND($AD53,$AB53),IF(X53,IF(OR($V53:X53),",","")&amp;AS$12&amp;": "&amp;L53,""),"")</f>
        <v/>
      </c>
      <c r="AT53" s="22" t="str">
        <f>IF(AND($AD53,$AB53),IF(Y53,IF(OR($V53:Y53),",","")&amp;AT$12&amp;": "&amp;M53,""),"")</f>
        <v/>
      </c>
      <c r="AU53" s="22" t="str">
        <f>IF(AND($AD53,$AB53),IF(Z53,IF(OR($V53:Z53),",","")&amp;AU$12&amp;": """&amp;N53&amp;"""",""),"")</f>
        <v/>
      </c>
      <c r="AV53" s="22" t="str">
        <f>IF(AND($AD53,$AB53),IF(AA53,IF(OR($V53:AA53),",","")&amp;AV$12&amp;": "&amp;"["&amp;O53&amp;"]",""),"")</f>
        <v/>
      </c>
      <c r="AW53" s="22" t="str">
        <f t="shared" si="14"/>
        <v>}</v>
      </c>
      <c r="AX53" s="14" t="str">
        <f t="shared" si="21"/>
        <v>}</v>
      </c>
      <c r="AY53" s="13" t="str">
        <f t="shared" si="15"/>
        <v>, {"name": "train_id", "title": "Train ID", "group": "Train", "rank": "opt", "type": "string", "description": "is this a unique train id?", "constraints": {"required": false,"unique": false,"maxLength": 40}}</v>
      </c>
      <c r="AZ53" t="str">
        <f t="shared" si="16"/>
        <v>,train_id</v>
      </c>
      <c r="BA53" t="str">
        <f t="shared" si="17"/>
        <v>,'train_id'</v>
      </c>
    </row>
    <row r="54" spans="1:53" x14ac:dyDescent="0.25">
      <c r="A54" t="str">
        <f>'master schema'!C50</f>
        <v>current_operating_diagram</v>
      </c>
      <c r="B54" t="str">
        <f>'master schema'!K50</f>
        <v>Diagram ID</v>
      </c>
      <c r="C54" t="str">
        <f>'master schema'!D50</f>
        <v>Train</v>
      </c>
      <c r="D54" t="str">
        <f>'master schema'!E50</f>
        <v>opt</v>
      </c>
      <c r="E54" t="str">
        <f>'master schema'!M50</f>
        <v>string</v>
      </c>
      <c r="F54">
        <f>'master schema'!N50</f>
        <v>0</v>
      </c>
      <c r="G54" t="str">
        <f>'master schema'!O50</f>
        <v>how to uniquify diagram?</v>
      </c>
      <c r="H54" t="b">
        <f>'master schema'!Y50</f>
        <v>0</v>
      </c>
      <c r="I54" t="b">
        <f>'master schema'!Z50</f>
        <v>0</v>
      </c>
      <c r="J54">
        <f>'master schema'!S50</f>
        <v>0</v>
      </c>
      <c r="K54">
        <f>'master schema'!T50</f>
        <v>40</v>
      </c>
      <c r="L54">
        <f>'master schema'!U50</f>
        <v>0</v>
      </c>
      <c r="M54">
        <f>'master schema'!V50</f>
        <v>0</v>
      </c>
      <c r="N54">
        <f>'master schema'!W50</f>
        <v>0</v>
      </c>
      <c r="O54">
        <f>'master schema'!X50</f>
        <v>0</v>
      </c>
      <c r="P54" t="b">
        <f t="shared" si="1"/>
        <v>1</v>
      </c>
      <c r="Q54" t="b">
        <f t="shared" si="23"/>
        <v>1</v>
      </c>
      <c r="R54" t="b">
        <f t="shared" si="23"/>
        <v>0</v>
      </c>
      <c r="S54" t="b">
        <f t="shared" si="23"/>
        <v>1</v>
      </c>
      <c r="T54" t="b">
        <f t="shared" si="18"/>
        <v>0</v>
      </c>
      <c r="U54" t="b">
        <f t="shared" si="18"/>
        <v>0</v>
      </c>
      <c r="V54" t="b">
        <f>NOT(ISBLANK('master schema'!S50))</f>
        <v>0</v>
      </c>
      <c r="W54" t="b">
        <f>NOT(ISBLANK('master schema'!T50))</f>
        <v>1</v>
      </c>
      <c r="X54" t="b">
        <f>NOT(ISBLANK('master schema'!U50))</f>
        <v>0</v>
      </c>
      <c r="Y54" t="b">
        <f>NOT(ISBLANK('master schema'!V50))</f>
        <v>0</v>
      </c>
      <c r="Z54" t="b">
        <f>NOT(ISBLANK('master schema'!W50))</f>
        <v>0</v>
      </c>
      <c r="AA54" t="b">
        <f>NOT(ISBLANK('master schema'!X50))</f>
        <v>0</v>
      </c>
      <c r="AB54" t="b">
        <f t="shared" si="19"/>
        <v>1</v>
      </c>
      <c r="AC54" t="str">
        <f>INDEX(reference!$D$55:$D$61,MATCH('master schema'!M50,reference!$C$55:$C$61,0))</f>
        <v>string</v>
      </c>
      <c r="AD54" t="b">
        <f t="shared" si="20"/>
        <v>1</v>
      </c>
      <c r="AE54" t="str">
        <f t="shared" si="3"/>
        <v>currentOperatingDiagram</v>
      </c>
      <c r="AF54" s="14" t="str">
        <f t="shared" si="22"/>
        <v>, {</v>
      </c>
      <c r="AG54" s="15" t="str">
        <f t="shared" si="4"/>
        <v>"name": "current_operating_diagram"</v>
      </c>
      <c r="AH54" s="15" t="str">
        <f t="shared" si="5"/>
        <v>, "title": "Diagram ID"</v>
      </c>
      <c r="AI54" s="15" t="str">
        <f t="shared" si="6"/>
        <v>, "group": "Train"</v>
      </c>
      <c r="AJ54" s="15" t="str">
        <f t="shared" si="7"/>
        <v>, "rank": "opt"</v>
      </c>
      <c r="AK54" s="15" t="str">
        <f t="shared" si="8"/>
        <v>, "type": "string"</v>
      </c>
      <c r="AL54" s="15" t="str">
        <f t="shared" si="9"/>
        <v/>
      </c>
      <c r="AM54" s="15" t="str">
        <f t="shared" si="10"/>
        <v>, "description": "how to uniquify diagram?"</v>
      </c>
      <c r="AN54" s="22" t="str">
        <f t="shared" si="11"/>
        <v>, "constraints": {</v>
      </c>
      <c r="AO54" s="22" t="str">
        <f t="shared" si="12"/>
        <v>"required": false</v>
      </c>
      <c r="AP54" s="22" t="str">
        <f t="shared" si="13"/>
        <v>,"unique": false</v>
      </c>
      <c r="AQ54" s="22" t="str">
        <f>IF(AND($AD54,$AB54),IF(V54,IF(OR($V54:V54),",","")&amp;AQ$12&amp;": "&amp;J54,""),"")</f>
        <v/>
      </c>
      <c r="AR54" s="22" t="str">
        <f>IF(AND($AD54,$AB54),IF(W54,IF(OR($V54:W54),",","")&amp;AR$12&amp;": "&amp;K54,""),"")</f>
        <v>,"maxLength": 40</v>
      </c>
      <c r="AS54" s="22" t="str">
        <f>IF(AND($AD54,$AB54),IF(X54,IF(OR($V54:X54),",","")&amp;AS$12&amp;": "&amp;L54,""),"")</f>
        <v/>
      </c>
      <c r="AT54" s="22" t="str">
        <f>IF(AND($AD54,$AB54),IF(Y54,IF(OR($V54:Y54),",","")&amp;AT$12&amp;": "&amp;M54,""),"")</f>
        <v/>
      </c>
      <c r="AU54" s="22" t="str">
        <f>IF(AND($AD54,$AB54),IF(Z54,IF(OR($V54:Z54),",","")&amp;AU$12&amp;": """&amp;N54&amp;"""",""),"")</f>
        <v/>
      </c>
      <c r="AV54" s="22" t="str">
        <f>IF(AND($AD54,$AB54),IF(AA54,IF(OR($V54:AA54),",","")&amp;AV$12&amp;": "&amp;"["&amp;O54&amp;"]",""),"")</f>
        <v/>
      </c>
      <c r="AW54" s="22" t="str">
        <f t="shared" si="14"/>
        <v>}</v>
      </c>
      <c r="AX54" s="14" t="str">
        <f t="shared" si="21"/>
        <v>}</v>
      </c>
      <c r="AY54" s="13" t="str">
        <f t="shared" si="15"/>
        <v>, {"name": "current_operating_diagram", "title": "Diagram ID", "group": "Train", "rank": "opt", "type": "string", "description": "how to uniquify diagram?", "constraints": {"required": false,"unique": false,"maxLength": 40}}</v>
      </c>
      <c r="AZ54" t="str">
        <f t="shared" si="16"/>
        <v>,current_operating_diagram</v>
      </c>
      <c r="BA54" t="str">
        <f t="shared" si="17"/>
        <v>,'current_operating_diagram'</v>
      </c>
    </row>
    <row r="55" spans="1:53" x14ac:dyDescent="0.25">
      <c r="A55" t="str">
        <f>'master schema'!C51</f>
        <v>tacho_count</v>
      </c>
      <c r="B55" t="str">
        <f>'master schema'!K51</f>
        <v>Tachometer / odometer pulses, as recorded</v>
      </c>
      <c r="C55" t="str">
        <f>'master schema'!D51</f>
        <v>Travel</v>
      </c>
      <c r="D55" t="str">
        <f>'master schema'!E51</f>
        <v>core</v>
      </c>
      <c r="E55" t="str">
        <f>'master schema'!M51</f>
        <v>bigint</v>
      </c>
      <c r="F55">
        <f>'master schema'!N51</f>
        <v>0</v>
      </c>
      <c r="G55" t="str">
        <f>'master schema'!O51</f>
        <v>as recorded - uncalibrated / not mapped to geo location</v>
      </c>
      <c r="H55" t="b">
        <f>'master schema'!Y51</f>
        <v>0</v>
      </c>
      <c r="I55" t="b">
        <f>'master schema'!Z51</f>
        <v>0</v>
      </c>
      <c r="J55">
        <f>'master schema'!S51</f>
        <v>0</v>
      </c>
      <c r="K55">
        <f>'master schema'!T51</f>
        <v>0</v>
      </c>
      <c r="L55">
        <f>'master schema'!U51</f>
        <v>0</v>
      </c>
      <c r="M55">
        <f>'master schema'!V51</f>
        <v>0</v>
      </c>
      <c r="N55">
        <f>'master schema'!W51</f>
        <v>0</v>
      </c>
      <c r="O55">
        <f>'master schema'!X51</f>
        <v>0</v>
      </c>
      <c r="P55" t="b">
        <f t="shared" si="1"/>
        <v>1</v>
      </c>
      <c r="Q55" t="b">
        <f t="shared" si="23"/>
        <v>1</v>
      </c>
      <c r="R55" t="b">
        <f t="shared" si="23"/>
        <v>0</v>
      </c>
      <c r="S55" t="b">
        <f t="shared" si="23"/>
        <v>1</v>
      </c>
      <c r="T55" t="b">
        <f t="shared" si="18"/>
        <v>0</v>
      </c>
      <c r="U55" t="b">
        <f t="shared" si="18"/>
        <v>0</v>
      </c>
      <c r="V55" t="b">
        <f>NOT(ISBLANK('master schema'!S51))</f>
        <v>0</v>
      </c>
      <c r="W55" t="b">
        <f>NOT(ISBLANK('master schema'!T51))</f>
        <v>0</v>
      </c>
      <c r="X55" t="b">
        <f>NOT(ISBLANK('master schema'!U51))</f>
        <v>0</v>
      </c>
      <c r="Y55" t="b">
        <f>NOT(ISBLANK('master schema'!V51))</f>
        <v>0</v>
      </c>
      <c r="Z55" t="b">
        <f>NOT(ISBLANK('master schema'!W51))</f>
        <v>0</v>
      </c>
      <c r="AA55" t="b">
        <f>NOT(ISBLANK('master schema'!X51))</f>
        <v>0</v>
      </c>
      <c r="AB55" t="b">
        <f t="shared" si="19"/>
        <v>0</v>
      </c>
      <c r="AC55" t="str">
        <f>INDEX(reference!$D$55:$D$61,MATCH('master schema'!M51,reference!$C$55:$C$61,0))</f>
        <v>number</v>
      </c>
      <c r="AD55" t="b">
        <f t="shared" si="20"/>
        <v>1</v>
      </c>
      <c r="AE55" t="str">
        <f t="shared" si="3"/>
        <v>tachoCount</v>
      </c>
      <c r="AF55" s="14" t="str">
        <f t="shared" si="22"/>
        <v>, {</v>
      </c>
      <c r="AG55" s="15" t="str">
        <f t="shared" si="4"/>
        <v>"name": "tacho_count"</v>
      </c>
      <c r="AH55" s="15" t="str">
        <f t="shared" si="5"/>
        <v>, "title": "Tachometer / odometer pulses, as recorded"</v>
      </c>
      <c r="AI55" s="15" t="str">
        <f t="shared" si="6"/>
        <v>, "group": "Travel"</v>
      </c>
      <c r="AJ55" s="15" t="str">
        <f t="shared" si="7"/>
        <v>, "rank": "core"</v>
      </c>
      <c r="AK55" s="15" t="str">
        <f t="shared" si="8"/>
        <v>, "type": "number"</v>
      </c>
      <c r="AL55" s="15" t="str">
        <f t="shared" si="9"/>
        <v/>
      </c>
      <c r="AM55" s="15" t="str">
        <f t="shared" si="10"/>
        <v>, "description": "as recorded - uncalibrated / not mapped to geo location"</v>
      </c>
      <c r="AN55" s="22" t="str">
        <f t="shared" si="11"/>
        <v/>
      </c>
      <c r="AO55" s="22" t="str">
        <f t="shared" si="12"/>
        <v/>
      </c>
      <c r="AP55" s="22" t="str">
        <f t="shared" si="13"/>
        <v/>
      </c>
      <c r="AQ55" s="22" t="str">
        <f>IF(AND($AD55,$AB55),IF(V55,IF(OR($V55:V55),",","")&amp;AQ$12&amp;": "&amp;J55,""),"")</f>
        <v/>
      </c>
      <c r="AR55" s="22" t="str">
        <f>IF(AND($AD55,$AB55),IF(W55,IF(OR($V55:W55),",","")&amp;AR$12&amp;": "&amp;K55,""),"")</f>
        <v/>
      </c>
      <c r="AS55" s="22" t="str">
        <f>IF(AND($AD55,$AB55),IF(X55,IF(OR($V55:X55),",","")&amp;AS$12&amp;": "&amp;L55,""),"")</f>
        <v/>
      </c>
      <c r="AT55" s="22" t="str">
        <f>IF(AND($AD55,$AB55),IF(Y55,IF(OR($V55:Y55),",","")&amp;AT$12&amp;": "&amp;M55,""),"")</f>
        <v/>
      </c>
      <c r="AU55" s="22" t="str">
        <f>IF(AND($AD55,$AB55),IF(Z55,IF(OR($V55:Z55),",","")&amp;AU$12&amp;": """&amp;N55&amp;"""",""),"")</f>
        <v/>
      </c>
      <c r="AV55" s="22" t="str">
        <f>IF(AND($AD55,$AB55),IF(AA55,IF(OR($V55:AA55),",","")&amp;AV$12&amp;": "&amp;"["&amp;O55&amp;"]",""),"")</f>
        <v/>
      </c>
      <c r="AW55" s="22" t="str">
        <f t="shared" si="14"/>
        <v/>
      </c>
      <c r="AX55" s="14" t="str">
        <f t="shared" si="21"/>
        <v>}</v>
      </c>
      <c r="AY55" s="13" t="str">
        <f t="shared" si="15"/>
        <v>, {"name": "tacho_count", "title": "Tachometer / odometer pulses, as recorded", "group": "Travel", "rank": "core", "type": "number", "description": "as recorded - uncalibrated / not mapped to geo location"}</v>
      </c>
      <c r="AZ55" t="str">
        <f t="shared" si="16"/>
        <v>,tacho_count</v>
      </c>
      <c r="BA55" t="str">
        <f t="shared" si="17"/>
        <v>,'tacho_count'</v>
      </c>
    </row>
    <row r="56" spans="1:53" x14ac:dyDescent="0.25">
      <c r="A56" t="str">
        <f>'master schema'!C58</f>
        <v>gps_fix_quality</v>
      </c>
      <c r="B56" t="str">
        <f>'master schema'!K58</f>
        <v>GPS fix quality</v>
      </c>
      <c r="C56" t="str">
        <f>'master schema'!D58</f>
        <v>Travel</v>
      </c>
      <c r="D56" t="str">
        <f>'master schema'!E58</f>
        <v>core</v>
      </c>
      <c r="E56" t="str">
        <f>'master schema'!M58</f>
        <v>numeric</v>
      </c>
      <c r="F56">
        <f>'master schema'!N58</f>
        <v>0</v>
      </c>
      <c r="G56" t="str">
        <f>'master schema'!O58</f>
        <v>in format of NMEA http://aprs.gids.nl/nmea/ fix quality in $GPGGA</v>
      </c>
      <c r="H56" t="b">
        <f>'master schema'!Y58</f>
        <v>0</v>
      </c>
      <c r="I56" t="b">
        <f>'master schema'!Z58</f>
        <v>0</v>
      </c>
      <c r="J56">
        <f>'master schema'!S58</f>
        <v>0</v>
      </c>
      <c r="K56">
        <f>'master schema'!T58</f>
        <v>0</v>
      </c>
      <c r="L56">
        <f>'master schema'!U58</f>
        <v>0</v>
      </c>
      <c r="M56">
        <f>'master schema'!V58</f>
        <v>0</v>
      </c>
      <c r="N56">
        <f>'master schema'!W58</f>
        <v>0</v>
      </c>
      <c r="O56">
        <f>'master schema'!X58</f>
        <v>0</v>
      </c>
      <c r="P56" t="b">
        <f t="shared" si="1"/>
        <v>1</v>
      </c>
      <c r="Q56" t="b">
        <f t="shared" si="23"/>
        <v>1</v>
      </c>
      <c r="R56" t="b">
        <f t="shared" si="23"/>
        <v>0</v>
      </c>
      <c r="S56" t="b">
        <f t="shared" si="23"/>
        <v>1</v>
      </c>
      <c r="T56" t="b">
        <f t="shared" si="18"/>
        <v>0</v>
      </c>
      <c r="U56" t="b">
        <f t="shared" si="18"/>
        <v>0</v>
      </c>
      <c r="V56" t="b">
        <f>NOT(ISBLANK('master schema'!S58))</f>
        <v>0</v>
      </c>
      <c r="W56" t="b">
        <f>NOT(ISBLANK('master schema'!T58))</f>
        <v>0</v>
      </c>
      <c r="X56" t="b">
        <f>NOT(ISBLANK('master schema'!U58))</f>
        <v>0</v>
      </c>
      <c r="Y56" t="b">
        <f>NOT(ISBLANK('master schema'!V58))</f>
        <v>0</v>
      </c>
      <c r="Z56" t="b">
        <f>NOT(ISBLANK('master schema'!W58))</f>
        <v>0</v>
      </c>
      <c r="AA56" t="b">
        <f>NOT(ISBLANK('master schema'!X58))</f>
        <v>0</v>
      </c>
      <c r="AB56" t="b">
        <f t="shared" si="19"/>
        <v>0</v>
      </c>
      <c r="AC56" t="str">
        <f>INDEX(reference!$D$55:$D$61,MATCH('master schema'!M58,reference!$C$55:$C$61,0))</f>
        <v>number</v>
      </c>
      <c r="AD56" t="b">
        <f t="shared" si="20"/>
        <v>1</v>
      </c>
      <c r="AE56" t="str">
        <f t="shared" si="3"/>
        <v>gpsFixQuality</v>
      </c>
      <c r="AF56" s="14" t="str">
        <f t="shared" si="22"/>
        <v>, {</v>
      </c>
      <c r="AG56" s="15" t="str">
        <f t="shared" si="4"/>
        <v>"name": "gps_fix_quality"</v>
      </c>
      <c r="AH56" s="15" t="str">
        <f t="shared" si="5"/>
        <v>, "title": "GPS fix quality"</v>
      </c>
      <c r="AI56" s="15" t="str">
        <f t="shared" si="6"/>
        <v>, "group": "Travel"</v>
      </c>
      <c r="AJ56" s="15" t="str">
        <f t="shared" si="7"/>
        <v>, "rank": "core"</v>
      </c>
      <c r="AK56" s="15" t="str">
        <f t="shared" si="8"/>
        <v>, "type": "number"</v>
      </c>
      <c r="AL56" s="15" t="str">
        <f t="shared" si="9"/>
        <v/>
      </c>
      <c r="AM56" s="15" t="str">
        <f t="shared" si="10"/>
        <v>, "description": "in format of NMEA http://aprs.gids.nl/nmea/ fix quality in $GPGGA"</v>
      </c>
      <c r="AN56" s="22" t="str">
        <f t="shared" si="11"/>
        <v/>
      </c>
      <c r="AO56" s="22" t="str">
        <f t="shared" si="12"/>
        <v/>
      </c>
      <c r="AP56" s="22" t="str">
        <f t="shared" si="13"/>
        <v/>
      </c>
      <c r="AQ56" s="22" t="str">
        <f>IF(AND($AD56,$AB56),IF(V56,IF(OR($V56:V56),",","")&amp;AQ$12&amp;": "&amp;J56,""),"")</f>
        <v/>
      </c>
      <c r="AR56" s="22" t="str">
        <f>IF(AND($AD56,$AB56),IF(W56,IF(OR($V56:W56),",","")&amp;AR$12&amp;": "&amp;K56,""),"")</f>
        <v/>
      </c>
      <c r="AS56" s="22" t="str">
        <f>IF(AND($AD56,$AB56),IF(X56,IF(OR($V56:X56),",","")&amp;AS$12&amp;": "&amp;L56,""),"")</f>
        <v/>
      </c>
      <c r="AT56" s="22" t="str">
        <f>IF(AND($AD56,$AB56),IF(Y56,IF(OR($V56:Y56),",","")&amp;AT$12&amp;": "&amp;M56,""),"")</f>
        <v/>
      </c>
      <c r="AU56" s="22" t="str">
        <f>IF(AND($AD56,$AB56),IF(Z56,IF(OR($V56:Z56),",","")&amp;AU$12&amp;": """&amp;N56&amp;"""",""),"")</f>
        <v/>
      </c>
      <c r="AV56" s="22" t="str">
        <f>IF(AND($AD56,$AB56),IF(AA56,IF(OR($V56:AA56),",","")&amp;AV$12&amp;": "&amp;"["&amp;O56&amp;"]",""),"")</f>
        <v/>
      </c>
      <c r="AW56" s="22" t="str">
        <f t="shared" si="14"/>
        <v/>
      </c>
      <c r="AX56" s="14" t="str">
        <f t="shared" si="21"/>
        <v>}</v>
      </c>
      <c r="AY56" s="13" t="str">
        <f t="shared" si="15"/>
        <v>, {"name": "gps_fix_quality", "title": "GPS fix quality", "group": "Travel", "rank": "core", "type": "number", "description": "in format of NMEA http://aprs.gids.nl/nmea/ fix quality in $GPGGA"}</v>
      </c>
      <c r="AZ56" t="str">
        <f t="shared" si="16"/>
        <v>,gps_fix_quality</v>
      </c>
      <c r="BA56" t="str">
        <f t="shared" si="17"/>
        <v>,'gps_fix_quality'</v>
      </c>
    </row>
    <row r="57" spans="1:53" x14ac:dyDescent="0.25">
      <c r="A57" t="str">
        <f>'master schema'!C59</f>
        <v>gps_position_iso</v>
      </c>
      <c r="B57" t="str">
        <f>'master schema'!K59</f>
        <v>GPS position as an ISO-6709 value pair lat, long</v>
      </c>
      <c r="C57" t="str">
        <f>'master schema'!D59</f>
        <v>Travel</v>
      </c>
      <c r="D57" t="str">
        <f>'master schema'!E59</f>
        <v>core</v>
      </c>
      <c r="E57" t="str">
        <f>'master schema'!M59</f>
        <v>string</v>
      </c>
      <c r="F57">
        <f>'master schema'!N59</f>
        <v>0</v>
      </c>
      <c r="G57" t="str">
        <f>'master schema'!O59</f>
        <v>https://en.wikipedia.org/wiki/ISO_6709</v>
      </c>
      <c r="H57" t="b">
        <f>'master schema'!Y59</f>
        <v>0</v>
      </c>
      <c r="I57" t="b">
        <f>'master schema'!Z59</f>
        <v>0</v>
      </c>
      <c r="J57">
        <f>'master schema'!S59</f>
        <v>0</v>
      </c>
      <c r="K57">
        <f>'master schema'!T59</f>
        <v>40</v>
      </c>
      <c r="L57">
        <f>'master schema'!U59</f>
        <v>0</v>
      </c>
      <c r="M57">
        <f>'master schema'!V59</f>
        <v>0</v>
      </c>
      <c r="N57">
        <f>'master schema'!W59</f>
        <v>0</v>
      </c>
      <c r="O57">
        <f>'master schema'!X59</f>
        <v>0</v>
      </c>
      <c r="P57" t="b">
        <f t="shared" si="1"/>
        <v>1</v>
      </c>
      <c r="Q57" t="b">
        <f t="shared" si="23"/>
        <v>1</v>
      </c>
      <c r="R57" t="b">
        <f t="shared" si="23"/>
        <v>0</v>
      </c>
      <c r="S57" t="b">
        <f t="shared" si="23"/>
        <v>1</v>
      </c>
      <c r="T57" t="b">
        <f t="shared" si="18"/>
        <v>0</v>
      </c>
      <c r="U57" t="b">
        <f t="shared" si="18"/>
        <v>0</v>
      </c>
      <c r="V57" t="b">
        <f>NOT(ISBLANK('master schema'!S59))</f>
        <v>0</v>
      </c>
      <c r="W57" t="b">
        <f>NOT(ISBLANK('master schema'!T59))</f>
        <v>1</v>
      </c>
      <c r="X57" t="b">
        <f>NOT(ISBLANK('master schema'!U59))</f>
        <v>0</v>
      </c>
      <c r="Y57" t="b">
        <f>NOT(ISBLANK('master schema'!V59))</f>
        <v>0</v>
      </c>
      <c r="Z57" t="b">
        <f>NOT(ISBLANK('master schema'!W59))</f>
        <v>0</v>
      </c>
      <c r="AA57" t="b">
        <f>NOT(ISBLANK('master schema'!X59))</f>
        <v>0</v>
      </c>
      <c r="AB57" t="b">
        <f t="shared" si="19"/>
        <v>1</v>
      </c>
      <c r="AC57" t="str">
        <f>INDEX(reference!$D$55:$D$61,MATCH('master schema'!M59,reference!$C$55:$C$61,0))</f>
        <v>string</v>
      </c>
      <c r="AD57" t="b">
        <f t="shared" si="20"/>
        <v>1</v>
      </c>
      <c r="AE57" t="str">
        <f t="shared" si="3"/>
        <v>gpsPositionIso</v>
      </c>
      <c r="AF57" s="14" t="str">
        <f t="shared" si="22"/>
        <v>, {</v>
      </c>
      <c r="AG57" s="15" t="str">
        <f t="shared" si="4"/>
        <v>"name": "gps_position_iso"</v>
      </c>
      <c r="AH57" s="15" t="str">
        <f t="shared" si="5"/>
        <v>, "title": "GPS position as an ISO-6709 value pair lat, long"</v>
      </c>
      <c r="AI57" s="15" t="str">
        <f t="shared" si="6"/>
        <v>, "group": "Travel"</v>
      </c>
      <c r="AJ57" s="15" t="str">
        <f t="shared" si="7"/>
        <v>, "rank": "core"</v>
      </c>
      <c r="AK57" s="15" t="str">
        <f t="shared" si="8"/>
        <v>, "type": "string"</v>
      </c>
      <c r="AL57" s="15" t="str">
        <f t="shared" si="9"/>
        <v/>
      </c>
      <c r="AM57" s="15" t="str">
        <f t="shared" si="10"/>
        <v>, "description": "https://en.wikipedia.org/wiki/ISO_6709"</v>
      </c>
      <c r="AN57" s="22" t="str">
        <f t="shared" si="11"/>
        <v>, "constraints": {</v>
      </c>
      <c r="AO57" s="22" t="str">
        <f t="shared" si="12"/>
        <v>"required": false</v>
      </c>
      <c r="AP57" s="22" t="str">
        <f t="shared" si="13"/>
        <v>,"unique": false</v>
      </c>
      <c r="AQ57" s="22" t="str">
        <f>IF(AND($AD57,$AB57),IF(V57,IF(OR($V57:V57),",","")&amp;AQ$12&amp;": "&amp;J57,""),"")</f>
        <v/>
      </c>
      <c r="AR57" s="22" t="str">
        <f>IF(AND($AD57,$AB57),IF(W57,IF(OR($V57:W57),",","")&amp;AR$12&amp;": "&amp;K57,""),"")</f>
        <v>,"maxLength": 40</v>
      </c>
      <c r="AS57" s="22" t="str">
        <f>IF(AND($AD57,$AB57),IF(X57,IF(OR($V57:X57),",","")&amp;AS$12&amp;": "&amp;L57,""),"")</f>
        <v/>
      </c>
      <c r="AT57" s="22" t="str">
        <f>IF(AND($AD57,$AB57),IF(Y57,IF(OR($V57:Y57),",","")&amp;AT$12&amp;": "&amp;M57,""),"")</f>
        <v/>
      </c>
      <c r="AU57" s="22" t="str">
        <f>IF(AND($AD57,$AB57),IF(Z57,IF(OR($V57:Z57),",","")&amp;AU$12&amp;": """&amp;N57&amp;"""",""),"")</f>
        <v/>
      </c>
      <c r="AV57" s="22" t="str">
        <f>IF(AND($AD57,$AB57),IF(AA57,IF(OR($V57:AA57),",","")&amp;AV$12&amp;": "&amp;"["&amp;O57&amp;"]",""),"")</f>
        <v/>
      </c>
      <c r="AW57" s="22" t="str">
        <f t="shared" si="14"/>
        <v>}</v>
      </c>
      <c r="AX57" s="14" t="str">
        <f t="shared" si="21"/>
        <v>}</v>
      </c>
      <c r="AY57" s="13" t="str">
        <f t="shared" si="15"/>
        <v>, {"name": "gps_position_iso", "title": "GPS position as an ISO-6709 value pair lat, long", "group": "Travel", "rank": "core", "type": "string", "description": "https://en.wikipedia.org/wiki/ISO_6709", "constraints": {"required": false,"unique": false,"maxLength": 40}}</v>
      </c>
      <c r="AZ57" t="str">
        <f t="shared" si="16"/>
        <v>,gps_position_iso</v>
      </c>
      <c r="BA57" t="str">
        <f t="shared" si="17"/>
        <v>,'gps_position_iso'</v>
      </c>
    </row>
    <row r="58" spans="1:53" x14ac:dyDescent="0.25">
      <c r="A58" t="str">
        <f>'master schema'!C60</f>
        <v>gps_latitude_deg</v>
      </c>
      <c r="B58" t="str">
        <f>'master schema'!K60</f>
        <v>GPS latitude, decimal degress. +ve = North, -ve = South</v>
      </c>
      <c r="C58" t="str">
        <f>'master schema'!D60</f>
        <v>Travel</v>
      </c>
      <c r="D58" t="str">
        <f>'master schema'!E60</f>
        <v>core</v>
      </c>
      <c r="E58" t="str">
        <f>'master schema'!M60</f>
        <v>numeric</v>
      </c>
      <c r="F58">
        <f>'master schema'!N60</f>
        <v>0</v>
      </c>
      <c r="G58" t="str">
        <f>'master schema'!O60</f>
        <v>decimal degrees, -ve = South of equator. 6dps</v>
      </c>
      <c r="H58" t="b">
        <f>'master schema'!Y60</f>
        <v>0</v>
      </c>
      <c r="I58" t="b">
        <f>'master schema'!Z60</f>
        <v>0</v>
      </c>
      <c r="J58">
        <f>'master schema'!S60</f>
        <v>0</v>
      </c>
      <c r="K58">
        <f>'master schema'!T60</f>
        <v>0</v>
      </c>
      <c r="L58">
        <f>'master schema'!U60</f>
        <v>0</v>
      </c>
      <c r="M58">
        <f>'master schema'!V60</f>
        <v>0</v>
      </c>
      <c r="N58">
        <f>'master schema'!W60</f>
        <v>0</v>
      </c>
      <c r="O58">
        <f>'master schema'!X60</f>
        <v>0</v>
      </c>
      <c r="P58" t="b">
        <f t="shared" si="1"/>
        <v>1</v>
      </c>
      <c r="Q58" t="b">
        <f t="shared" si="23"/>
        <v>1</v>
      </c>
      <c r="R58" t="b">
        <f t="shared" si="23"/>
        <v>0</v>
      </c>
      <c r="S58" t="b">
        <f t="shared" si="23"/>
        <v>1</v>
      </c>
      <c r="T58" t="b">
        <f t="shared" si="18"/>
        <v>0</v>
      </c>
      <c r="U58" t="b">
        <f t="shared" si="18"/>
        <v>0</v>
      </c>
      <c r="V58" t="b">
        <f>NOT(ISBLANK('master schema'!S60))</f>
        <v>0</v>
      </c>
      <c r="W58" t="b">
        <f>NOT(ISBLANK('master schema'!T60))</f>
        <v>0</v>
      </c>
      <c r="X58" t="b">
        <f>NOT(ISBLANK('master schema'!U60))</f>
        <v>0</v>
      </c>
      <c r="Y58" t="b">
        <f>NOT(ISBLANK('master schema'!V60))</f>
        <v>0</v>
      </c>
      <c r="Z58" t="b">
        <f>NOT(ISBLANK('master schema'!W60))</f>
        <v>0</v>
      </c>
      <c r="AA58" t="b">
        <f>NOT(ISBLANK('master schema'!X60))</f>
        <v>0</v>
      </c>
      <c r="AB58" t="b">
        <f t="shared" si="19"/>
        <v>0</v>
      </c>
      <c r="AC58" t="str">
        <f>INDEX(reference!$D$55:$D$61,MATCH('master schema'!M60,reference!$C$55:$C$61,0))</f>
        <v>number</v>
      </c>
      <c r="AD58" t="b">
        <f t="shared" si="20"/>
        <v>1</v>
      </c>
      <c r="AE58" t="str">
        <f t="shared" si="3"/>
        <v>gpsLatitudeDeg</v>
      </c>
      <c r="AF58" s="14" t="str">
        <f t="shared" si="22"/>
        <v>, {</v>
      </c>
      <c r="AG58" s="15" t="str">
        <f t="shared" si="4"/>
        <v>"name": "gps_latitude_deg"</v>
      </c>
      <c r="AH58" s="15" t="str">
        <f t="shared" si="5"/>
        <v>, "title": "GPS latitude, decimal degress. +ve = North, -ve = South"</v>
      </c>
      <c r="AI58" s="15" t="str">
        <f t="shared" si="6"/>
        <v>, "group": "Travel"</v>
      </c>
      <c r="AJ58" s="15" t="str">
        <f t="shared" si="7"/>
        <v>, "rank": "core"</v>
      </c>
      <c r="AK58" s="15" t="str">
        <f t="shared" si="8"/>
        <v>, "type": "number"</v>
      </c>
      <c r="AL58" s="15" t="str">
        <f t="shared" si="9"/>
        <v/>
      </c>
      <c r="AM58" s="15" t="str">
        <f t="shared" si="10"/>
        <v>, "description": "decimal degrees, -ve = South of equator. 6dps"</v>
      </c>
      <c r="AN58" s="22" t="str">
        <f t="shared" si="11"/>
        <v/>
      </c>
      <c r="AO58" s="22" t="str">
        <f t="shared" si="12"/>
        <v/>
      </c>
      <c r="AP58" s="22" t="str">
        <f t="shared" si="13"/>
        <v/>
      </c>
      <c r="AQ58" s="22" t="str">
        <f>IF(AND($AD58,$AB58),IF(V58,IF(OR($V58:V58),",","")&amp;AQ$12&amp;": "&amp;J58,""),"")</f>
        <v/>
      </c>
      <c r="AR58" s="22" t="str">
        <f>IF(AND($AD58,$AB58),IF(W58,IF(OR($V58:W58),",","")&amp;AR$12&amp;": "&amp;K58,""),"")</f>
        <v/>
      </c>
      <c r="AS58" s="22" t="str">
        <f>IF(AND($AD58,$AB58),IF(X58,IF(OR($V58:X58),",","")&amp;AS$12&amp;": "&amp;L58,""),"")</f>
        <v/>
      </c>
      <c r="AT58" s="22" t="str">
        <f>IF(AND($AD58,$AB58),IF(Y58,IF(OR($V58:Y58),",","")&amp;AT$12&amp;": "&amp;M58,""),"")</f>
        <v/>
      </c>
      <c r="AU58" s="22" t="str">
        <f>IF(AND($AD58,$AB58),IF(Z58,IF(OR($V58:Z58),",","")&amp;AU$12&amp;": """&amp;N58&amp;"""",""),"")</f>
        <v/>
      </c>
      <c r="AV58" s="22" t="str">
        <f>IF(AND($AD58,$AB58),IF(AA58,IF(OR($V58:AA58),",","")&amp;AV$12&amp;": "&amp;"["&amp;O58&amp;"]",""),"")</f>
        <v/>
      </c>
      <c r="AW58" s="22" t="str">
        <f t="shared" si="14"/>
        <v/>
      </c>
      <c r="AX58" s="14" t="str">
        <f t="shared" si="21"/>
        <v>}</v>
      </c>
      <c r="AY58" s="13" t="str">
        <f t="shared" si="15"/>
        <v>, {"name": "gps_latitude_deg", "title": "GPS latitude, decimal degress. +ve = North, -ve = South", "group": "Travel", "rank": "core", "type": "number", "description": "decimal degrees, -ve = South of equator. 6dps"}</v>
      </c>
      <c r="AZ58" t="str">
        <f t="shared" si="16"/>
        <v>,gps_latitude_deg</v>
      </c>
      <c r="BA58" t="str">
        <f t="shared" si="17"/>
        <v>,'gps_latitude_deg'</v>
      </c>
    </row>
    <row r="59" spans="1:53" x14ac:dyDescent="0.25">
      <c r="A59" t="str">
        <f>'master schema'!C61</f>
        <v>gps_longitude_deg</v>
      </c>
      <c r="B59" t="str">
        <f>'master schema'!K61</f>
        <v>GPS longitued, decimal degress. +ve = East, -ve = West</v>
      </c>
      <c r="C59" t="str">
        <f>'master schema'!D61</f>
        <v>Travel</v>
      </c>
      <c r="D59" t="str">
        <f>'master schema'!E61</f>
        <v>core</v>
      </c>
      <c r="E59" t="str">
        <f>'master schema'!M61</f>
        <v>numeric</v>
      </c>
      <c r="F59">
        <f>'master schema'!N61</f>
        <v>0</v>
      </c>
      <c r="G59" t="str">
        <f>'master schema'!O61</f>
        <v>decimal degrees, -ve = West of Greenwich 6dps</v>
      </c>
      <c r="H59" t="b">
        <f>'master schema'!Y61</f>
        <v>0</v>
      </c>
      <c r="I59" t="b">
        <f>'master schema'!Z61</f>
        <v>0</v>
      </c>
      <c r="J59">
        <f>'master schema'!S61</f>
        <v>0</v>
      </c>
      <c r="K59">
        <f>'master schema'!T61</f>
        <v>0</v>
      </c>
      <c r="L59">
        <f>'master schema'!U61</f>
        <v>0</v>
      </c>
      <c r="M59">
        <f>'master schema'!V61</f>
        <v>0</v>
      </c>
      <c r="N59">
        <f>'master schema'!W61</f>
        <v>0</v>
      </c>
      <c r="O59">
        <f>'master schema'!X61</f>
        <v>0</v>
      </c>
      <c r="P59" t="b">
        <f t="shared" si="1"/>
        <v>1</v>
      </c>
      <c r="Q59" t="b">
        <f t="shared" si="23"/>
        <v>1</v>
      </c>
      <c r="R59" t="b">
        <f t="shared" si="23"/>
        <v>0</v>
      </c>
      <c r="S59" t="b">
        <f t="shared" si="23"/>
        <v>1</v>
      </c>
      <c r="T59" t="b">
        <f t="shared" si="18"/>
        <v>0</v>
      </c>
      <c r="U59" t="b">
        <f t="shared" si="18"/>
        <v>0</v>
      </c>
      <c r="V59" t="b">
        <f>NOT(ISBLANK('master schema'!S61))</f>
        <v>0</v>
      </c>
      <c r="W59" t="b">
        <f>NOT(ISBLANK('master schema'!T61))</f>
        <v>0</v>
      </c>
      <c r="X59" t="b">
        <f>NOT(ISBLANK('master schema'!U61))</f>
        <v>0</v>
      </c>
      <c r="Y59" t="b">
        <f>NOT(ISBLANK('master schema'!V61))</f>
        <v>0</v>
      </c>
      <c r="Z59" t="b">
        <f>NOT(ISBLANK('master schema'!W61))</f>
        <v>0</v>
      </c>
      <c r="AA59" t="b">
        <f>NOT(ISBLANK('master schema'!X61))</f>
        <v>0</v>
      </c>
      <c r="AB59" t="b">
        <f t="shared" si="19"/>
        <v>0</v>
      </c>
      <c r="AC59" t="str">
        <f>INDEX(reference!$D$55:$D$61,MATCH('master schema'!M61,reference!$C$55:$C$61,0))</f>
        <v>number</v>
      </c>
      <c r="AD59" t="b">
        <f t="shared" si="20"/>
        <v>1</v>
      </c>
      <c r="AE59" t="str">
        <f t="shared" si="3"/>
        <v>gpsLongitudeDeg</v>
      </c>
      <c r="AF59" s="14" t="str">
        <f t="shared" si="22"/>
        <v>, {</v>
      </c>
      <c r="AG59" s="15" t="str">
        <f t="shared" si="4"/>
        <v>"name": "gps_longitude_deg"</v>
      </c>
      <c r="AH59" s="15" t="str">
        <f t="shared" si="5"/>
        <v>, "title": "GPS longitued, decimal degress. +ve = East, -ve = West"</v>
      </c>
      <c r="AI59" s="15" t="str">
        <f t="shared" si="6"/>
        <v>, "group": "Travel"</v>
      </c>
      <c r="AJ59" s="15" t="str">
        <f t="shared" si="7"/>
        <v>, "rank": "core"</v>
      </c>
      <c r="AK59" s="15" t="str">
        <f t="shared" si="8"/>
        <v>, "type": "number"</v>
      </c>
      <c r="AL59" s="15" t="str">
        <f t="shared" si="9"/>
        <v/>
      </c>
      <c r="AM59" s="15" t="str">
        <f t="shared" si="10"/>
        <v>, "description": "decimal degrees, -ve = West of Greenwich 6dps"</v>
      </c>
      <c r="AN59" s="22" t="str">
        <f t="shared" si="11"/>
        <v/>
      </c>
      <c r="AO59" s="22" t="str">
        <f t="shared" si="12"/>
        <v/>
      </c>
      <c r="AP59" s="22" t="str">
        <f t="shared" si="13"/>
        <v/>
      </c>
      <c r="AQ59" s="22" t="str">
        <f>IF(AND($AD59,$AB59),IF(V59,IF(OR($V59:V59),",","")&amp;AQ$12&amp;": "&amp;J59,""),"")</f>
        <v/>
      </c>
      <c r="AR59" s="22" t="str">
        <f>IF(AND($AD59,$AB59),IF(W59,IF(OR($V59:W59),",","")&amp;AR$12&amp;": "&amp;K59,""),"")</f>
        <v/>
      </c>
      <c r="AS59" s="22" t="str">
        <f>IF(AND($AD59,$AB59),IF(X59,IF(OR($V59:X59),",","")&amp;AS$12&amp;": "&amp;L59,""),"")</f>
        <v/>
      </c>
      <c r="AT59" s="22" t="str">
        <f>IF(AND($AD59,$AB59),IF(Y59,IF(OR($V59:Y59),",","")&amp;AT$12&amp;": "&amp;M59,""),"")</f>
        <v/>
      </c>
      <c r="AU59" s="22" t="str">
        <f>IF(AND($AD59,$AB59),IF(Z59,IF(OR($V59:Z59),",","")&amp;AU$12&amp;": """&amp;N59&amp;"""",""),"")</f>
        <v/>
      </c>
      <c r="AV59" s="22" t="str">
        <f>IF(AND($AD59,$AB59),IF(AA59,IF(OR($V59:AA59),",","")&amp;AV$12&amp;": "&amp;"["&amp;O59&amp;"]",""),"")</f>
        <v/>
      </c>
      <c r="AW59" s="22" t="str">
        <f t="shared" si="14"/>
        <v/>
      </c>
      <c r="AX59" s="14" t="str">
        <f t="shared" si="21"/>
        <v>}</v>
      </c>
      <c r="AY59" s="13" t="str">
        <f t="shared" si="15"/>
        <v>, {"name": "gps_longitude_deg", "title": "GPS longitued, decimal degress. +ve = East, -ve = West", "group": "Travel", "rank": "core", "type": "number", "description": "decimal degrees, -ve = West of Greenwich 6dps"}</v>
      </c>
      <c r="AZ59" t="str">
        <f t="shared" si="16"/>
        <v>,gps_longitude_deg</v>
      </c>
      <c r="BA59" t="str">
        <f t="shared" si="17"/>
        <v>,'gps_longitude_deg'</v>
      </c>
    </row>
    <row r="60" spans="1:53" x14ac:dyDescent="0.25">
      <c r="A60" t="str">
        <f>'master schema'!C62</f>
        <v>speed_m_s</v>
      </c>
      <c r="B60" t="str">
        <f>'master schema'!K62</f>
        <v>Speed, metres per second</v>
      </c>
      <c r="C60" t="str">
        <f>'master schema'!D62</f>
        <v>Travel</v>
      </c>
      <c r="D60" t="str">
        <f>'master schema'!E62</f>
        <v>core</v>
      </c>
      <c r="E60" t="str">
        <f>'master schema'!M62</f>
        <v>numeric</v>
      </c>
      <c r="F60">
        <f>'master schema'!N62</f>
        <v>0</v>
      </c>
      <c r="G60" t="str">
        <f>'master schema'!O62</f>
        <v>converted from mph 3dps</v>
      </c>
      <c r="H60" t="b">
        <f>'master schema'!Y62</f>
        <v>0</v>
      </c>
      <c r="I60" t="b">
        <f>'master schema'!Z62</f>
        <v>0</v>
      </c>
      <c r="J60">
        <f>'master schema'!S62</f>
        <v>0</v>
      </c>
      <c r="K60">
        <f>'master schema'!T62</f>
        <v>0</v>
      </c>
      <c r="L60">
        <f>'master schema'!U62</f>
        <v>0</v>
      </c>
      <c r="M60">
        <f>'master schema'!V62</f>
        <v>0</v>
      </c>
      <c r="N60">
        <f>'master schema'!W62</f>
        <v>0</v>
      </c>
      <c r="O60">
        <f>'master schema'!X62</f>
        <v>0</v>
      </c>
      <c r="P60" t="b">
        <f t="shared" si="1"/>
        <v>1</v>
      </c>
      <c r="Q60" t="b">
        <f t="shared" si="23"/>
        <v>1</v>
      </c>
      <c r="R60" t="b">
        <f t="shared" si="23"/>
        <v>0</v>
      </c>
      <c r="S60" t="b">
        <f t="shared" si="23"/>
        <v>1</v>
      </c>
      <c r="T60" t="b">
        <f t="shared" si="18"/>
        <v>0</v>
      </c>
      <c r="U60" t="b">
        <f t="shared" si="18"/>
        <v>0</v>
      </c>
      <c r="V60" t="b">
        <f>NOT(ISBLANK('master schema'!S62))</f>
        <v>0</v>
      </c>
      <c r="W60" t="b">
        <f>NOT(ISBLANK('master schema'!T62))</f>
        <v>0</v>
      </c>
      <c r="X60" t="b">
        <f>NOT(ISBLANK('master schema'!U62))</f>
        <v>0</v>
      </c>
      <c r="Y60" t="b">
        <f>NOT(ISBLANK('master schema'!V62))</f>
        <v>0</v>
      </c>
      <c r="Z60" t="b">
        <f>NOT(ISBLANK('master schema'!W62))</f>
        <v>0</v>
      </c>
      <c r="AA60" t="b">
        <f>NOT(ISBLANK('master schema'!X62))</f>
        <v>0</v>
      </c>
      <c r="AB60" t="b">
        <f t="shared" si="19"/>
        <v>0</v>
      </c>
      <c r="AC60" t="str">
        <f>INDEX(reference!$D$55:$D$61,MATCH('master schema'!M62,reference!$C$55:$C$61,0))</f>
        <v>number</v>
      </c>
      <c r="AD60" t="b">
        <f t="shared" si="20"/>
        <v>1</v>
      </c>
      <c r="AE60" t="str">
        <f t="shared" si="3"/>
        <v>speedMS</v>
      </c>
      <c r="AF60" s="14" t="str">
        <f t="shared" si="22"/>
        <v>, {</v>
      </c>
      <c r="AG60" s="15" t="str">
        <f t="shared" si="4"/>
        <v>"name": "speed_m_s"</v>
      </c>
      <c r="AH60" s="15" t="str">
        <f t="shared" si="5"/>
        <v>, "title": "Speed, metres per second"</v>
      </c>
      <c r="AI60" s="15" t="str">
        <f t="shared" si="6"/>
        <v>, "group": "Travel"</v>
      </c>
      <c r="AJ60" s="15" t="str">
        <f t="shared" si="7"/>
        <v>, "rank": "core"</v>
      </c>
      <c r="AK60" s="15" t="str">
        <f t="shared" si="8"/>
        <v>, "type": "number"</v>
      </c>
      <c r="AL60" s="15" t="str">
        <f t="shared" si="9"/>
        <v/>
      </c>
      <c r="AM60" s="15" t="str">
        <f t="shared" si="10"/>
        <v>, "description": "converted from mph 3dps"</v>
      </c>
      <c r="AN60" s="22" t="str">
        <f t="shared" si="11"/>
        <v/>
      </c>
      <c r="AO60" s="22" t="str">
        <f t="shared" si="12"/>
        <v/>
      </c>
      <c r="AP60" s="22" t="str">
        <f t="shared" si="13"/>
        <v/>
      </c>
      <c r="AQ60" s="22" t="str">
        <f>IF(AND($AD60,$AB60),IF(V60,IF(OR($V60:V60),",","")&amp;AQ$12&amp;": "&amp;J60,""),"")</f>
        <v/>
      </c>
      <c r="AR60" s="22" t="str">
        <f>IF(AND($AD60,$AB60),IF(W60,IF(OR($V60:W60),",","")&amp;AR$12&amp;": "&amp;K60,""),"")</f>
        <v/>
      </c>
      <c r="AS60" s="22" t="str">
        <f>IF(AND($AD60,$AB60),IF(X60,IF(OR($V60:X60),",","")&amp;AS$12&amp;": "&amp;L60,""),"")</f>
        <v/>
      </c>
      <c r="AT60" s="22" t="str">
        <f>IF(AND($AD60,$AB60),IF(Y60,IF(OR($V60:Y60),",","")&amp;AT$12&amp;": "&amp;M60,""),"")</f>
        <v/>
      </c>
      <c r="AU60" s="22" t="str">
        <f>IF(AND($AD60,$AB60),IF(Z60,IF(OR($V60:Z60),",","")&amp;AU$12&amp;": """&amp;N60&amp;"""",""),"")</f>
        <v/>
      </c>
      <c r="AV60" s="22" t="str">
        <f>IF(AND($AD60,$AB60),IF(AA60,IF(OR($V60:AA60),",","")&amp;AV$12&amp;": "&amp;"["&amp;O60&amp;"]",""),"")</f>
        <v/>
      </c>
      <c r="AW60" s="22" t="str">
        <f t="shared" si="14"/>
        <v/>
      </c>
      <c r="AX60" s="14" t="str">
        <f t="shared" si="21"/>
        <v>}</v>
      </c>
      <c r="AY60" s="13" t="str">
        <f t="shared" si="15"/>
        <v>, {"name": "speed_m_s", "title": "Speed, metres per second", "group": "Travel", "rank": "core", "type": "number", "description": "converted from mph 3dps"}</v>
      </c>
      <c r="AZ60" t="str">
        <f t="shared" si="16"/>
        <v>,speed_m_s</v>
      </c>
      <c r="BA60" t="str">
        <f t="shared" si="17"/>
        <v>,'speed_m_s'</v>
      </c>
    </row>
    <row r="61" spans="1:53" x14ac:dyDescent="0.25">
      <c r="A61" t="str">
        <f>'master schema'!C63</f>
        <v>gps_ground_speed_m_s</v>
      </c>
      <c r="B61" t="str">
        <f>'master schema'!K63</f>
        <v>GPS ground speed, metres per second</v>
      </c>
      <c r="C61" t="str">
        <f>'master schema'!D63</f>
        <v>Travel</v>
      </c>
      <c r="D61" t="str">
        <f>'master schema'!E63</f>
        <v>core</v>
      </c>
      <c r="E61" t="str">
        <f>'master schema'!M63</f>
        <v>numeric</v>
      </c>
      <c r="F61">
        <f>'master schema'!N63</f>
        <v>0</v>
      </c>
      <c r="G61">
        <f>'master schema'!O63</f>
        <v>0</v>
      </c>
      <c r="H61" t="b">
        <f>'master schema'!Y63</f>
        <v>0</v>
      </c>
      <c r="I61" t="b">
        <f>'master schema'!Z63</f>
        <v>0</v>
      </c>
      <c r="J61">
        <f>'master schema'!S63</f>
        <v>0</v>
      </c>
      <c r="K61">
        <f>'master schema'!T63</f>
        <v>0</v>
      </c>
      <c r="L61">
        <f>'master schema'!U63</f>
        <v>0</v>
      </c>
      <c r="M61">
        <f>'master schema'!V63</f>
        <v>0</v>
      </c>
      <c r="N61">
        <f>'master schema'!W63</f>
        <v>0</v>
      </c>
      <c r="O61">
        <f>'master schema'!X63</f>
        <v>0</v>
      </c>
      <c r="P61" t="b">
        <f t="shared" si="1"/>
        <v>1</v>
      </c>
      <c r="Q61" t="b">
        <f t="shared" si="23"/>
        <v>1</v>
      </c>
      <c r="R61" t="b">
        <f t="shared" si="23"/>
        <v>0</v>
      </c>
      <c r="S61" t="b">
        <f t="shared" si="23"/>
        <v>0</v>
      </c>
      <c r="T61" t="b">
        <f t="shared" si="18"/>
        <v>0</v>
      </c>
      <c r="U61" t="b">
        <f t="shared" si="18"/>
        <v>0</v>
      </c>
      <c r="V61" t="b">
        <f>NOT(ISBLANK('master schema'!S63))</f>
        <v>0</v>
      </c>
      <c r="W61" t="b">
        <f>NOT(ISBLANK('master schema'!T63))</f>
        <v>0</v>
      </c>
      <c r="X61" t="b">
        <f>NOT(ISBLANK('master schema'!U63))</f>
        <v>0</v>
      </c>
      <c r="Y61" t="b">
        <f>NOT(ISBLANK('master schema'!V63))</f>
        <v>0</v>
      </c>
      <c r="Z61" t="b">
        <f>NOT(ISBLANK('master schema'!W63))</f>
        <v>0</v>
      </c>
      <c r="AA61" t="b">
        <f>NOT(ISBLANK('master schema'!X63))</f>
        <v>0</v>
      </c>
      <c r="AB61" t="b">
        <f t="shared" si="19"/>
        <v>0</v>
      </c>
      <c r="AC61" t="str">
        <f>INDEX(reference!$D$55:$D$61,MATCH('master schema'!M63,reference!$C$55:$C$61,0))</f>
        <v>number</v>
      </c>
      <c r="AD61" t="b">
        <f t="shared" si="20"/>
        <v>1</v>
      </c>
      <c r="AE61" t="str">
        <f t="shared" si="3"/>
        <v>gpsGroundSpeedMS</v>
      </c>
      <c r="AF61" s="14" t="str">
        <f t="shared" si="22"/>
        <v>, {</v>
      </c>
      <c r="AG61" s="15" t="str">
        <f t="shared" si="4"/>
        <v>"name": "gps_ground_speed_m_s"</v>
      </c>
      <c r="AH61" s="15" t="str">
        <f t="shared" si="5"/>
        <v>, "title": "GPS ground speed, metres per second"</v>
      </c>
      <c r="AI61" s="15" t="str">
        <f t="shared" si="6"/>
        <v>, "group": "Travel"</v>
      </c>
      <c r="AJ61" s="15" t="str">
        <f t="shared" si="7"/>
        <v>, "rank": "core"</v>
      </c>
      <c r="AK61" s="15" t="str">
        <f t="shared" si="8"/>
        <v>, "type": "number"</v>
      </c>
      <c r="AL61" s="15" t="str">
        <f t="shared" si="9"/>
        <v/>
      </c>
      <c r="AM61" s="15" t="str">
        <f t="shared" si="10"/>
        <v/>
      </c>
      <c r="AN61" s="22" t="str">
        <f t="shared" si="11"/>
        <v/>
      </c>
      <c r="AO61" s="22" t="str">
        <f t="shared" si="12"/>
        <v/>
      </c>
      <c r="AP61" s="22" t="str">
        <f t="shared" si="13"/>
        <v/>
      </c>
      <c r="AQ61" s="22" t="str">
        <f>IF(AND($AD61,$AB61),IF(V61,IF(OR($V61:V61),",","")&amp;AQ$12&amp;": "&amp;J61,""),"")</f>
        <v/>
      </c>
      <c r="AR61" s="22" t="str">
        <f>IF(AND($AD61,$AB61),IF(W61,IF(OR($V61:W61),",","")&amp;AR$12&amp;": "&amp;K61,""),"")</f>
        <v/>
      </c>
      <c r="AS61" s="22" t="str">
        <f>IF(AND($AD61,$AB61),IF(X61,IF(OR($V61:X61),",","")&amp;AS$12&amp;": "&amp;L61,""),"")</f>
        <v/>
      </c>
      <c r="AT61" s="22" t="str">
        <f>IF(AND($AD61,$AB61),IF(Y61,IF(OR($V61:Y61),",","")&amp;AT$12&amp;": "&amp;M61,""),"")</f>
        <v/>
      </c>
      <c r="AU61" s="22" t="str">
        <f>IF(AND($AD61,$AB61),IF(Z61,IF(OR($V61:Z61),",","")&amp;AU$12&amp;": """&amp;N61&amp;"""",""),"")</f>
        <v/>
      </c>
      <c r="AV61" s="22" t="str">
        <f>IF(AND($AD61,$AB61),IF(AA61,IF(OR($V61:AA61),",","")&amp;AV$12&amp;": "&amp;"["&amp;O61&amp;"]",""),"")</f>
        <v/>
      </c>
      <c r="AW61" s="22" t="str">
        <f t="shared" si="14"/>
        <v/>
      </c>
      <c r="AX61" s="14" t="str">
        <f t="shared" si="21"/>
        <v>}</v>
      </c>
      <c r="AY61" s="13" t="str">
        <f t="shared" si="15"/>
        <v>, {"name": "gps_ground_speed_m_s", "title": "GPS ground speed, metres per second", "group": "Travel", "rank": "core", "type": "number"}</v>
      </c>
      <c r="AZ61" t="str">
        <f t="shared" si="16"/>
        <v>,gps_ground_speed_m_s</v>
      </c>
      <c r="BA61" t="str">
        <f t="shared" si="17"/>
        <v>,'gps_ground_speed_m_s'</v>
      </c>
    </row>
    <row r="62" spans="1:53" x14ac:dyDescent="0.25">
      <c r="A62" t="str">
        <f>'master schema'!C64</f>
        <v>eng_line_reference_rec</v>
      </c>
      <c r="B62" t="str">
        <f>'master schema'!K64</f>
        <v>Engineer's Line Reference (ELR)</v>
      </c>
      <c r="C62" t="str">
        <f>'master schema'!D64</f>
        <v>Travel</v>
      </c>
      <c r="D62" t="str">
        <f>'master schema'!E64</f>
        <v>core</v>
      </c>
      <c r="E62" t="str">
        <f>'master schema'!M64</f>
        <v>string</v>
      </c>
      <c r="F62">
        <f>'master schema'!N64</f>
        <v>0</v>
      </c>
      <c r="G62">
        <f>'master schema'!O64</f>
        <v>0</v>
      </c>
      <c r="H62" t="b">
        <f>'master schema'!Y64</f>
        <v>0</v>
      </c>
      <c r="I62" t="b">
        <f>'master schema'!Z64</f>
        <v>0</v>
      </c>
      <c r="J62">
        <f>'master schema'!S64</f>
        <v>0</v>
      </c>
      <c r="K62">
        <f>'master schema'!T64</f>
        <v>10</v>
      </c>
      <c r="L62">
        <f>'master schema'!U64</f>
        <v>0</v>
      </c>
      <c r="M62">
        <f>'master schema'!V64</f>
        <v>0</v>
      </c>
      <c r="N62">
        <f>'master schema'!W64</f>
        <v>0</v>
      </c>
      <c r="O62">
        <f>'master schema'!X64</f>
        <v>0</v>
      </c>
      <c r="P62" t="b">
        <f t="shared" si="1"/>
        <v>1</v>
      </c>
      <c r="Q62" t="b">
        <f t="shared" si="23"/>
        <v>1</v>
      </c>
      <c r="R62" t="b">
        <f t="shared" si="23"/>
        <v>0</v>
      </c>
      <c r="S62" t="b">
        <f t="shared" si="23"/>
        <v>0</v>
      </c>
      <c r="T62" t="b">
        <f t="shared" si="18"/>
        <v>0</v>
      </c>
      <c r="U62" t="b">
        <f t="shared" si="18"/>
        <v>0</v>
      </c>
      <c r="V62" t="b">
        <f>NOT(ISBLANK('master schema'!S64))</f>
        <v>0</v>
      </c>
      <c r="W62" t="b">
        <f>NOT(ISBLANK('master schema'!T64))</f>
        <v>1</v>
      </c>
      <c r="X62" t="b">
        <f>NOT(ISBLANK('master schema'!U64))</f>
        <v>0</v>
      </c>
      <c r="Y62" t="b">
        <f>NOT(ISBLANK('master schema'!V64))</f>
        <v>0</v>
      </c>
      <c r="Z62" t="b">
        <f>NOT(ISBLANK('master schema'!W64))</f>
        <v>0</v>
      </c>
      <c r="AA62" t="b">
        <f>NOT(ISBLANK('master schema'!X64))</f>
        <v>0</v>
      </c>
      <c r="AB62" t="b">
        <f t="shared" si="19"/>
        <v>1</v>
      </c>
      <c r="AC62" t="str">
        <f>INDEX(reference!$D$55:$D$61,MATCH('master schema'!M64,reference!$C$55:$C$61,0))</f>
        <v>string</v>
      </c>
      <c r="AD62" t="b">
        <f t="shared" si="20"/>
        <v>1</v>
      </c>
      <c r="AE62" t="str">
        <f t="shared" si="3"/>
        <v>engLineReferenceRec</v>
      </c>
      <c r="AF62" s="14" t="str">
        <f t="shared" si="22"/>
        <v>, {</v>
      </c>
      <c r="AG62" s="15" t="str">
        <f t="shared" si="4"/>
        <v>"name": "eng_line_reference_rec"</v>
      </c>
      <c r="AH62" s="15" t="str">
        <f t="shared" si="5"/>
        <v>, "title": "Engineer's Line Reference (ELR)"</v>
      </c>
      <c r="AI62" s="15" t="str">
        <f t="shared" si="6"/>
        <v>, "group": "Travel"</v>
      </c>
      <c r="AJ62" s="15" t="str">
        <f t="shared" si="7"/>
        <v>, "rank": "core"</v>
      </c>
      <c r="AK62" s="15" t="str">
        <f t="shared" si="8"/>
        <v>, "type": "string"</v>
      </c>
      <c r="AL62" s="15" t="str">
        <f t="shared" si="9"/>
        <v/>
      </c>
      <c r="AM62" s="15" t="str">
        <f t="shared" si="10"/>
        <v/>
      </c>
      <c r="AN62" s="22" t="str">
        <f t="shared" si="11"/>
        <v>, "constraints": {</v>
      </c>
      <c r="AO62" s="22" t="str">
        <f t="shared" si="12"/>
        <v>"required": false</v>
      </c>
      <c r="AP62" s="22" t="str">
        <f t="shared" si="13"/>
        <v>,"unique": false</v>
      </c>
      <c r="AQ62" s="22" t="str">
        <f>IF(AND($AD62,$AB62),IF(V62,IF(OR($V62:V62),",","")&amp;AQ$12&amp;": "&amp;J62,""),"")</f>
        <v/>
      </c>
      <c r="AR62" s="22" t="str">
        <f>IF(AND($AD62,$AB62),IF(W62,IF(OR($V62:W62),",","")&amp;AR$12&amp;": "&amp;K62,""),"")</f>
        <v>,"maxLength": 10</v>
      </c>
      <c r="AS62" s="22" t="str">
        <f>IF(AND($AD62,$AB62),IF(X62,IF(OR($V62:X62),",","")&amp;AS$12&amp;": "&amp;L62,""),"")</f>
        <v/>
      </c>
      <c r="AT62" s="22" t="str">
        <f>IF(AND($AD62,$AB62),IF(Y62,IF(OR($V62:Y62),",","")&amp;AT$12&amp;": "&amp;M62,""),"")</f>
        <v/>
      </c>
      <c r="AU62" s="22" t="str">
        <f>IF(AND($AD62,$AB62),IF(Z62,IF(OR($V62:Z62),",","")&amp;AU$12&amp;": """&amp;N62&amp;"""",""),"")</f>
        <v/>
      </c>
      <c r="AV62" s="22" t="str">
        <f>IF(AND($AD62,$AB62),IF(AA62,IF(OR($V62:AA62),",","")&amp;AV$12&amp;": "&amp;"["&amp;O62&amp;"]",""),"")</f>
        <v/>
      </c>
      <c r="AW62" s="22" t="str">
        <f t="shared" si="14"/>
        <v>}</v>
      </c>
      <c r="AX62" s="14" t="str">
        <f t="shared" si="21"/>
        <v>}</v>
      </c>
      <c r="AY62" s="13" t="str">
        <f t="shared" si="15"/>
        <v>, {"name": "eng_line_reference_rec", "title": "Engineer's Line Reference (ELR)", "group": "Travel", "rank": "core", "type": "string", "constraints": {"required": false,"unique": false,"maxLength": 10}}</v>
      </c>
      <c r="AZ62" t="str">
        <f t="shared" si="16"/>
        <v>,eng_line_reference_rec</v>
      </c>
      <c r="BA62" t="str">
        <f t="shared" si="17"/>
        <v>,'eng_line_reference_rec'</v>
      </c>
    </row>
    <row r="63" spans="1:53" x14ac:dyDescent="0.25">
      <c r="A63" t="str">
        <f>'master schema'!C65</f>
        <v>track_id_geogis_rec</v>
      </c>
      <c r="B63" t="str">
        <f>'master schema'!K65</f>
        <v>Track ID in GEOGIS format</v>
      </c>
      <c r="C63" t="str">
        <f>'master schema'!D65</f>
        <v>Travel</v>
      </c>
      <c r="D63" t="str">
        <f>'master schema'!E65</f>
        <v>core</v>
      </c>
      <c r="E63" t="str">
        <f>'master schema'!M65</f>
        <v>string</v>
      </c>
      <c r="F63">
        <f>'master schema'!N65</f>
        <v>0</v>
      </c>
      <c r="G63">
        <f>'master schema'!O65</f>
        <v>0</v>
      </c>
      <c r="H63" t="b">
        <f>'master schema'!Y65</f>
        <v>0</v>
      </c>
      <c r="I63" t="b">
        <f>'master schema'!Z65</f>
        <v>0</v>
      </c>
      <c r="J63">
        <f>'master schema'!S65</f>
        <v>0</v>
      </c>
      <c r="K63">
        <f>'master schema'!T65</f>
        <v>10</v>
      </c>
      <c r="L63">
        <f>'master schema'!U65</f>
        <v>0</v>
      </c>
      <c r="M63">
        <f>'master schema'!V65</f>
        <v>0</v>
      </c>
      <c r="N63">
        <f>'master schema'!W65</f>
        <v>0</v>
      </c>
      <c r="O63">
        <f>'master schema'!X65</f>
        <v>0</v>
      </c>
      <c r="P63" t="b">
        <f t="shared" si="1"/>
        <v>1</v>
      </c>
      <c r="Q63" t="b">
        <f t="shared" si="23"/>
        <v>1</v>
      </c>
      <c r="R63" t="b">
        <f t="shared" si="23"/>
        <v>0</v>
      </c>
      <c r="S63" t="b">
        <f t="shared" si="23"/>
        <v>0</v>
      </c>
      <c r="T63" t="b">
        <f t="shared" si="18"/>
        <v>0</v>
      </c>
      <c r="U63" t="b">
        <f t="shared" si="18"/>
        <v>0</v>
      </c>
      <c r="V63" t="b">
        <f>NOT(ISBLANK('master schema'!S65))</f>
        <v>0</v>
      </c>
      <c r="W63" t="b">
        <f>NOT(ISBLANK('master schema'!T65))</f>
        <v>1</v>
      </c>
      <c r="X63" t="b">
        <f>NOT(ISBLANK('master schema'!U65))</f>
        <v>0</v>
      </c>
      <c r="Y63" t="b">
        <f>NOT(ISBLANK('master schema'!V65))</f>
        <v>0</v>
      </c>
      <c r="Z63" t="b">
        <f>NOT(ISBLANK('master schema'!W65))</f>
        <v>0</v>
      </c>
      <c r="AA63" t="b">
        <f>NOT(ISBLANK('master schema'!X65))</f>
        <v>0</v>
      </c>
      <c r="AB63" t="b">
        <f t="shared" si="19"/>
        <v>1</v>
      </c>
      <c r="AC63" t="str">
        <f>INDEX(reference!$D$55:$D$61,MATCH('master schema'!M65,reference!$C$55:$C$61,0))</f>
        <v>string</v>
      </c>
      <c r="AD63" t="b">
        <f t="shared" si="20"/>
        <v>1</v>
      </c>
      <c r="AE63" t="str">
        <f t="shared" si="3"/>
        <v>trackIdGeogisRec</v>
      </c>
      <c r="AF63" s="14" t="str">
        <f t="shared" si="22"/>
        <v>, {</v>
      </c>
      <c r="AG63" s="15" t="str">
        <f t="shared" si="4"/>
        <v>"name": "track_id_geogis_rec"</v>
      </c>
      <c r="AH63" s="15" t="str">
        <f t="shared" si="5"/>
        <v>, "title": "Track ID in GEOGIS format"</v>
      </c>
      <c r="AI63" s="15" t="str">
        <f t="shared" si="6"/>
        <v>, "group": "Travel"</v>
      </c>
      <c r="AJ63" s="15" t="str">
        <f t="shared" si="7"/>
        <v>, "rank": "core"</v>
      </c>
      <c r="AK63" s="15" t="str">
        <f t="shared" si="8"/>
        <v>, "type": "string"</v>
      </c>
      <c r="AL63" s="15" t="str">
        <f t="shared" si="9"/>
        <v/>
      </c>
      <c r="AM63" s="15" t="str">
        <f t="shared" si="10"/>
        <v/>
      </c>
      <c r="AN63" s="22" t="str">
        <f t="shared" si="11"/>
        <v>, "constraints": {</v>
      </c>
      <c r="AO63" s="22" t="str">
        <f t="shared" si="12"/>
        <v>"required": false</v>
      </c>
      <c r="AP63" s="22" t="str">
        <f t="shared" si="13"/>
        <v>,"unique": false</v>
      </c>
      <c r="AQ63" s="22" t="str">
        <f>IF(AND($AD63,$AB63),IF(V63,IF(OR($V63:V63),",","")&amp;AQ$12&amp;": "&amp;J63,""),"")</f>
        <v/>
      </c>
      <c r="AR63" s="22" t="str">
        <f>IF(AND($AD63,$AB63),IF(W63,IF(OR($V63:W63),",","")&amp;AR$12&amp;": "&amp;K63,""),"")</f>
        <v>,"maxLength": 10</v>
      </c>
      <c r="AS63" s="22" t="str">
        <f>IF(AND($AD63,$AB63),IF(X63,IF(OR($V63:X63),",","")&amp;AS$12&amp;": "&amp;L63,""),"")</f>
        <v/>
      </c>
      <c r="AT63" s="22" t="str">
        <f>IF(AND($AD63,$AB63),IF(Y63,IF(OR($V63:Y63),",","")&amp;AT$12&amp;": "&amp;M63,""),"")</f>
        <v/>
      </c>
      <c r="AU63" s="22" t="str">
        <f>IF(AND($AD63,$AB63),IF(Z63,IF(OR($V63:Z63),",","")&amp;AU$12&amp;": """&amp;N63&amp;"""",""),"")</f>
        <v/>
      </c>
      <c r="AV63" s="22" t="str">
        <f>IF(AND($AD63,$AB63),IF(AA63,IF(OR($V63:AA63),",","")&amp;AV$12&amp;": "&amp;"["&amp;O63&amp;"]",""),"")</f>
        <v/>
      </c>
      <c r="AW63" s="22" t="str">
        <f t="shared" si="14"/>
        <v>}</v>
      </c>
      <c r="AX63" s="14" t="str">
        <f t="shared" si="21"/>
        <v>}</v>
      </c>
      <c r="AY63" s="13" t="str">
        <f t="shared" si="15"/>
        <v>, {"name": "track_id_geogis_rec", "title": "Track ID in GEOGIS format", "group": "Travel", "rank": "core", "type": "string", "constraints": {"required": false,"unique": false,"maxLength": 10}}</v>
      </c>
      <c r="AZ63" t="str">
        <f t="shared" si="16"/>
        <v>,track_id_geogis_rec</v>
      </c>
      <c r="BA63" t="str">
        <f t="shared" si="17"/>
        <v>,'track_id_geogis_rec'</v>
      </c>
    </row>
    <row r="64" spans="1:53" x14ac:dyDescent="0.25">
      <c r="A64" t="str">
        <f>'master schema'!C66</f>
        <v>track_id_sect_appx_rec</v>
      </c>
      <c r="B64" t="str">
        <f>'master schema'!K66</f>
        <v>Track ID in Sectional Appendix format</v>
      </c>
      <c r="C64" t="str">
        <f>'master schema'!D66</f>
        <v>Travel</v>
      </c>
      <c r="D64" t="str">
        <f>'master schema'!E66</f>
        <v>core</v>
      </c>
      <c r="E64" t="str">
        <f>'master schema'!M66</f>
        <v>string</v>
      </c>
      <c r="F64">
        <f>'master schema'!N66</f>
        <v>0</v>
      </c>
      <c r="G64">
        <f>'master schema'!O66</f>
        <v>0</v>
      </c>
      <c r="H64" t="b">
        <f>'master schema'!Y66</f>
        <v>0</v>
      </c>
      <c r="I64" t="b">
        <f>'master schema'!Z66</f>
        <v>0</v>
      </c>
      <c r="J64">
        <f>'master schema'!S66</f>
        <v>0</v>
      </c>
      <c r="K64">
        <f>'master schema'!T66</f>
        <v>10</v>
      </c>
      <c r="L64">
        <f>'master schema'!U66</f>
        <v>0</v>
      </c>
      <c r="M64">
        <f>'master schema'!V66</f>
        <v>0</v>
      </c>
      <c r="N64">
        <f>'master schema'!W66</f>
        <v>0</v>
      </c>
      <c r="O64">
        <f>'master schema'!X66</f>
        <v>0</v>
      </c>
      <c r="P64" t="b">
        <f t="shared" si="1"/>
        <v>1</v>
      </c>
      <c r="Q64" t="b">
        <f t="shared" si="23"/>
        <v>1</v>
      </c>
      <c r="R64" t="b">
        <f t="shared" si="23"/>
        <v>0</v>
      </c>
      <c r="S64" t="b">
        <f t="shared" si="23"/>
        <v>0</v>
      </c>
      <c r="T64" t="b">
        <f t="shared" si="18"/>
        <v>0</v>
      </c>
      <c r="U64" t="b">
        <f t="shared" si="18"/>
        <v>0</v>
      </c>
      <c r="V64" t="b">
        <f>NOT(ISBLANK('master schema'!S66))</f>
        <v>0</v>
      </c>
      <c r="W64" t="b">
        <f>NOT(ISBLANK('master schema'!T66))</f>
        <v>1</v>
      </c>
      <c r="X64" t="b">
        <f>NOT(ISBLANK('master schema'!U66))</f>
        <v>0</v>
      </c>
      <c r="Y64" t="b">
        <f>NOT(ISBLANK('master schema'!V66))</f>
        <v>0</v>
      </c>
      <c r="Z64" t="b">
        <f>NOT(ISBLANK('master schema'!W66))</f>
        <v>0</v>
      </c>
      <c r="AA64" t="b">
        <f>NOT(ISBLANK('master schema'!X66))</f>
        <v>0</v>
      </c>
      <c r="AB64" t="b">
        <f t="shared" si="19"/>
        <v>1</v>
      </c>
      <c r="AC64" t="str">
        <f>INDEX(reference!$D$55:$D$61,MATCH('master schema'!M66,reference!$C$55:$C$61,0))</f>
        <v>string</v>
      </c>
      <c r="AD64" t="b">
        <f t="shared" si="20"/>
        <v>1</v>
      </c>
      <c r="AE64" t="str">
        <f t="shared" si="3"/>
        <v>trackIdSectAppxRec</v>
      </c>
      <c r="AF64" s="14" t="str">
        <f t="shared" si="22"/>
        <v>, {</v>
      </c>
      <c r="AG64" s="15" t="str">
        <f t="shared" si="4"/>
        <v>"name": "track_id_sect_appx_rec"</v>
      </c>
      <c r="AH64" s="15" t="str">
        <f t="shared" si="5"/>
        <v>, "title": "Track ID in Sectional Appendix format"</v>
      </c>
      <c r="AI64" s="15" t="str">
        <f t="shared" si="6"/>
        <v>, "group": "Travel"</v>
      </c>
      <c r="AJ64" s="15" t="str">
        <f t="shared" si="7"/>
        <v>, "rank": "core"</v>
      </c>
      <c r="AK64" s="15" t="str">
        <f t="shared" si="8"/>
        <v>, "type": "string"</v>
      </c>
      <c r="AL64" s="15" t="str">
        <f t="shared" si="9"/>
        <v/>
      </c>
      <c r="AM64" s="15" t="str">
        <f t="shared" si="10"/>
        <v/>
      </c>
      <c r="AN64" s="22" t="str">
        <f t="shared" si="11"/>
        <v>, "constraints": {</v>
      </c>
      <c r="AO64" s="22" t="str">
        <f t="shared" si="12"/>
        <v>"required": false</v>
      </c>
      <c r="AP64" s="22" t="str">
        <f t="shared" si="13"/>
        <v>,"unique": false</v>
      </c>
      <c r="AQ64" s="22" t="str">
        <f>IF(AND($AD64,$AB64),IF(V64,IF(OR($V64:V64),",","")&amp;AQ$12&amp;": "&amp;J64,""),"")</f>
        <v/>
      </c>
      <c r="AR64" s="22" t="str">
        <f>IF(AND($AD64,$AB64),IF(W64,IF(OR($V64:W64),",","")&amp;AR$12&amp;": "&amp;K64,""),"")</f>
        <v>,"maxLength": 10</v>
      </c>
      <c r="AS64" s="22" t="str">
        <f>IF(AND($AD64,$AB64),IF(X64,IF(OR($V64:X64),",","")&amp;AS$12&amp;": "&amp;L64,""),"")</f>
        <v/>
      </c>
      <c r="AT64" s="22" t="str">
        <f>IF(AND($AD64,$AB64),IF(Y64,IF(OR($V64:Y64),",","")&amp;AT$12&amp;": "&amp;M64,""),"")</f>
        <v/>
      </c>
      <c r="AU64" s="22" t="str">
        <f>IF(AND($AD64,$AB64),IF(Z64,IF(OR($V64:Z64),",","")&amp;AU$12&amp;": """&amp;N64&amp;"""",""),"")</f>
        <v/>
      </c>
      <c r="AV64" s="22" t="str">
        <f>IF(AND($AD64,$AB64),IF(AA64,IF(OR($V64:AA64),",","")&amp;AV$12&amp;": "&amp;"["&amp;O64&amp;"]",""),"")</f>
        <v/>
      </c>
      <c r="AW64" s="22" t="str">
        <f t="shared" si="14"/>
        <v>}</v>
      </c>
      <c r="AX64" s="14" t="str">
        <f t="shared" si="21"/>
        <v>}</v>
      </c>
      <c r="AY64" s="13" t="str">
        <f t="shared" si="15"/>
        <v>, {"name": "track_id_sect_appx_rec", "title": "Track ID in Sectional Appendix format", "group": "Travel", "rank": "core", "type": "string", "constraints": {"required": false,"unique": false,"maxLength": 10}}</v>
      </c>
      <c r="AZ64" t="str">
        <f t="shared" si="16"/>
        <v>,track_id_sect_appx_rec</v>
      </c>
      <c r="BA64" t="str">
        <f t="shared" si="17"/>
        <v>,'track_id_sect_appx_rec'</v>
      </c>
    </row>
    <row r="65" spans="1:53" x14ac:dyDescent="0.25">
      <c r="A65" t="str">
        <f>'master schema'!C67</f>
        <v>distance_miles_decimal_rec</v>
      </c>
      <c r="B65" t="str">
        <f>'master schema'!K67</f>
        <v>Elapsed distance in decimal miles</v>
      </c>
      <c r="C65" t="str">
        <f>'master schema'!D67</f>
        <v>Travel</v>
      </c>
      <c r="D65" t="str">
        <f>'master schema'!E67</f>
        <v>core</v>
      </c>
      <c r="E65" t="str">
        <f>'master schema'!M67</f>
        <v>numeric</v>
      </c>
      <c r="F65">
        <f>'master schema'!N67</f>
        <v>0</v>
      </c>
      <c r="G65" t="str">
        <f>'master schema'!O67</f>
        <v>miles.decimal miles</v>
      </c>
      <c r="H65" t="b">
        <f>'master schema'!Y67</f>
        <v>0</v>
      </c>
      <c r="I65" t="b">
        <f>'master schema'!Z67</f>
        <v>0</v>
      </c>
      <c r="J65">
        <f>'master schema'!S67</f>
        <v>0</v>
      </c>
      <c r="K65">
        <f>'master schema'!T67</f>
        <v>0</v>
      </c>
      <c r="L65">
        <f>'master schema'!U67</f>
        <v>0</v>
      </c>
      <c r="M65">
        <f>'master schema'!V67</f>
        <v>0</v>
      </c>
      <c r="N65">
        <f>'master schema'!W67</f>
        <v>0</v>
      </c>
      <c r="O65">
        <f>'master schema'!X67</f>
        <v>0</v>
      </c>
      <c r="P65" t="b">
        <f t="shared" si="1"/>
        <v>1</v>
      </c>
      <c r="Q65" t="b">
        <f t="shared" si="23"/>
        <v>1</v>
      </c>
      <c r="R65" t="b">
        <f t="shared" si="23"/>
        <v>0</v>
      </c>
      <c r="S65" t="b">
        <f t="shared" si="23"/>
        <v>1</v>
      </c>
      <c r="T65" t="b">
        <f t="shared" si="18"/>
        <v>0</v>
      </c>
      <c r="U65" t="b">
        <f t="shared" si="18"/>
        <v>0</v>
      </c>
      <c r="V65" t="b">
        <f>NOT(ISBLANK('master schema'!S67))</f>
        <v>0</v>
      </c>
      <c r="W65" t="b">
        <f>NOT(ISBLANK('master schema'!T67))</f>
        <v>0</v>
      </c>
      <c r="X65" t="b">
        <f>NOT(ISBLANK('master schema'!U67))</f>
        <v>0</v>
      </c>
      <c r="Y65" t="b">
        <f>NOT(ISBLANK('master schema'!V67))</f>
        <v>0</v>
      </c>
      <c r="Z65" t="b">
        <f>NOT(ISBLANK('master schema'!W67))</f>
        <v>0</v>
      </c>
      <c r="AA65" t="b">
        <f>NOT(ISBLANK('master schema'!X67))</f>
        <v>0</v>
      </c>
      <c r="AB65" t="b">
        <f t="shared" si="19"/>
        <v>0</v>
      </c>
      <c r="AC65" t="str">
        <f>INDEX(reference!$D$55:$D$61,MATCH('master schema'!M67,reference!$C$55:$C$61,0))</f>
        <v>number</v>
      </c>
      <c r="AD65" t="b">
        <f t="shared" si="20"/>
        <v>1</v>
      </c>
      <c r="AE65" t="str">
        <f t="shared" si="3"/>
        <v>distanceMilesDecimalRec</v>
      </c>
      <c r="AF65" s="14" t="str">
        <f t="shared" si="22"/>
        <v>, {</v>
      </c>
      <c r="AG65" s="15" t="str">
        <f t="shared" si="4"/>
        <v>"name": "distance_miles_decimal_rec"</v>
      </c>
      <c r="AH65" s="15" t="str">
        <f t="shared" si="5"/>
        <v>, "title": "Elapsed distance in decimal miles"</v>
      </c>
      <c r="AI65" s="15" t="str">
        <f t="shared" si="6"/>
        <v>, "group": "Travel"</v>
      </c>
      <c r="AJ65" s="15" t="str">
        <f t="shared" si="7"/>
        <v>, "rank": "core"</v>
      </c>
      <c r="AK65" s="15" t="str">
        <f t="shared" si="8"/>
        <v>, "type": "number"</v>
      </c>
      <c r="AL65" s="15" t="str">
        <f t="shared" si="9"/>
        <v/>
      </c>
      <c r="AM65" s="15" t="str">
        <f t="shared" si="10"/>
        <v>, "description": "miles.decimal miles"</v>
      </c>
      <c r="AN65" s="22" t="str">
        <f t="shared" si="11"/>
        <v/>
      </c>
      <c r="AO65" s="22" t="str">
        <f t="shared" si="12"/>
        <v/>
      </c>
      <c r="AP65" s="22" t="str">
        <f t="shared" si="13"/>
        <v/>
      </c>
      <c r="AQ65" s="22" t="str">
        <f>IF(AND($AD65,$AB65),IF(V65,IF(OR($V65:V65),",","")&amp;AQ$12&amp;": "&amp;J65,""),"")</f>
        <v/>
      </c>
      <c r="AR65" s="22" t="str">
        <f>IF(AND($AD65,$AB65),IF(W65,IF(OR($V65:W65),",","")&amp;AR$12&amp;": "&amp;K65,""),"")</f>
        <v/>
      </c>
      <c r="AS65" s="22" t="str">
        <f>IF(AND($AD65,$AB65),IF(X65,IF(OR($V65:X65),",","")&amp;AS$12&amp;": "&amp;L65,""),"")</f>
        <v/>
      </c>
      <c r="AT65" s="22" t="str">
        <f>IF(AND($AD65,$AB65),IF(Y65,IF(OR($V65:Y65),",","")&amp;AT$12&amp;": "&amp;M65,""),"")</f>
        <v/>
      </c>
      <c r="AU65" s="22" t="str">
        <f>IF(AND($AD65,$AB65),IF(Z65,IF(OR($V65:Z65),",","")&amp;AU$12&amp;": """&amp;N65&amp;"""",""),"")</f>
        <v/>
      </c>
      <c r="AV65" s="22" t="str">
        <f>IF(AND($AD65,$AB65),IF(AA65,IF(OR($V65:AA65),",","")&amp;AV$12&amp;": "&amp;"["&amp;O65&amp;"]",""),"")</f>
        <v/>
      </c>
      <c r="AW65" s="22" t="str">
        <f t="shared" si="14"/>
        <v/>
      </c>
      <c r="AX65" s="14" t="str">
        <f t="shared" si="21"/>
        <v>}</v>
      </c>
      <c r="AY65" s="13" t="str">
        <f t="shared" si="15"/>
        <v>, {"name": "distance_miles_decimal_rec", "title": "Elapsed distance in decimal miles", "group": "Travel", "rank": "core", "type": "number", "description": "miles.decimal miles"}</v>
      </c>
      <c r="AZ65" t="str">
        <f t="shared" si="16"/>
        <v>,distance_miles_decimal_rec</v>
      </c>
      <c r="BA65" t="str">
        <f t="shared" si="17"/>
        <v>,'distance_miles_decimal_rec'</v>
      </c>
    </row>
    <row r="66" spans="1:53" x14ac:dyDescent="0.25">
      <c r="A66" t="str">
        <f>'master schema'!C68</f>
        <v>speed_as_recorded</v>
      </c>
      <c r="B66" t="str">
        <f>'master schema'!K68</f>
        <v>Speed, as recorded</v>
      </c>
      <c r="C66" t="str">
        <f>'master schema'!D68</f>
        <v>Travel</v>
      </c>
      <c r="D66" t="str">
        <f>'master schema'!E68</f>
        <v>opt</v>
      </c>
      <c r="E66" t="str">
        <f>'master schema'!M68</f>
        <v>numeric</v>
      </c>
      <c r="F66">
        <f>'master schema'!N68</f>
        <v>0</v>
      </c>
      <c r="G66" t="str">
        <f>'master schema'!O68</f>
        <v>directly from input data</v>
      </c>
      <c r="H66" t="b">
        <f>'master schema'!Y68</f>
        <v>0</v>
      </c>
      <c r="I66" t="b">
        <f>'master schema'!Z68</f>
        <v>0</v>
      </c>
      <c r="J66">
        <f>'master schema'!S68</f>
        <v>0</v>
      </c>
      <c r="K66">
        <f>'master schema'!T68</f>
        <v>0</v>
      </c>
      <c r="L66">
        <f>'master schema'!U68</f>
        <v>0</v>
      </c>
      <c r="M66">
        <f>'master schema'!V68</f>
        <v>0</v>
      </c>
      <c r="N66">
        <f>'master schema'!W68</f>
        <v>0</v>
      </c>
      <c r="O66">
        <f>'master schema'!X68</f>
        <v>0</v>
      </c>
      <c r="P66" t="b">
        <f t="shared" si="1"/>
        <v>1</v>
      </c>
      <c r="Q66" t="b">
        <f t="shared" si="23"/>
        <v>1</v>
      </c>
      <c r="R66" t="b">
        <f t="shared" si="23"/>
        <v>0</v>
      </c>
      <c r="S66" t="b">
        <f t="shared" si="23"/>
        <v>1</v>
      </c>
      <c r="T66" t="b">
        <f t="shared" si="18"/>
        <v>0</v>
      </c>
      <c r="U66" t="b">
        <f t="shared" si="18"/>
        <v>0</v>
      </c>
      <c r="V66" t="b">
        <f>NOT(ISBLANK('master schema'!S68))</f>
        <v>0</v>
      </c>
      <c r="W66" t="b">
        <f>NOT(ISBLANK('master schema'!T68))</f>
        <v>0</v>
      </c>
      <c r="X66" t="b">
        <f>NOT(ISBLANK('master schema'!U68))</f>
        <v>0</v>
      </c>
      <c r="Y66" t="b">
        <f>NOT(ISBLANK('master schema'!V68))</f>
        <v>0</v>
      </c>
      <c r="Z66" t="b">
        <f>NOT(ISBLANK('master schema'!W68))</f>
        <v>0</v>
      </c>
      <c r="AA66" t="b">
        <f>NOT(ISBLANK('master schema'!X68))</f>
        <v>0</v>
      </c>
      <c r="AB66" t="b">
        <f t="shared" si="19"/>
        <v>0</v>
      </c>
      <c r="AC66" t="str">
        <f>INDEX(reference!$D$55:$D$61,MATCH('master schema'!M68,reference!$C$55:$C$61,0))</f>
        <v>number</v>
      </c>
      <c r="AD66" t="b">
        <f t="shared" si="20"/>
        <v>1</v>
      </c>
      <c r="AE66" t="str">
        <f t="shared" si="3"/>
        <v>speedAsRecorded</v>
      </c>
      <c r="AF66" s="14" t="str">
        <f t="shared" si="22"/>
        <v>, {</v>
      </c>
      <c r="AG66" s="15" t="str">
        <f t="shared" si="4"/>
        <v>"name": "speed_as_recorded"</v>
      </c>
      <c r="AH66" s="15" t="str">
        <f t="shared" si="5"/>
        <v>, "title": "Speed, as recorded"</v>
      </c>
      <c r="AI66" s="15" t="str">
        <f t="shared" si="6"/>
        <v>, "group": "Travel"</v>
      </c>
      <c r="AJ66" s="15" t="str">
        <f t="shared" si="7"/>
        <v>, "rank": "opt"</v>
      </c>
      <c r="AK66" s="15" t="str">
        <f t="shared" si="8"/>
        <v>, "type": "number"</v>
      </c>
      <c r="AL66" s="15" t="str">
        <f t="shared" si="9"/>
        <v/>
      </c>
      <c r="AM66" s="15" t="str">
        <f t="shared" si="10"/>
        <v>, "description": "directly from input data"</v>
      </c>
      <c r="AN66" s="22" t="str">
        <f t="shared" si="11"/>
        <v/>
      </c>
      <c r="AO66" s="22" t="str">
        <f t="shared" si="12"/>
        <v/>
      </c>
      <c r="AP66" s="22" t="str">
        <f t="shared" si="13"/>
        <v/>
      </c>
      <c r="AQ66" s="22" t="str">
        <f>IF(AND($AD66,$AB66),IF(V66,IF(OR($V66:V66),",","")&amp;AQ$12&amp;": "&amp;J66,""),"")</f>
        <v/>
      </c>
      <c r="AR66" s="22" t="str">
        <f>IF(AND($AD66,$AB66),IF(W66,IF(OR($V66:W66),",","")&amp;AR$12&amp;": "&amp;K66,""),"")</f>
        <v/>
      </c>
      <c r="AS66" s="22" t="str">
        <f>IF(AND($AD66,$AB66),IF(X66,IF(OR($V66:X66),",","")&amp;AS$12&amp;": "&amp;L66,""),"")</f>
        <v/>
      </c>
      <c r="AT66" s="22" t="str">
        <f>IF(AND($AD66,$AB66),IF(Y66,IF(OR($V66:Y66),",","")&amp;AT$12&amp;": "&amp;M66,""),"")</f>
        <v/>
      </c>
      <c r="AU66" s="22" t="str">
        <f>IF(AND($AD66,$AB66),IF(Z66,IF(OR($V66:Z66),",","")&amp;AU$12&amp;": """&amp;N66&amp;"""",""),"")</f>
        <v/>
      </c>
      <c r="AV66" s="22" t="str">
        <f>IF(AND($AD66,$AB66),IF(AA66,IF(OR($V66:AA66),",","")&amp;AV$12&amp;": "&amp;"["&amp;O66&amp;"]",""),"")</f>
        <v/>
      </c>
      <c r="AW66" s="22" t="str">
        <f t="shared" si="14"/>
        <v/>
      </c>
      <c r="AX66" s="14" t="str">
        <f t="shared" si="21"/>
        <v>}</v>
      </c>
      <c r="AY66" s="13" t="str">
        <f t="shared" si="15"/>
        <v>, {"name": "speed_as_recorded", "title": "Speed, as recorded", "group": "Travel", "rank": "opt", "type": "number", "description": "directly from input data"}</v>
      </c>
      <c r="AZ66" t="str">
        <f t="shared" si="16"/>
        <v>,speed_as_recorded</v>
      </c>
      <c r="BA66" t="str">
        <f t="shared" si="17"/>
        <v>,'speed_as_recorded'</v>
      </c>
    </row>
    <row r="67" spans="1:53" x14ac:dyDescent="0.25">
      <c r="A67" t="str">
        <f>'master schema'!C69</f>
        <v>speed_as_recorded_unit</v>
      </c>
      <c r="B67" t="str">
        <f>'master schema'!K69</f>
        <v>Speed units, as recorded</v>
      </c>
      <c r="C67" t="str">
        <f>'master schema'!D69</f>
        <v>Travel</v>
      </c>
      <c r="D67" t="str">
        <f>'master schema'!E69</f>
        <v>opt</v>
      </c>
      <c r="E67" t="str">
        <f>'master schema'!M69</f>
        <v>string</v>
      </c>
      <c r="F67">
        <f>'master schema'!N69</f>
        <v>0</v>
      </c>
      <c r="G67" t="str">
        <f>'master schema'!O69</f>
        <v>actual unit as recorded - may be mph / kph / m_s</v>
      </c>
      <c r="H67" t="b">
        <f>'master schema'!Y69</f>
        <v>0</v>
      </c>
      <c r="I67" t="b">
        <f>'master schema'!Z69</f>
        <v>0</v>
      </c>
      <c r="J67">
        <f>'master schema'!S69</f>
        <v>0</v>
      </c>
      <c r="K67">
        <f>'master schema'!T69</f>
        <v>20</v>
      </c>
      <c r="L67">
        <f>'master schema'!U69</f>
        <v>0</v>
      </c>
      <c r="M67">
        <f>'master schema'!V69</f>
        <v>0</v>
      </c>
      <c r="N67">
        <f>'master schema'!W69</f>
        <v>0</v>
      </c>
      <c r="O67">
        <f>'master schema'!X69</f>
        <v>0</v>
      </c>
      <c r="P67" t="b">
        <f t="shared" si="1"/>
        <v>1</v>
      </c>
      <c r="Q67" t="b">
        <f t="shared" si="23"/>
        <v>1</v>
      </c>
      <c r="R67" t="b">
        <f t="shared" si="23"/>
        <v>0</v>
      </c>
      <c r="S67" t="b">
        <f t="shared" si="23"/>
        <v>1</v>
      </c>
      <c r="T67" t="b">
        <f t="shared" si="18"/>
        <v>0</v>
      </c>
      <c r="U67" t="b">
        <f t="shared" si="18"/>
        <v>0</v>
      </c>
      <c r="V67" t="b">
        <f>NOT(ISBLANK('master schema'!S69))</f>
        <v>0</v>
      </c>
      <c r="W67" t="b">
        <f>NOT(ISBLANK('master schema'!T69))</f>
        <v>1</v>
      </c>
      <c r="X67" t="b">
        <f>NOT(ISBLANK('master schema'!U69))</f>
        <v>0</v>
      </c>
      <c r="Y67" t="b">
        <f>NOT(ISBLANK('master schema'!V69))</f>
        <v>0</v>
      </c>
      <c r="Z67" t="b">
        <f>NOT(ISBLANK('master schema'!W69))</f>
        <v>0</v>
      </c>
      <c r="AA67" t="b">
        <f>NOT(ISBLANK('master schema'!X69))</f>
        <v>0</v>
      </c>
      <c r="AB67" t="b">
        <f t="shared" si="19"/>
        <v>1</v>
      </c>
      <c r="AC67" t="str">
        <f>INDEX(reference!$D$55:$D$61,MATCH('master schema'!M69,reference!$C$55:$C$61,0))</f>
        <v>string</v>
      </c>
      <c r="AD67" t="b">
        <f t="shared" si="20"/>
        <v>1</v>
      </c>
      <c r="AE67" t="str">
        <f t="shared" si="3"/>
        <v>speedAsRecordedUnit</v>
      </c>
      <c r="AF67" s="14" t="str">
        <f t="shared" si="22"/>
        <v>, {</v>
      </c>
      <c r="AG67" s="15" t="str">
        <f t="shared" si="4"/>
        <v>"name": "speed_as_recorded_unit"</v>
      </c>
      <c r="AH67" s="15" t="str">
        <f t="shared" si="5"/>
        <v>, "title": "Speed units, as recorded"</v>
      </c>
      <c r="AI67" s="15" t="str">
        <f t="shared" si="6"/>
        <v>, "group": "Travel"</v>
      </c>
      <c r="AJ67" s="15" t="str">
        <f t="shared" si="7"/>
        <v>, "rank": "opt"</v>
      </c>
      <c r="AK67" s="15" t="str">
        <f t="shared" si="8"/>
        <v>, "type": "string"</v>
      </c>
      <c r="AL67" s="15" t="str">
        <f t="shared" si="9"/>
        <v/>
      </c>
      <c r="AM67" s="15" t="str">
        <f t="shared" si="10"/>
        <v>, "description": "actual unit as recorded - may be mph / kph / m_s"</v>
      </c>
      <c r="AN67" s="22" t="str">
        <f t="shared" si="11"/>
        <v>, "constraints": {</v>
      </c>
      <c r="AO67" s="22" t="str">
        <f t="shared" si="12"/>
        <v>"required": false</v>
      </c>
      <c r="AP67" s="22" t="str">
        <f t="shared" si="13"/>
        <v>,"unique": false</v>
      </c>
      <c r="AQ67" s="22" t="str">
        <f>IF(AND($AD67,$AB67),IF(V67,IF(OR($V67:V67),",","")&amp;AQ$12&amp;": "&amp;J67,""),"")</f>
        <v/>
      </c>
      <c r="AR67" s="22" t="str">
        <f>IF(AND($AD67,$AB67),IF(W67,IF(OR($V67:W67),",","")&amp;AR$12&amp;": "&amp;K67,""),"")</f>
        <v>,"maxLength": 20</v>
      </c>
      <c r="AS67" s="22" t="str">
        <f>IF(AND($AD67,$AB67),IF(X67,IF(OR($V67:X67),",","")&amp;AS$12&amp;": "&amp;L67,""),"")</f>
        <v/>
      </c>
      <c r="AT67" s="22" t="str">
        <f>IF(AND($AD67,$AB67),IF(Y67,IF(OR($V67:Y67),",","")&amp;AT$12&amp;": "&amp;M67,""),"")</f>
        <v/>
      </c>
      <c r="AU67" s="22" t="str">
        <f>IF(AND($AD67,$AB67),IF(Z67,IF(OR($V67:Z67),",","")&amp;AU$12&amp;": """&amp;N67&amp;"""",""),"")</f>
        <v/>
      </c>
      <c r="AV67" s="22" t="str">
        <f>IF(AND($AD67,$AB67),IF(AA67,IF(OR($V67:AA67),",","")&amp;AV$12&amp;": "&amp;"["&amp;O67&amp;"]",""),"")</f>
        <v/>
      </c>
      <c r="AW67" s="22" t="str">
        <f t="shared" si="14"/>
        <v>}</v>
      </c>
      <c r="AX67" s="14" t="str">
        <f t="shared" si="21"/>
        <v>}</v>
      </c>
      <c r="AY67" s="13" t="str">
        <f t="shared" si="15"/>
        <v>, {"name": "speed_as_recorded_unit", "title": "Speed units, as recorded", "group": "Travel", "rank": "opt", "type": "string", "description": "actual unit as recorded - may be mph / kph / m_s", "constraints": {"required": false,"unique": false,"maxLength": 20}}</v>
      </c>
      <c r="AZ67" t="str">
        <f t="shared" si="16"/>
        <v>,speed_as_recorded_unit</v>
      </c>
      <c r="BA67" t="str">
        <f t="shared" si="17"/>
        <v>,'speed_as_recorded_unit'</v>
      </c>
    </row>
    <row r="68" spans="1:53" x14ac:dyDescent="0.25">
      <c r="A68" t="str">
        <f>'master schema'!C70</f>
        <v>elapsed_distance_as_recorded_m</v>
      </c>
      <c r="B68" t="str">
        <f>'master schema'!K70</f>
        <v>Elapsed distance as recorded, metres</v>
      </c>
      <c r="C68" t="str">
        <f>'master schema'!D70</f>
        <v>Travel</v>
      </c>
      <c r="D68" t="str">
        <f>'master schema'!E70</f>
        <v>opt</v>
      </c>
      <c r="E68" t="str">
        <f>'master schema'!M70</f>
        <v>numeric</v>
      </c>
      <c r="F68">
        <f>'master schema'!N70</f>
        <v>0</v>
      </c>
      <c r="G68" t="str">
        <f>'master schema'!O70</f>
        <v>convert from elapsed_distance_km</v>
      </c>
      <c r="H68" t="b">
        <f>'master schema'!Y70</f>
        <v>0</v>
      </c>
      <c r="I68" t="b">
        <f>'master schema'!Z70</f>
        <v>0</v>
      </c>
      <c r="J68">
        <f>'master schema'!S70</f>
        <v>0</v>
      </c>
      <c r="K68">
        <f>'master schema'!T70</f>
        <v>0</v>
      </c>
      <c r="L68">
        <f>'master schema'!U70</f>
        <v>0</v>
      </c>
      <c r="M68">
        <f>'master schema'!V70</f>
        <v>0</v>
      </c>
      <c r="N68">
        <f>'master schema'!W70</f>
        <v>0</v>
      </c>
      <c r="O68">
        <f>'master schema'!X70</f>
        <v>0</v>
      </c>
      <c r="P68" t="b">
        <f t="shared" si="1"/>
        <v>1</v>
      </c>
      <c r="Q68" t="b">
        <f t="shared" si="23"/>
        <v>1</v>
      </c>
      <c r="R68" t="b">
        <f t="shared" si="23"/>
        <v>0</v>
      </c>
      <c r="S68" t="b">
        <f t="shared" si="23"/>
        <v>1</v>
      </c>
      <c r="T68" t="b">
        <f t="shared" si="18"/>
        <v>0</v>
      </c>
      <c r="U68" t="b">
        <f t="shared" si="18"/>
        <v>0</v>
      </c>
      <c r="V68" t="b">
        <f>NOT(ISBLANK('master schema'!S70))</f>
        <v>0</v>
      </c>
      <c r="W68" t="b">
        <f>NOT(ISBLANK('master schema'!T70))</f>
        <v>0</v>
      </c>
      <c r="X68" t="b">
        <f>NOT(ISBLANK('master schema'!U70))</f>
        <v>0</v>
      </c>
      <c r="Y68" t="b">
        <f>NOT(ISBLANK('master schema'!V70))</f>
        <v>0</v>
      </c>
      <c r="Z68" t="b">
        <f>NOT(ISBLANK('master schema'!W70))</f>
        <v>0</v>
      </c>
      <c r="AA68" t="b">
        <f>NOT(ISBLANK('master schema'!X70))</f>
        <v>0</v>
      </c>
      <c r="AB68" t="b">
        <f t="shared" si="19"/>
        <v>0</v>
      </c>
      <c r="AC68" t="str">
        <f>INDEX(reference!$D$55:$D$61,MATCH('master schema'!M70,reference!$C$55:$C$61,0))</f>
        <v>number</v>
      </c>
      <c r="AD68" t="b">
        <f t="shared" si="20"/>
        <v>1</v>
      </c>
      <c r="AE68" t="str">
        <f t="shared" si="3"/>
        <v>elapsedDistanceAsRecordedM</v>
      </c>
      <c r="AF68" s="14" t="str">
        <f t="shared" si="22"/>
        <v>, {</v>
      </c>
      <c r="AG68" s="15" t="str">
        <f t="shared" si="4"/>
        <v>"name": "elapsed_distance_as_recorded_m"</v>
      </c>
      <c r="AH68" s="15" t="str">
        <f t="shared" si="5"/>
        <v>, "title": "Elapsed distance as recorded, metres"</v>
      </c>
      <c r="AI68" s="15" t="str">
        <f t="shared" si="6"/>
        <v>, "group": "Travel"</v>
      </c>
      <c r="AJ68" s="15" t="str">
        <f t="shared" si="7"/>
        <v>, "rank": "opt"</v>
      </c>
      <c r="AK68" s="15" t="str">
        <f t="shared" si="8"/>
        <v>, "type": "number"</v>
      </c>
      <c r="AL68" s="15" t="str">
        <f t="shared" si="9"/>
        <v/>
      </c>
      <c r="AM68" s="15" t="str">
        <f t="shared" si="10"/>
        <v>, "description": "convert from elapsed_distance_km"</v>
      </c>
      <c r="AN68" s="22" t="str">
        <f t="shared" si="11"/>
        <v/>
      </c>
      <c r="AO68" s="22" t="str">
        <f t="shared" si="12"/>
        <v/>
      </c>
      <c r="AP68" s="22" t="str">
        <f t="shared" si="13"/>
        <v/>
      </c>
      <c r="AQ68" s="22" t="str">
        <f>IF(AND($AD68,$AB68),IF(V68,IF(OR($V68:V68),",","")&amp;AQ$12&amp;": "&amp;J68,""),"")</f>
        <v/>
      </c>
      <c r="AR68" s="22" t="str">
        <f>IF(AND($AD68,$AB68),IF(W68,IF(OR($V68:W68),",","")&amp;AR$12&amp;": "&amp;K68,""),"")</f>
        <v/>
      </c>
      <c r="AS68" s="22" t="str">
        <f>IF(AND($AD68,$AB68),IF(X68,IF(OR($V68:X68),",","")&amp;AS$12&amp;": "&amp;L68,""),"")</f>
        <v/>
      </c>
      <c r="AT68" s="22" t="str">
        <f>IF(AND($AD68,$AB68),IF(Y68,IF(OR($V68:Y68),",","")&amp;AT$12&amp;": "&amp;M68,""),"")</f>
        <v/>
      </c>
      <c r="AU68" s="22" t="str">
        <f>IF(AND($AD68,$AB68),IF(Z68,IF(OR($V68:Z68),",","")&amp;AU$12&amp;": """&amp;N68&amp;"""",""),"")</f>
        <v/>
      </c>
      <c r="AV68" s="22" t="str">
        <f>IF(AND($AD68,$AB68),IF(AA68,IF(OR($V68:AA68),",","")&amp;AV$12&amp;": "&amp;"["&amp;O68&amp;"]",""),"")</f>
        <v/>
      </c>
      <c r="AW68" s="22" t="str">
        <f t="shared" si="14"/>
        <v/>
      </c>
      <c r="AX68" s="14" t="str">
        <f t="shared" si="21"/>
        <v>}</v>
      </c>
      <c r="AY68" s="13" t="str">
        <f t="shared" si="15"/>
        <v>, {"name": "elapsed_distance_as_recorded_m", "title": "Elapsed distance as recorded, metres", "group": "Travel", "rank": "opt", "type": "number", "description": "convert from elapsed_distance_km"}</v>
      </c>
      <c r="AZ68" t="str">
        <f t="shared" si="16"/>
        <v>,elapsed_distance_as_recorded_m</v>
      </c>
      <c r="BA68" t="str">
        <f t="shared" si="17"/>
        <v>,'elapsed_distance_as_recorded_m'</v>
      </c>
    </row>
    <row r="69" spans="1:53" x14ac:dyDescent="0.25">
      <c r="A69" t="str">
        <f>'master schema'!C71</f>
        <v>gps_acquisition_mode</v>
      </c>
      <c r="B69" t="str">
        <f>'master schema'!K71</f>
        <v>GPS acquistion mode</v>
      </c>
      <c r="C69" t="str">
        <f>'master schema'!D71</f>
        <v>Travel</v>
      </c>
      <c r="D69" t="str">
        <f>'master schema'!E71</f>
        <v>opt</v>
      </c>
      <c r="E69" t="str">
        <f>'master schema'!M71</f>
        <v>string</v>
      </c>
      <c r="F69">
        <f>'master schema'!N71</f>
        <v>0</v>
      </c>
      <c r="G69" t="str">
        <f>'master schema'!O71</f>
        <v>per relevant NMEA frame</v>
      </c>
      <c r="H69" t="b">
        <f>'master schema'!Y71</f>
        <v>0</v>
      </c>
      <c r="I69" t="b">
        <f>'master schema'!Z71</f>
        <v>0</v>
      </c>
      <c r="J69">
        <f>'master schema'!S71</f>
        <v>0</v>
      </c>
      <c r="K69">
        <f>'master schema'!T71</f>
        <v>255</v>
      </c>
      <c r="L69">
        <f>'master schema'!U71</f>
        <v>0</v>
      </c>
      <c r="M69">
        <f>'master schema'!V71</f>
        <v>0</v>
      </c>
      <c r="N69">
        <f>'master schema'!W71</f>
        <v>0</v>
      </c>
      <c r="O69">
        <f>'master schema'!X71</f>
        <v>0</v>
      </c>
      <c r="P69" t="b">
        <f t="shared" si="1"/>
        <v>1</v>
      </c>
      <c r="Q69" t="b">
        <f t="shared" si="23"/>
        <v>1</v>
      </c>
      <c r="R69" t="b">
        <f t="shared" si="23"/>
        <v>0</v>
      </c>
      <c r="S69" t="b">
        <f t="shared" si="23"/>
        <v>1</v>
      </c>
      <c r="T69" t="b">
        <f t="shared" si="18"/>
        <v>0</v>
      </c>
      <c r="U69" t="b">
        <f t="shared" si="18"/>
        <v>0</v>
      </c>
      <c r="V69" t="b">
        <f>NOT(ISBLANK('master schema'!S71))</f>
        <v>0</v>
      </c>
      <c r="W69" t="b">
        <f>NOT(ISBLANK('master schema'!T71))</f>
        <v>1</v>
      </c>
      <c r="X69" t="b">
        <f>NOT(ISBLANK('master schema'!U71))</f>
        <v>0</v>
      </c>
      <c r="Y69" t="b">
        <f>NOT(ISBLANK('master schema'!V71))</f>
        <v>0</v>
      </c>
      <c r="Z69" t="b">
        <f>NOT(ISBLANK('master schema'!W71))</f>
        <v>0</v>
      </c>
      <c r="AA69" t="b">
        <f>NOT(ISBLANK('master schema'!X71))</f>
        <v>0</v>
      </c>
      <c r="AB69" t="b">
        <f t="shared" si="19"/>
        <v>1</v>
      </c>
      <c r="AC69" t="str">
        <f>INDEX(reference!$D$55:$D$61,MATCH('master schema'!M71,reference!$C$55:$C$61,0))</f>
        <v>string</v>
      </c>
      <c r="AD69" t="b">
        <f t="shared" si="20"/>
        <v>1</v>
      </c>
      <c r="AE69" t="str">
        <f t="shared" si="3"/>
        <v>gpsAcquisitionMode</v>
      </c>
      <c r="AF69" s="14" t="str">
        <f t="shared" si="22"/>
        <v>, {</v>
      </c>
      <c r="AG69" s="15" t="str">
        <f t="shared" si="4"/>
        <v>"name": "gps_acquisition_mode"</v>
      </c>
      <c r="AH69" s="15" t="str">
        <f t="shared" si="5"/>
        <v>, "title": "GPS acquistion mode"</v>
      </c>
      <c r="AI69" s="15" t="str">
        <f t="shared" si="6"/>
        <v>, "group": "Travel"</v>
      </c>
      <c r="AJ69" s="15" t="str">
        <f t="shared" si="7"/>
        <v>, "rank": "opt"</v>
      </c>
      <c r="AK69" s="15" t="str">
        <f t="shared" si="8"/>
        <v>, "type": "string"</v>
      </c>
      <c r="AL69" s="15" t="str">
        <f t="shared" si="9"/>
        <v/>
      </c>
      <c r="AM69" s="15" t="str">
        <f t="shared" si="10"/>
        <v>, "description": "per relevant NMEA frame"</v>
      </c>
      <c r="AN69" s="22" t="str">
        <f t="shared" si="11"/>
        <v>, "constraints": {</v>
      </c>
      <c r="AO69" s="22" t="str">
        <f t="shared" si="12"/>
        <v>"required": false</v>
      </c>
      <c r="AP69" s="22" t="str">
        <f t="shared" si="13"/>
        <v>,"unique": false</v>
      </c>
      <c r="AQ69" s="22" t="str">
        <f>IF(AND($AD69,$AB69),IF(V69,IF(OR($V69:V69),",","")&amp;AQ$12&amp;": "&amp;J69,""),"")</f>
        <v/>
      </c>
      <c r="AR69" s="22" t="str">
        <f>IF(AND($AD69,$AB69),IF(W69,IF(OR($V69:W69),",","")&amp;AR$12&amp;": "&amp;K69,""),"")</f>
        <v>,"maxLength": 255</v>
      </c>
      <c r="AS69" s="22" t="str">
        <f>IF(AND($AD69,$AB69),IF(X69,IF(OR($V69:X69),",","")&amp;AS$12&amp;": "&amp;L69,""),"")</f>
        <v/>
      </c>
      <c r="AT69" s="22" t="str">
        <f>IF(AND($AD69,$AB69),IF(Y69,IF(OR($V69:Y69),",","")&amp;AT$12&amp;": "&amp;M69,""),"")</f>
        <v/>
      </c>
      <c r="AU69" s="22" t="str">
        <f>IF(AND($AD69,$AB69),IF(Z69,IF(OR($V69:Z69),",","")&amp;AU$12&amp;": """&amp;N69&amp;"""",""),"")</f>
        <v/>
      </c>
      <c r="AV69" s="22" t="str">
        <f>IF(AND($AD69,$AB69),IF(AA69,IF(OR($V69:AA69),",","")&amp;AV$12&amp;": "&amp;"["&amp;O69&amp;"]",""),"")</f>
        <v/>
      </c>
      <c r="AW69" s="22" t="str">
        <f t="shared" si="14"/>
        <v>}</v>
      </c>
      <c r="AX69" s="14" t="str">
        <f t="shared" si="21"/>
        <v>}</v>
      </c>
      <c r="AY69" s="13" t="str">
        <f t="shared" si="15"/>
        <v>, {"name": "gps_acquisition_mode", "title": "GPS acquistion mode", "group": "Travel", "rank": "opt", "type": "string", "description": "per relevant NMEA frame", "constraints": {"required": false,"unique": false,"maxLength": 255}}</v>
      </c>
      <c r="AZ69" t="str">
        <f t="shared" si="16"/>
        <v>,gps_acquisition_mode</v>
      </c>
      <c r="BA69" t="str">
        <f t="shared" si="17"/>
        <v>,'gps_acquisition_mode'</v>
      </c>
    </row>
    <row r="70" spans="1:53" x14ac:dyDescent="0.25">
      <c r="A70" t="str">
        <f>'master schema'!C73</f>
        <v>gps_detail_of_satellites</v>
      </c>
      <c r="B70" t="str">
        <f>'master schema'!K73</f>
        <v>GPS satellite detail</v>
      </c>
      <c r="C70" t="str">
        <f>'master schema'!D73</f>
        <v>Travel</v>
      </c>
      <c r="D70" t="str">
        <f>'master schema'!E73</f>
        <v>opt</v>
      </c>
      <c r="E70" t="str">
        <f>'master schema'!M73</f>
        <v>string</v>
      </c>
      <c r="F70">
        <f>'master schema'!N73</f>
        <v>0</v>
      </c>
      <c r="G70" t="str">
        <f>'master schema'!O73</f>
        <v>per relevant NMEA frame</v>
      </c>
      <c r="H70" t="b">
        <f>'master schema'!Y73</f>
        <v>0</v>
      </c>
      <c r="I70" t="b">
        <f>'master schema'!Z73</f>
        <v>0</v>
      </c>
      <c r="J70">
        <f>'master schema'!S73</f>
        <v>0</v>
      </c>
      <c r="K70">
        <f>'master schema'!T73</f>
        <v>255</v>
      </c>
      <c r="L70">
        <f>'master schema'!U73</f>
        <v>0</v>
      </c>
      <c r="M70">
        <f>'master schema'!V73</f>
        <v>0</v>
      </c>
      <c r="N70">
        <f>'master schema'!W73</f>
        <v>0</v>
      </c>
      <c r="O70">
        <f>'master schema'!X73</f>
        <v>0</v>
      </c>
      <c r="P70" t="b">
        <f t="shared" si="1"/>
        <v>1</v>
      </c>
      <c r="Q70" t="b">
        <f t="shared" si="23"/>
        <v>1</v>
      </c>
      <c r="R70" t="b">
        <f t="shared" si="23"/>
        <v>0</v>
      </c>
      <c r="S70" t="b">
        <f t="shared" si="23"/>
        <v>1</v>
      </c>
      <c r="T70" t="b">
        <f t="shared" si="18"/>
        <v>0</v>
      </c>
      <c r="U70" t="b">
        <f t="shared" si="18"/>
        <v>0</v>
      </c>
      <c r="V70" t="b">
        <f>NOT(ISBLANK('master schema'!S73))</f>
        <v>0</v>
      </c>
      <c r="W70" t="b">
        <f>NOT(ISBLANK('master schema'!T73))</f>
        <v>1</v>
      </c>
      <c r="X70" t="b">
        <f>NOT(ISBLANK('master schema'!U73))</f>
        <v>0</v>
      </c>
      <c r="Y70" t="b">
        <f>NOT(ISBLANK('master schema'!V73))</f>
        <v>0</v>
      </c>
      <c r="Z70" t="b">
        <f>NOT(ISBLANK('master schema'!W73))</f>
        <v>0</v>
      </c>
      <c r="AA70" t="b">
        <f>NOT(ISBLANK('master schema'!X73))</f>
        <v>0</v>
      </c>
      <c r="AB70" t="b">
        <f t="shared" si="19"/>
        <v>1</v>
      </c>
      <c r="AC70" t="str">
        <f>INDEX(reference!$D$55:$D$61,MATCH('master schema'!M73,reference!$C$55:$C$61,0))</f>
        <v>string</v>
      </c>
      <c r="AD70" t="b">
        <f t="shared" si="20"/>
        <v>1</v>
      </c>
      <c r="AE70" t="str">
        <f t="shared" si="3"/>
        <v>gpsDetailOfSatellites</v>
      </c>
      <c r="AF70" s="14" t="str">
        <f t="shared" si="22"/>
        <v>, {</v>
      </c>
      <c r="AG70" s="15" t="str">
        <f t="shared" si="4"/>
        <v>"name": "gps_detail_of_satellites"</v>
      </c>
      <c r="AH70" s="15" t="str">
        <f t="shared" si="5"/>
        <v>, "title": "GPS satellite detail"</v>
      </c>
      <c r="AI70" s="15" t="str">
        <f t="shared" si="6"/>
        <v>, "group": "Travel"</v>
      </c>
      <c r="AJ70" s="15" t="str">
        <f t="shared" si="7"/>
        <v>, "rank": "opt"</v>
      </c>
      <c r="AK70" s="15" t="str">
        <f t="shared" si="8"/>
        <v>, "type": "string"</v>
      </c>
      <c r="AL70" s="15" t="str">
        <f t="shared" si="9"/>
        <v/>
      </c>
      <c r="AM70" s="15" t="str">
        <f t="shared" si="10"/>
        <v>, "description": "per relevant NMEA frame"</v>
      </c>
      <c r="AN70" s="22" t="str">
        <f t="shared" si="11"/>
        <v>, "constraints": {</v>
      </c>
      <c r="AO70" s="22" t="str">
        <f t="shared" si="12"/>
        <v>"required": false</v>
      </c>
      <c r="AP70" s="22" t="str">
        <f t="shared" si="13"/>
        <v>,"unique": false</v>
      </c>
      <c r="AQ70" s="22" t="str">
        <f>IF(AND($AD70,$AB70),IF(V70,IF(OR($V70:V70),",","")&amp;AQ$12&amp;": "&amp;J70,""),"")</f>
        <v/>
      </c>
      <c r="AR70" s="22" t="str">
        <f>IF(AND($AD70,$AB70),IF(W70,IF(OR($V70:W70),",","")&amp;AR$12&amp;": "&amp;K70,""),"")</f>
        <v>,"maxLength": 255</v>
      </c>
      <c r="AS70" s="22" t="str">
        <f>IF(AND($AD70,$AB70),IF(X70,IF(OR($V70:X70),",","")&amp;AS$12&amp;": "&amp;L70,""),"")</f>
        <v/>
      </c>
      <c r="AT70" s="22" t="str">
        <f>IF(AND($AD70,$AB70),IF(Y70,IF(OR($V70:Y70),",","")&amp;AT$12&amp;": "&amp;M70,""),"")</f>
        <v/>
      </c>
      <c r="AU70" s="22" t="str">
        <f>IF(AND($AD70,$AB70),IF(Z70,IF(OR($V70:Z70),",","")&amp;AU$12&amp;": """&amp;N70&amp;"""",""),"")</f>
        <v/>
      </c>
      <c r="AV70" s="22" t="str">
        <f>IF(AND($AD70,$AB70),IF(AA70,IF(OR($V70:AA70),",","")&amp;AV$12&amp;": "&amp;"["&amp;O70&amp;"]",""),"")</f>
        <v/>
      </c>
      <c r="AW70" s="22" t="str">
        <f t="shared" si="14"/>
        <v>}</v>
      </c>
      <c r="AX70" s="14" t="str">
        <f t="shared" si="21"/>
        <v>}</v>
      </c>
      <c r="AY70" s="13" t="str">
        <f t="shared" si="15"/>
        <v>, {"name": "gps_detail_of_satellites", "title": "GPS satellite detail", "group": "Travel", "rank": "opt", "type": "string", "description": "per relevant NMEA frame", "constraints": {"required": false,"unique": false,"maxLength": 255}}</v>
      </c>
      <c r="AZ70" t="str">
        <f t="shared" si="16"/>
        <v>,gps_detail_of_satellites</v>
      </c>
      <c r="BA70" t="str">
        <f t="shared" si="17"/>
        <v>,'gps_detail_of_satellites'</v>
      </c>
    </row>
    <row r="71" spans="1:53" x14ac:dyDescent="0.25">
      <c r="A71" t="str">
        <f>'master schema'!C74</f>
        <v>gps_dgps_station_id</v>
      </c>
      <c r="B71" t="str">
        <f>'master schema'!K74</f>
        <v>GPS differential GPS station identifier</v>
      </c>
      <c r="C71" t="str">
        <f>'master schema'!D74</f>
        <v>Travel</v>
      </c>
      <c r="D71" t="str">
        <f>'master schema'!E74</f>
        <v>opt</v>
      </c>
      <c r="E71" t="str">
        <f>'master schema'!M74</f>
        <v>string</v>
      </c>
      <c r="F71">
        <f>'master schema'!N74</f>
        <v>0</v>
      </c>
      <c r="G71" t="str">
        <f>'master schema'!O74</f>
        <v>per relevant NMEA frame</v>
      </c>
      <c r="H71" t="b">
        <f>'master schema'!Y74</f>
        <v>0</v>
      </c>
      <c r="I71" t="b">
        <f>'master schema'!Z74</f>
        <v>0</v>
      </c>
      <c r="J71">
        <f>'master schema'!S74</f>
        <v>0</v>
      </c>
      <c r="K71">
        <f>'master schema'!T74</f>
        <v>255</v>
      </c>
      <c r="L71">
        <f>'master schema'!U74</f>
        <v>0</v>
      </c>
      <c r="M71">
        <f>'master schema'!V74</f>
        <v>0</v>
      </c>
      <c r="N71">
        <f>'master schema'!W74</f>
        <v>0</v>
      </c>
      <c r="O71">
        <f>'master schema'!X74</f>
        <v>0</v>
      </c>
      <c r="P71" t="b">
        <f t="shared" si="1"/>
        <v>1</v>
      </c>
      <c r="Q71" t="b">
        <f t="shared" si="23"/>
        <v>1</v>
      </c>
      <c r="R71" t="b">
        <f t="shared" si="23"/>
        <v>0</v>
      </c>
      <c r="S71" t="b">
        <f t="shared" si="23"/>
        <v>1</v>
      </c>
      <c r="T71" t="b">
        <f t="shared" si="18"/>
        <v>0</v>
      </c>
      <c r="U71" t="b">
        <f t="shared" si="18"/>
        <v>0</v>
      </c>
      <c r="V71" t="b">
        <f>NOT(ISBLANK('master schema'!S74))</f>
        <v>0</v>
      </c>
      <c r="W71" t="b">
        <f>NOT(ISBLANK('master schema'!T74))</f>
        <v>1</v>
      </c>
      <c r="X71" t="b">
        <f>NOT(ISBLANK('master schema'!U74))</f>
        <v>0</v>
      </c>
      <c r="Y71" t="b">
        <f>NOT(ISBLANK('master schema'!V74))</f>
        <v>0</v>
      </c>
      <c r="Z71" t="b">
        <f>NOT(ISBLANK('master schema'!W74))</f>
        <v>0</v>
      </c>
      <c r="AA71" t="b">
        <f>NOT(ISBLANK('master schema'!X74))</f>
        <v>0</v>
      </c>
      <c r="AB71" t="b">
        <f t="shared" si="19"/>
        <v>1</v>
      </c>
      <c r="AC71" t="str">
        <f>INDEX(reference!$D$55:$D$61,MATCH('master schema'!M74,reference!$C$55:$C$61,0))</f>
        <v>string</v>
      </c>
      <c r="AD71" t="b">
        <f t="shared" si="20"/>
        <v>1</v>
      </c>
      <c r="AE71" t="str">
        <f t="shared" si="3"/>
        <v>gpsDgpsStationId</v>
      </c>
      <c r="AF71" s="14" t="str">
        <f t="shared" si="22"/>
        <v>, {</v>
      </c>
      <c r="AG71" s="15" t="str">
        <f t="shared" si="4"/>
        <v>"name": "gps_dgps_station_id"</v>
      </c>
      <c r="AH71" s="15" t="str">
        <f t="shared" si="5"/>
        <v>, "title": "GPS differential GPS station identifier"</v>
      </c>
      <c r="AI71" s="15" t="str">
        <f t="shared" si="6"/>
        <v>, "group": "Travel"</v>
      </c>
      <c r="AJ71" s="15" t="str">
        <f t="shared" si="7"/>
        <v>, "rank": "opt"</v>
      </c>
      <c r="AK71" s="15" t="str">
        <f t="shared" si="8"/>
        <v>, "type": "string"</v>
      </c>
      <c r="AL71" s="15" t="str">
        <f t="shared" si="9"/>
        <v/>
      </c>
      <c r="AM71" s="15" t="str">
        <f t="shared" si="10"/>
        <v>, "description": "per relevant NMEA frame"</v>
      </c>
      <c r="AN71" s="22" t="str">
        <f t="shared" si="11"/>
        <v>, "constraints": {</v>
      </c>
      <c r="AO71" s="22" t="str">
        <f t="shared" si="12"/>
        <v>"required": false</v>
      </c>
      <c r="AP71" s="22" t="str">
        <f t="shared" si="13"/>
        <v>,"unique": false</v>
      </c>
      <c r="AQ71" s="22" t="str">
        <f>IF(AND($AD71,$AB71),IF(V71,IF(OR($V71:V71),",","")&amp;AQ$12&amp;": "&amp;J71,""),"")</f>
        <v/>
      </c>
      <c r="AR71" s="22" t="str">
        <f>IF(AND($AD71,$AB71),IF(W71,IF(OR($V71:W71),",","")&amp;AR$12&amp;": "&amp;K71,""),"")</f>
        <v>,"maxLength": 255</v>
      </c>
      <c r="AS71" s="22" t="str">
        <f>IF(AND($AD71,$AB71),IF(X71,IF(OR($V71:X71),",","")&amp;AS$12&amp;": "&amp;L71,""),"")</f>
        <v/>
      </c>
      <c r="AT71" s="22" t="str">
        <f>IF(AND($AD71,$AB71),IF(Y71,IF(OR($V71:Y71),",","")&amp;AT$12&amp;": "&amp;M71,""),"")</f>
        <v/>
      </c>
      <c r="AU71" s="22" t="str">
        <f>IF(AND($AD71,$AB71),IF(Z71,IF(OR($V71:Z71),",","")&amp;AU$12&amp;": """&amp;N71&amp;"""",""),"")</f>
        <v/>
      </c>
      <c r="AV71" s="22" t="str">
        <f>IF(AND($AD71,$AB71),IF(AA71,IF(OR($V71:AA71),",","")&amp;AV$12&amp;": "&amp;"["&amp;O71&amp;"]",""),"")</f>
        <v/>
      </c>
      <c r="AW71" s="22" t="str">
        <f t="shared" si="14"/>
        <v>}</v>
      </c>
      <c r="AX71" s="14" t="str">
        <f t="shared" si="21"/>
        <v>}</v>
      </c>
      <c r="AY71" s="13" t="str">
        <f t="shared" si="15"/>
        <v>, {"name": "gps_dgps_station_id", "title": "GPS differential GPS station identifier", "group": "Travel", "rank": "opt", "type": "string", "description": "per relevant NMEA frame", "constraints": {"required": false,"unique": false,"maxLength": 255}}</v>
      </c>
      <c r="AZ71" t="str">
        <f t="shared" si="16"/>
        <v>,gps_dgps_station_id</v>
      </c>
      <c r="BA71" t="str">
        <f t="shared" si="17"/>
        <v>,'gps_dgps_station_id'</v>
      </c>
    </row>
    <row r="72" spans="1:53" x14ac:dyDescent="0.25">
      <c r="A72" t="str">
        <f>'master schema'!C75</f>
        <v>gps_ground_speed_km_h</v>
      </c>
      <c r="B72" t="str">
        <f>'master schema'!K75</f>
        <v>GPS ground speed, kilometres per hour</v>
      </c>
      <c r="C72" t="str">
        <f>'master schema'!D75</f>
        <v>Travel</v>
      </c>
      <c r="D72" t="str">
        <f>'master schema'!E75</f>
        <v>opt</v>
      </c>
      <c r="E72" t="str">
        <f>'master schema'!M75</f>
        <v>numeric</v>
      </c>
      <c r="F72">
        <f>'master schema'!N75</f>
        <v>0</v>
      </c>
      <c r="G72" t="str">
        <f>'master schema'!O75</f>
        <v>per relevant NMEA frame</v>
      </c>
      <c r="H72" t="b">
        <f>'master schema'!Y75</f>
        <v>0</v>
      </c>
      <c r="I72" t="b">
        <f>'master schema'!Z75</f>
        <v>0</v>
      </c>
      <c r="J72">
        <f>'master schema'!S75</f>
        <v>0</v>
      </c>
      <c r="K72">
        <f>'master schema'!T75</f>
        <v>0</v>
      </c>
      <c r="L72">
        <f>'master schema'!U75</f>
        <v>0</v>
      </c>
      <c r="M72">
        <f>'master schema'!V75</f>
        <v>0</v>
      </c>
      <c r="N72">
        <f>'master schema'!W75</f>
        <v>0</v>
      </c>
      <c r="O72">
        <f>'master schema'!X75</f>
        <v>0</v>
      </c>
      <c r="P72" t="b">
        <f t="shared" si="1"/>
        <v>1</v>
      </c>
      <c r="Q72" t="b">
        <f t="shared" si="23"/>
        <v>1</v>
      </c>
      <c r="R72" t="b">
        <f t="shared" si="23"/>
        <v>0</v>
      </c>
      <c r="S72" t="b">
        <f t="shared" si="23"/>
        <v>1</v>
      </c>
      <c r="T72" t="b">
        <f t="shared" si="18"/>
        <v>0</v>
      </c>
      <c r="U72" t="b">
        <f t="shared" si="18"/>
        <v>0</v>
      </c>
      <c r="V72" t="b">
        <f>NOT(ISBLANK('master schema'!S75))</f>
        <v>0</v>
      </c>
      <c r="W72" t="b">
        <f>NOT(ISBLANK('master schema'!T75))</f>
        <v>0</v>
      </c>
      <c r="X72" t="b">
        <f>NOT(ISBLANK('master schema'!U75))</f>
        <v>0</v>
      </c>
      <c r="Y72" t="b">
        <f>NOT(ISBLANK('master schema'!V75))</f>
        <v>0</v>
      </c>
      <c r="Z72" t="b">
        <f>NOT(ISBLANK('master schema'!W75))</f>
        <v>0</v>
      </c>
      <c r="AA72" t="b">
        <f>NOT(ISBLANK('master schema'!X75))</f>
        <v>0</v>
      </c>
      <c r="AB72" t="b">
        <f t="shared" si="19"/>
        <v>0</v>
      </c>
      <c r="AC72" t="str">
        <f>INDEX(reference!$D$55:$D$61,MATCH('master schema'!M75,reference!$C$55:$C$61,0))</f>
        <v>number</v>
      </c>
      <c r="AD72" t="b">
        <f t="shared" si="20"/>
        <v>1</v>
      </c>
      <c r="AE72" t="str">
        <f t="shared" si="3"/>
        <v>gpsGroundSpeedKmH</v>
      </c>
      <c r="AF72" s="14" t="str">
        <f t="shared" si="22"/>
        <v>, {</v>
      </c>
      <c r="AG72" s="15" t="str">
        <f t="shared" si="4"/>
        <v>"name": "gps_ground_speed_km_h"</v>
      </c>
      <c r="AH72" s="15" t="str">
        <f t="shared" si="5"/>
        <v>, "title": "GPS ground speed, kilometres per hour"</v>
      </c>
      <c r="AI72" s="15" t="str">
        <f t="shared" si="6"/>
        <v>, "group": "Travel"</v>
      </c>
      <c r="AJ72" s="15" t="str">
        <f t="shared" si="7"/>
        <v>, "rank": "opt"</v>
      </c>
      <c r="AK72" s="15" t="str">
        <f t="shared" si="8"/>
        <v>, "type": "number"</v>
      </c>
      <c r="AL72" s="15" t="str">
        <f t="shared" si="9"/>
        <v/>
      </c>
      <c r="AM72" s="15" t="str">
        <f t="shared" si="10"/>
        <v>, "description": "per relevant NMEA frame"</v>
      </c>
      <c r="AN72" s="22" t="str">
        <f t="shared" si="11"/>
        <v/>
      </c>
      <c r="AO72" s="22" t="str">
        <f t="shared" si="12"/>
        <v/>
      </c>
      <c r="AP72" s="22" t="str">
        <f t="shared" si="13"/>
        <v/>
      </c>
      <c r="AQ72" s="22" t="str">
        <f>IF(AND($AD72,$AB72),IF(V72,IF(OR($V72:V72),",","")&amp;AQ$12&amp;": "&amp;J72,""),"")</f>
        <v/>
      </c>
      <c r="AR72" s="22" t="str">
        <f>IF(AND($AD72,$AB72),IF(W72,IF(OR($V72:W72),",","")&amp;AR$12&amp;": "&amp;K72,""),"")</f>
        <v/>
      </c>
      <c r="AS72" s="22" t="str">
        <f>IF(AND($AD72,$AB72),IF(X72,IF(OR($V72:X72),",","")&amp;AS$12&amp;": "&amp;L72,""),"")</f>
        <v/>
      </c>
      <c r="AT72" s="22" t="str">
        <f>IF(AND($AD72,$AB72),IF(Y72,IF(OR($V72:Y72),",","")&amp;AT$12&amp;": "&amp;M72,""),"")</f>
        <v/>
      </c>
      <c r="AU72" s="22" t="str">
        <f>IF(AND($AD72,$AB72),IF(Z72,IF(OR($V72:Z72),",","")&amp;AU$12&amp;": """&amp;N72&amp;"""",""),"")</f>
        <v/>
      </c>
      <c r="AV72" s="22" t="str">
        <f>IF(AND($AD72,$AB72),IF(AA72,IF(OR($V72:AA72),",","")&amp;AV$12&amp;": "&amp;"["&amp;O72&amp;"]",""),"")</f>
        <v/>
      </c>
      <c r="AW72" s="22" t="str">
        <f t="shared" si="14"/>
        <v/>
      </c>
      <c r="AX72" s="14" t="str">
        <f t="shared" si="21"/>
        <v>}</v>
      </c>
      <c r="AY72" s="13" t="str">
        <f t="shared" si="15"/>
        <v>, {"name": "gps_ground_speed_km_h", "title": "GPS ground speed, kilometres per hour", "group": "Travel", "rank": "opt", "type": "number", "description": "per relevant NMEA frame"}</v>
      </c>
      <c r="AZ72" t="str">
        <f t="shared" si="16"/>
        <v>,gps_ground_speed_km_h</v>
      </c>
      <c r="BA72" t="str">
        <f t="shared" si="17"/>
        <v>,'gps_ground_speed_km_h'</v>
      </c>
    </row>
    <row r="73" spans="1:53" x14ac:dyDescent="0.25">
      <c r="A73" t="str">
        <f>'master schema'!C76</f>
        <v>gps_height_of_geoid_m</v>
      </c>
      <c r="B73" t="str">
        <f>'master schema'!K76</f>
        <v>GPS height of geoid</v>
      </c>
      <c r="C73" t="str">
        <f>'master schema'!D76</f>
        <v>Travel</v>
      </c>
      <c r="D73" t="str">
        <f>'master schema'!E76</f>
        <v>opt</v>
      </c>
      <c r="E73" t="str">
        <f>'master schema'!M76</f>
        <v>numeric</v>
      </c>
      <c r="F73">
        <f>'master schema'!N76</f>
        <v>0</v>
      </c>
      <c r="G73" t="str">
        <f>'master schema'!O76</f>
        <v>per relevant NMEA frame</v>
      </c>
      <c r="H73" t="b">
        <f>'master schema'!Y76</f>
        <v>0</v>
      </c>
      <c r="I73" t="b">
        <f>'master schema'!Z76</f>
        <v>0</v>
      </c>
      <c r="J73">
        <f>'master schema'!S76</f>
        <v>0</v>
      </c>
      <c r="K73">
        <f>'master schema'!T76</f>
        <v>0</v>
      </c>
      <c r="L73">
        <f>'master schema'!U76</f>
        <v>0</v>
      </c>
      <c r="M73">
        <f>'master schema'!V76</f>
        <v>0</v>
      </c>
      <c r="N73">
        <f>'master schema'!W76</f>
        <v>0</v>
      </c>
      <c r="O73">
        <f>'master schema'!X76</f>
        <v>0</v>
      </c>
      <c r="P73" t="b">
        <f t="shared" si="1"/>
        <v>1</v>
      </c>
      <c r="Q73" t="b">
        <f t="shared" si="23"/>
        <v>1</v>
      </c>
      <c r="R73" t="b">
        <f t="shared" si="23"/>
        <v>0</v>
      </c>
      <c r="S73" t="b">
        <f t="shared" si="23"/>
        <v>1</v>
      </c>
      <c r="T73" t="b">
        <f t="shared" si="18"/>
        <v>0</v>
      </c>
      <c r="U73" t="b">
        <f t="shared" si="18"/>
        <v>0</v>
      </c>
      <c r="V73" t="b">
        <f>NOT(ISBLANK('master schema'!S76))</f>
        <v>0</v>
      </c>
      <c r="W73" t="b">
        <f>NOT(ISBLANK('master schema'!T76))</f>
        <v>0</v>
      </c>
      <c r="X73" t="b">
        <f>NOT(ISBLANK('master schema'!U76))</f>
        <v>0</v>
      </c>
      <c r="Y73" t="b">
        <f>NOT(ISBLANK('master schema'!V76))</f>
        <v>0</v>
      </c>
      <c r="Z73" t="b">
        <f>NOT(ISBLANK('master schema'!W76))</f>
        <v>0</v>
      </c>
      <c r="AA73" t="b">
        <f>NOT(ISBLANK('master schema'!X76))</f>
        <v>0</v>
      </c>
      <c r="AB73" t="b">
        <f t="shared" si="19"/>
        <v>0</v>
      </c>
      <c r="AC73" t="str">
        <f>INDEX(reference!$D$55:$D$61,MATCH('master schema'!M76,reference!$C$55:$C$61,0))</f>
        <v>number</v>
      </c>
      <c r="AD73" t="b">
        <f t="shared" si="20"/>
        <v>1</v>
      </c>
      <c r="AE73" t="str">
        <f t="shared" si="3"/>
        <v>gpsHeightOfGeoidM</v>
      </c>
      <c r="AF73" s="14" t="str">
        <f t="shared" si="22"/>
        <v>, {</v>
      </c>
      <c r="AG73" s="15" t="str">
        <f t="shared" si="4"/>
        <v>"name": "gps_height_of_geoid_m"</v>
      </c>
      <c r="AH73" s="15" t="str">
        <f t="shared" si="5"/>
        <v>, "title": "GPS height of geoid"</v>
      </c>
      <c r="AI73" s="15" t="str">
        <f t="shared" si="6"/>
        <v>, "group": "Travel"</v>
      </c>
      <c r="AJ73" s="15" t="str">
        <f t="shared" si="7"/>
        <v>, "rank": "opt"</v>
      </c>
      <c r="AK73" s="15" t="str">
        <f t="shared" si="8"/>
        <v>, "type": "number"</v>
      </c>
      <c r="AL73" s="15" t="str">
        <f t="shared" si="9"/>
        <v/>
      </c>
      <c r="AM73" s="15" t="str">
        <f t="shared" si="10"/>
        <v>, "description": "per relevant NMEA frame"</v>
      </c>
      <c r="AN73" s="22" t="str">
        <f t="shared" si="11"/>
        <v/>
      </c>
      <c r="AO73" s="22" t="str">
        <f t="shared" si="12"/>
        <v/>
      </c>
      <c r="AP73" s="22" t="str">
        <f t="shared" si="13"/>
        <v/>
      </c>
      <c r="AQ73" s="22" t="str">
        <f>IF(AND($AD73,$AB73),IF(V73,IF(OR($V73:V73),",","")&amp;AQ$12&amp;": "&amp;J73,""),"")</f>
        <v/>
      </c>
      <c r="AR73" s="22" t="str">
        <f>IF(AND($AD73,$AB73),IF(W73,IF(OR($V73:W73),",","")&amp;AR$12&amp;": "&amp;K73,""),"")</f>
        <v/>
      </c>
      <c r="AS73" s="22" t="str">
        <f>IF(AND($AD73,$AB73),IF(X73,IF(OR($V73:X73),",","")&amp;AS$12&amp;": "&amp;L73,""),"")</f>
        <v/>
      </c>
      <c r="AT73" s="22" t="str">
        <f>IF(AND($AD73,$AB73),IF(Y73,IF(OR($V73:Y73),",","")&amp;AT$12&amp;": "&amp;M73,""),"")</f>
        <v/>
      </c>
      <c r="AU73" s="22" t="str">
        <f>IF(AND($AD73,$AB73),IF(Z73,IF(OR($V73:Z73),",","")&amp;AU$12&amp;": """&amp;N73&amp;"""",""),"")</f>
        <v/>
      </c>
      <c r="AV73" s="22" t="str">
        <f>IF(AND($AD73,$AB73),IF(AA73,IF(OR($V73:AA73),",","")&amp;AV$12&amp;": "&amp;"["&amp;O73&amp;"]",""),"")</f>
        <v/>
      </c>
      <c r="AW73" s="22" t="str">
        <f t="shared" si="14"/>
        <v/>
      </c>
      <c r="AX73" s="14" t="str">
        <f t="shared" si="21"/>
        <v>}</v>
      </c>
      <c r="AY73" s="13" t="str">
        <f t="shared" si="15"/>
        <v>, {"name": "gps_height_of_geoid_m", "title": "GPS height of geoid", "group": "Travel", "rank": "opt", "type": "number", "description": "per relevant NMEA frame"}</v>
      </c>
      <c r="AZ73" t="str">
        <f t="shared" si="16"/>
        <v>,gps_height_of_geoid_m</v>
      </c>
      <c r="BA73" t="str">
        <f t="shared" si="17"/>
        <v>,'gps_height_of_geoid_m'</v>
      </c>
    </row>
    <row r="74" spans="1:53" x14ac:dyDescent="0.25">
      <c r="A74" t="str">
        <f>'master schema'!C77</f>
        <v>gps_hdop_m</v>
      </c>
      <c r="B74" t="str">
        <f>'master schema'!K77</f>
        <v>GPS horizontal dilution of precision</v>
      </c>
      <c r="C74" t="str">
        <f>'master schema'!D77</f>
        <v>Travel</v>
      </c>
      <c r="D74" t="str">
        <f>'master schema'!E77</f>
        <v>opt</v>
      </c>
      <c r="E74" t="str">
        <f>'master schema'!M77</f>
        <v>numeric</v>
      </c>
      <c r="F74">
        <f>'master schema'!N77</f>
        <v>0</v>
      </c>
      <c r="G74" t="str">
        <f>'master schema'!O77</f>
        <v>per relevant NMEA frame</v>
      </c>
      <c r="H74" t="b">
        <f>'master schema'!Y77</f>
        <v>0</v>
      </c>
      <c r="I74" t="b">
        <f>'master schema'!Z77</f>
        <v>0</v>
      </c>
      <c r="J74">
        <f>'master schema'!S77</f>
        <v>0</v>
      </c>
      <c r="K74">
        <f>'master schema'!T77</f>
        <v>0</v>
      </c>
      <c r="L74">
        <f>'master schema'!U77</f>
        <v>0</v>
      </c>
      <c r="M74">
        <f>'master schema'!V77</f>
        <v>0</v>
      </c>
      <c r="N74">
        <f>'master schema'!W77</f>
        <v>0</v>
      </c>
      <c r="O74">
        <f>'master schema'!X77</f>
        <v>0</v>
      </c>
      <c r="P74" t="b">
        <f t="shared" si="1"/>
        <v>1</v>
      </c>
      <c r="Q74" t="b">
        <f t="shared" si="23"/>
        <v>1</v>
      </c>
      <c r="R74" t="b">
        <f t="shared" si="23"/>
        <v>0</v>
      </c>
      <c r="S74" t="b">
        <f t="shared" si="23"/>
        <v>1</v>
      </c>
      <c r="T74" t="b">
        <f t="shared" si="18"/>
        <v>0</v>
      </c>
      <c r="U74" t="b">
        <f t="shared" si="18"/>
        <v>0</v>
      </c>
      <c r="V74" t="b">
        <f>NOT(ISBLANK('master schema'!S77))</f>
        <v>0</v>
      </c>
      <c r="W74" t="b">
        <f>NOT(ISBLANK('master schema'!T77))</f>
        <v>0</v>
      </c>
      <c r="X74" t="b">
        <f>NOT(ISBLANK('master schema'!U77))</f>
        <v>0</v>
      </c>
      <c r="Y74" t="b">
        <f>NOT(ISBLANK('master schema'!V77))</f>
        <v>0</v>
      </c>
      <c r="Z74" t="b">
        <f>NOT(ISBLANK('master schema'!W77))</f>
        <v>0</v>
      </c>
      <c r="AA74" t="b">
        <f>NOT(ISBLANK('master schema'!X77))</f>
        <v>0</v>
      </c>
      <c r="AB74" t="b">
        <f t="shared" si="19"/>
        <v>0</v>
      </c>
      <c r="AC74" t="str">
        <f>INDEX(reference!$D$55:$D$61,MATCH('master schema'!M77,reference!$C$55:$C$61,0))</f>
        <v>number</v>
      </c>
      <c r="AD74" t="b">
        <f t="shared" si="20"/>
        <v>1</v>
      </c>
      <c r="AE74" t="str">
        <f t="shared" si="3"/>
        <v>gpsHdopM</v>
      </c>
      <c r="AF74" s="14" t="str">
        <f t="shared" si="22"/>
        <v>, {</v>
      </c>
      <c r="AG74" s="15" t="str">
        <f t="shared" si="4"/>
        <v>"name": "gps_hdop_m"</v>
      </c>
      <c r="AH74" s="15" t="str">
        <f t="shared" si="5"/>
        <v>, "title": "GPS horizontal dilution of precision"</v>
      </c>
      <c r="AI74" s="15" t="str">
        <f t="shared" si="6"/>
        <v>, "group": "Travel"</v>
      </c>
      <c r="AJ74" s="15" t="str">
        <f t="shared" si="7"/>
        <v>, "rank": "opt"</v>
      </c>
      <c r="AK74" s="15" t="str">
        <f t="shared" si="8"/>
        <v>, "type": "number"</v>
      </c>
      <c r="AL74" s="15" t="str">
        <f t="shared" si="9"/>
        <v/>
      </c>
      <c r="AM74" s="15" t="str">
        <f t="shared" si="10"/>
        <v>, "description": "per relevant NMEA frame"</v>
      </c>
      <c r="AN74" s="22" t="str">
        <f t="shared" si="11"/>
        <v/>
      </c>
      <c r="AO74" s="22" t="str">
        <f t="shared" si="12"/>
        <v/>
      </c>
      <c r="AP74" s="22" t="str">
        <f t="shared" si="13"/>
        <v/>
      </c>
      <c r="AQ74" s="22" t="str">
        <f>IF(AND($AD74,$AB74),IF(V74,IF(OR($V74:V74),",","")&amp;AQ$12&amp;": "&amp;J74,""),"")</f>
        <v/>
      </c>
      <c r="AR74" s="22" t="str">
        <f>IF(AND($AD74,$AB74),IF(W74,IF(OR($V74:W74),",","")&amp;AR$12&amp;": "&amp;K74,""),"")</f>
        <v/>
      </c>
      <c r="AS74" s="22" t="str">
        <f>IF(AND($AD74,$AB74),IF(X74,IF(OR($V74:X74),",","")&amp;AS$12&amp;": "&amp;L74,""),"")</f>
        <v/>
      </c>
      <c r="AT74" s="22" t="str">
        <f>IF(AND($AD74,$AB74),IF(Y74,IF(OR($V74:Y74),",","")&amp;AT$12&amp;": "&amp;M74,""),"")</f>
        <v/>
      </c>
      <c r="AU74" s="22" t="str">
        <f>IF(AND($AD74,$AB74),IF(Z74,IF(OR($V74:Z74),",","")&amp;AU$12&amp;": """&amp;N74&amp;"""",""),"")</f>
        <v/>
      </c>
      <c r="AV74" s="22" t="str">
        <f>IF(AND($AD74,$AB74),IF(AA74,IF(OR($V74:AA74),",","")&amp;AV$12&amp;": "&amp;"["&amp;O74&amp;"]",""),"")</f>
        <v/>
      </c>
      <c r="AW74" s="22" t="str">
        <f t="shared" si="14"/>
        <v/>
      </c>
      <c r="AX74" s="14" t="str">
        <f t="shared" si="21"/>
        <v>}</v>
      </c>
      <c r="AY74" s="13" t="str">
        <f t="shared" si="15"/>
        <v>, {"name": "gps_hdop_m", "title": "GPS horizontal dilution of precision", "group": "Travel", "rank": "opt", "type": "number", "description": "per relevant NMEA frame"}</v>
      </c>
      <c r="AZ74" t="str">
        <f t="shared" si="16"/>
        <v>,gps_hdop_m</v>
      </c>
      <c r="BA74" t="str">
        <f t="shared" si="17"/>
        <v>,'gps_hdop_m'</v>
      </c>
    </row>
    <row r="75" spans="1:53" x14ac:dyDescent="0.25">
      <c r="A75" t="str">
        <f>'master schema'!C78</f>
        <v>gps_magnetic_track_made_good</v>
      </c>
      <c r="B75" t="str">
        <f>'master schema'!K78</f>
        <v>GPS magnetic track made good</v>
      </c>
      <c r="C75" t="str">
        <f>'master schema'!D78</f>
        <v>Travel</v>
      </c>
      <c r="D75" t="str">
        <f>'master schema'!E78</f>
        <v>opt</v>
      </c>
      <c r="E75" t="str">
        <f>'master schema'!M78</f>
        <v>numeric</v>
      </c>
      <c r="F75">
        <f>'master schema'!N78</f>
        <v>0</v>
      </c>
      <c r="G75" t="str">
        <f>'master schema'!O78</f>
        <v>per relevant NMEA frame</v>
      </c>
      <c r="H75" t="b">
        <f>'master schema'!Y78</f>
        <v>0</v>
      </c>
      <c r="I75" t="b">
        <f>'master schema'!Z78</f>
        <v>0</v>
      </c>
      <c r="J75">
        <f>'master schema'!S78</f>
        <v>0</v>
      </c>
      <c r="K75">
        <f>'master schema'!T78</f>
        <v>0</v>
      </c>
      <c r="L75">
        <f>'master schema'!U78</f>
        <v>0</v>
      </c>
      <c r="M75">
        <f>'master schema'!V78</f>
        <v>0</v>
      </c>
      <c r="N75">
        <f>'master schema'!W78</f>
        <v>0</v>
      </c>
      <c r="O75">
        <f>'master schema'!X78</f>
        <v>0</v>
      </c>
      <c r="P75" t="b">
        <f t="shared" si="1"/>
        <v>1</v>
      </c>
      <c r="Q75" t="b">
        <f t="shared" si="23"/>
        <v>1</v>
      </c>
      <c r="R75" t="b">
        <f t="shared" si="23"/>
        <v>0</v>
      </c>
      <c r="S75" t="b">
        <f t="shared" si="23"/>
        <v>1</v>
      </c>
      <c r="T75" t="b">
        <f t="shared" si="18"/>
        <v>0</v>
      </c>
      <c r="U75" t="b">
        <f t="shared" si="18"/>
        <v>0</v>
      </c>
      <c r="V75" t="b">
        <f>NOT(ISBLANK('master schema'!S78))</f>
        <v>0</v>
      </c>
      <c r="W75" t="b">
        <f>NOT(ISBLANK('master schema'!T78))</f>
        <v>0</v>
      </c>
      <c r="X75" t="b">
        <f>NOT(ISBLANK('master schema'!U78))</f>
        <v>0</v>
      </c>
      <c r="Y75" t="b">
        <f>NOT(ISBLANK('master schema'!V78))</f>
        <v>0</v>
      </c>
      <c r="Z75" t="b">
        <f>NOT(ISBLANK('master schema'!W78))</f>
        <v>0</v>
      </c>
      <c r="AA75" t="b">
        <f>NOT(ISBLANK('master schema'!X78))</f>
        <v>0</v>
      </c>
      <c r="AB75" t="b">
        <f t="shared" si="19"/>
        <v>0</v>
      </c>
      <c r="AC75" t="str">
        <f>INDEX(reference!$D$55:$D$61,MATCH('master schema'!M78,reference!$C$55:$C$61,0))</f>
        <v>number</v>
      </c>
      <c r="AD75" t="b">
        <f t="shared" si="20"/>
        <v>1</v>
      </c>
      <c r="AE75" t="str">
        <f t="shared" si="3"/>
        <v>gpsMagneticTrackMadeGood</v>
      </c>
      <c r="AF75" s="14" t="str">
        <f t="shared" si="22"/>
        <v>, {</v>
      </c>
      <c r="AG75" s="15" t="str">
        <f t="shared" si="4"/>
        <v>"name": "gps_magnetic_track_made_good"</v>
      </c>
      <c r="AH75" s="15" t="str">
        <f t="shared" si="5"/>
        <v>, "title": "GPS magnetic track made good"</v>
      </c>
      <c r="AI75" s="15" t="str">
        <f t="shared" si="6"/>
        <v>, "group": "Travel"</v>
      </c>
      <c r="AJ75" s="15" t="str">
        <f t="shared" si="7"/>
        <v>, "rank": "opt"</v>
      </c>
      <c r="AK75" s="15" t="str">
        <f t="shared" si="8"/>
        <v>, "type": "number"</v>
      </c>
      <c r="AL75" s="15" t="str">
        <f t="shared" si="9"/>
        <v/>
      </c>
      <c r="AM75" s="15" t="str">
        <f t="shared" si="10"/>
        <v>, "description": "per relevant NMEA frame"</v>
      </c>
      <c r="AN75" s="22" t="str">
        <f t="shared" si="11"/>
        <v/>
      </c>
      <c r="AO75" s="22" t="str">
        <f t="shared" si="12"/>
        <v/>
      </c>
      <c r="AP75" s="22" t="str">
        <f t="shared" si="13"/>
        <v/>
      </c>
      <c r="AQ75" s="22" t="str">
        <f>IF(AND($AD75,$AB75),IF(V75,IF(OR($V75:V75),",","")&amp;AQ$12&amp;": "&amp;J75,""),"")</f>
        <v/>
      </c>
      <c r="AR75" s="22" t="str">
        <f>IF(AND($AD75,$AB75),IF(W75,IF(OR($V75:W75),",","")&amp;AR$12&amp;": "&amp;K75,""),"")</f>
        <v/>
      </c>
      <c r="AS75" s="22" t="str">
        <f>IF(AND($AD75,$AB75),IF(X75,IF(OR($V75:X75),",","")&amp;AS$12&amp;": "&amp;L75,""),"")</f>
        <v/>
      </c>
      <c r="AT75" s="22" t="str">
        <f>IF(AND($AD75,$AB75),IF(Y75,IF(OR($V75:Y75),",","")&amp;AT$12&amp;": "&amp;M75,""),"")</f>
        <v/>
      </c>
      <c r="AU75" s="22" t="str">
        <f>IF(AND($AD75,$AB75),IF(Z75,IF(OR($V75:Z75),",","")&amp;AU$12&amp;": """&amp;N75&amp;"""",""),"")</f>
        <v/>
      </c>
      <c r="AV75" s="22" t="str">
        <f>IF(AND($AD75,$AB75),IF(AA75,IF(OR($V75:AA75),",","")&amp;AV$12&amp;": "&amp;"["&amp;O75&amp;"]",""),"")</f>
        <v/>
      </c>
      <c r="AW75" s="22" t="str">
        <f t="shared" si="14"/>
        <v/>
      </c>
      <c r="AX75" s="14" t="str">
        <f t="shared" si="21"/>
        <v>}</v>
      </c>
      <c r="AY75" s="13" t="str">
        <f t="shared" si="15"/>
        <v>, {"name": "gps_magnetic_track_made_good", "title": "GPS magnetic track made good", "group": "Travel", "rank": "opt", "type": "number", "description": "per relevant NMEA frame"}</v>
      </c>
      <c r="AZ75" t="str">
        <f t="shared" si="16"/>
        <v>,gps_magnetic_track_made_good</v>
      </c>
      <c r="BA75" t="str">
        <f t="shared" si="17"/>
        <v>,'gps_magnetic_track_made_good'</v>
      </c>
    </row>
    <row r="76" spans="1:53" x14ac:dyDescent="0.25">
      <c r="A76" t="str">
        <f>'master schema'!C79</f>
        <v>gps_number_of_satellites</v>
      </c>
      <c r="B76" t="str">
        <f>'master schema'!K79</f>
        <v>GPS number of satellites in view</v>
      </c>
      <c r="C76" t="str">
        <f>'master schema'!D79</f>
        <v>Travel</v>
      </c>
      <c r="D76" t="str">
        <f>'master schema'!E79</f>
        <v>opt</v>
      </c>
      <c r="E76" t="str">
        <f>'master schema'!M79</f>
        <v>integer</v>
      </c>
      <c r="F76">
        <f>'master schema'!N79</f>
        <v>0</v>
      </c>
      <c r="G76" t="str">
        <f>'master schema'!O79</f>
        <v>per relevant NMEA frame</v>
      </c>
      <c r="H76" t="b">
        <f>'master schema'!Y79</f>
        <v>0</v>
      </c>
      <c r="I76" t="b">
        <f>'master schema'!Z79</f>
        <v>0</v>
      </c>
      <c r="J76">
        <f>'master schema'!S79</f>
        <v>0</v>
      </c>
      <c r="K76">
        <f>'master schema'!T79</f>
        <v>0</v>
      </c>
      <c r="L76">
        <f>'master schema'!U79</f>
        <v>0</v>
      </c>
      <c r="M76">
        <f>'master schema'!V79</f>
        <v>0</v>
      </c>
      <c r="N76">
        <f>'master schema'!W79</f>
        <v>0</v>
      </c>
      <c r="O76">
        <f>'master schema'!X79</f>
        <v>0</v>
      </c>
      <c r="P76" t="b">
        <f t="shared" si="1"/>
        <v>1</v>
      </c>
      <c r="Q76" t="b">
        <f t="shared" si="23"/>
        <v>1</v>
      </c>
      <c r="R76" t="b">
        <f t="shared" si="23"/>
        <v>0</v>
      </c>
      <c r="S76" t="b">
        <f t="shared" si="23"/>
        <v>1</v>
      </c>
      <c r="T76" t="b">
        <f t="shared" si="18"/>
        <v>0</v>
      </c>
      <c r="U76" t="b">
        <f t="shared" si="18"/>
        <v>0</v>
      </c>
      <c r="V76" t="b">
        <f>NOT(ISBLANK('master schema'!S79))</f>
        <v>0</v>
      </c>
      <c r="W76" t="b">
        <f>NOT(ISBLANK('master schema'!T79))</f>
        <v>0</v>
      </c>
      <c r="X76" t="b">
        <f>NOT(ISBLANK('master schema'!U79))</f>
        <v>0</v>
      </c>
      <c r="Y76" t="b">
        <f>NOT(ISBLANK('master schema'!V79))</f>
        <v>0</v>
      </c>
      <c r="Z76" t="b">
        <f>NOT(ISBLANK('master schema'!W79))</f>
        <v>0</v>
      </c>
      <c r="AA76" t="b">
        <f>NOT(ISBLANK('master schema'!X79))</f>
        <v>0</v>
      </c>
      <c r="AB76" t="b">
        <f t="shared" si="19"/>
        <v>0</v>
      </c>
      <c r="AC76" t="str">
        <f>INDEX(reference!$D$55:$D$61,MATCH('master schema'!M79,reference!$C$55:$C$61,0))</f>
        <v>integer</v>
      </c>
      <c r="AD76" t="b">
        <f t="shared" si="20"/>
        <v>1</v>
      </c>
      <c r="AE76" t="str">
        <f t="shared" si="3"/>
        <v>gpsNumberOfSatellites</v>
      </c>
      <c r="AF76" s="14" t="str">
        <f t="shared" si="22"/>
        <v>, {</v>
      </c>
      <c r="AG76" s="15" t="str">
        <f t="shared" si="4"/>
        <v>"name": "gps_number_of_satellites"</v>
      </c>
      <c r="AH76" s="15" t="str">
        <f t="shared" si="5"/>
        <v>, "title": "GPS number of satellites in view"</v>
      </c>
      <c r="AI76" s="15" t="str">
        <f t="shared" si="6"/>
        <v>, "group": "Travel"</v>
      </c>
      <c r="AJ76" s="15" t="str">
        <f t="shared" si="7"/>
        <v>, "rank": "opt"</v>
      </c>
      <c r="AK76" s="15" t="str">
        <f t="shared" si="8"/>
        <v>, "type": "integer"</v>
      </c>
      <c r="AL76" s="15" t="str">
        <f t="shared" si="9"/>
        <v/>
      </c>
      <c r="AM76" s="15" t="str">
        <f t="shared" si="10"/>
        <v>, "description": "per relevant NMEA frame"</v>
      </c>
      <c r="AN76" s="22" t="str">
        <f t="shared" si="11"/>
        <v/>
      </c>
      <c r="AO76" s="22" t="str">
        <f t="shared" si="12"/>
        <v/>
      </c>
      <c r="AP76" s="22" t="str">
        <f t="shared" si="13"/>
        <v/>
      </c>
      <c r="AQ76" s="22" t="str">
        <f>IF(AND($AD76,$AB76),IF(V76,IF(OR($V76:V76),",","")&amp;AQ$12&amp;": "&amp;J76,""),"")</f>
        <v/>
      </c>
      <c r="AR76" s="22" t="str">
        <f>IF(AND($AD76,$AB76),IF(W76,IF(OR($V76:W76),",","")&amp;AR$12&amp;": "&amp;K76,""),"")</f>
        <v/>
      </c>
      <c r="AS76" s="22" t="str">
        <f>IF(AND($AD76,$AB76),IF(X76,IF(OR($V76:X76),",","")&amp;AS$12&amp;": "&amp;L76,""),"")</f>
        <v/>
      </c>
      <c r="AT76" s="22" t="str">
        <f>IF(AND($AD76,$AB76),IF(Y76,IF(OR($V76:Y76),",","")&amp;AT$12&amp;": "&amp;M76,""),"")</f>
        <v/>
      </c>
      <c r="AU76" s="22" t="str">
        <f>IF(AND($AD76,$AB76),IF(Z76,IF(OR($V76:Z76),",","")&amp;AU$12&amp;": """&amp;N76&amp;"""",""),"")</f>
        <v/>
      </c>
      <c r="AV76" s="22" t="str">
        <f>IF(AND($AD76,$AB76),IF(AA76,IF(OR($V76:AA76),",","")&amp;AV$12&amp;": "&amp;"["&amp;O76&amp;"]",""),"")</f>
        <v/>
      </c>
      <c r="AW76" s="22" t="str">
        <f t="shared" si="14"/>
        <v/>
      </c>
      <c r="AX76" s="14" t="str">
        <f t="shared" si="21"/>
        <v>}</v>
      </c>
      <c r="AY76" s="13" t="str">
        <f t="shared" si="15"/>
        <v>, {"name": "gps_number_of_satellites", "title": "GPS number of satellites in view", "group": "Travel", "rank": "opt", "type": "integer", "description": "per relevant NMEA frame"}</v>
      </c>
      <c r="AZ76" t="str">
        <f t="shared" si="16"/>
        <v>,gps_number_of_satellites</v>
      </c>
      <c r="BA76" t="str">
        <f t="shared" si="17"/>
        <v>,'gps_number_of_satellites'</v>
      </c>
    </row>
    <row r="77" spans="1:53" x14ac:dyDescent="0.25">
      <c r="A77" t="str">
        <f>'master schema'!C80</f>
        <v>gps_pdop_m</v>
      </c>
      <c r="B77" t="str">
        <f>'master schema'!K80</f>
        <v>GPS position dilution of precision</v>
      </c>
      <c r="C77" t="str">
        <f>'master schema'!D80</f>
        <v>Travel</v>
      </c>
      <c r="D77" t="str">
        <f>'master schema'!E80</f>
        <v>opt</v>
      </c>
      <c r="E77" t="str">
        <f>'master schema'!M80</f>
        <v>numeric</v>
      </c>
      <c r="F77">
        <f>'master schema'!N80</f>
        <v>0</v>
      </c>
      <c r="G77" t="str">
        <f>'master schema'!O80</f>
        <v>per relevant NMEA frame</v>
      </c>
      <c r="H77" t="b">
        <f>'master schema'!Y80</f>
        <v>0</v>
      </c>
      <c r="I77" t="b">
        <f>'master schema'!Z80</f>
        <v>0</v>
      </c>
      <c r="J77">
        <f>'master schema'!S80</f>
        <v>0</v>
      </c>
      <c r="K77">
        <f>'master schema'!T80</f>
        <v>0</v>
      </c>
      <c r="L77">
        <f>'master schema'!U80</f>
        <v>0</v>
      </c>
      <c r="M77">
        <f>'master schema'!V80</f>
        <v>0</v>
      </c>
      <c r="N77">
        <f>'master schema'!W80</f>
        <v>0</v>
      </c>
      <c r="O77">
        <f>'master schema'!X80</f>
        <v>0</v>
      </c>
      <c r="P77" t="b">
        <f t="shared" si="1"/>
        <v>1</v>
      </c>
      <c r="Q77" t="b">
        <f t="shared" si="23"/>
        <v>1</v>
      </c>
      <c r="R77" t="b">
        <f t="shared" si="23"/>
        <v>0</v>
      </c>
      <c r="S77" t="b">
        <f t="shared" si="23"/>
        <v>1</v>
      </c>
      <c r="T77" t="b">
        <f t="shared" si="18"/>
        <v>0</v>
      </c>
      <c r="U77" t="b">
        <f t="shared" si="18"/>
        <v>0</v>
      </c>
      <c r="V77" t="b">
        <f>NOT(ISBLANK('master schema'!S80))</f>
        <v>0</v>
      </c>
      <c r="W77" t="b">
        <f>NOT(ISBLANK('master schema'!T80))</f>
        <v>0</v>
      </c>
      <c r="X77" t="b">
        <f>NOT(ISBLANK('master schema'!U80))</f>
        <v>0</v>
      </c>
      <c r="Y77" t="b">
        <f>NOT(ISBLANK('master schema'!V80))</f>
        <v>0</v>
      </c>
      <c r="Z77" t="b">
        <f>NOT(ISBLANK('master schema'!W80))</f>
        <v>0</v>
      </c>
      <c r="AA77" t="b">
        <f>NOT(ISBLANK('master schema'!X80))</f>
        <v>0</v>
      </c>
      <c r="AB77" t="b">
        <f t="shared" si="19"/>
        <v>0</v>
      </c>
      <c r="AC77" t="str">
        <f>INDEX(reference!$D$55:$D$61,MATCH('master schema'!M80,reference!$C$55:$C$61,0))</f>
        <v>number</v>
      </c>
      <c r="AD77" t="b">
        <f t="shared" si="20"/>
        <v>1</v>
      </c>
      <c r="AE77" t="str">
        <f t="shared" si="3"/>
        <v>gpsPdopM</v>
      </c>
      <c r="AF77" s="14" t="str">
        <f t="shared" si="22"/>
        <v>, {</v>
      </c>
      <c r="AG77" s="15" t="str">
        <f t="shared" si="4"/>
        <v>"name": "gps_pdop_m"</v>
      </c>
      <c r="AH77" s="15" t="str">
        <f t="shared" si="5"/>
        <v>, "title": "GPS position dilution of precision"</v>
      </c>
      <c r="AI77" s="15" t="str">
        <f t="shared" si="6"/>
        <v>, "group": "Travel"</v>
      </c>
      <c r="AJ77" s="15" t="str">
        <f t="shared" si="7"/>
        <v>, "rank": "opt"</v>
      </c>
      <c r="AK77" s="15" t="str">
        <f t="shared" si="8"/>
        <v>, "type": "number"</v>
      </c>
      <c r="AL77" s="15" t="str">
        <f t="shared" si="9"/>
        <v/>
      </c>
      <c r="AM77" s="15" t="str">
        <f t="shared" si="10"/>
        <v>, "description": "per relevant NMEA frame"</v>
      </c>
      <c r="AN77" s="22" t="str">
        <f t="shared" si="11"/>
        <v/>
      </c>
      <c r="AO77" s="22" t="str">
        <f t="shared" si="12"/>
        <v/>
      </c>
      <c r="AP77" s="22" t="str">
        <f t="shared" si="13"/>
        <v/>
      </c>
      <c r="AQ77" s="22" t="str">
        <f>IF(AND($AD77,$AB77),IF(V77,IF(OR($V77:V77),",","")&amp;AQ$12&amp;": "&amp;J77,""),"")</f>
        <v/>
      </c>
      <c r="AR77" s="22" t="str">
        <f>IF(AND($AD77,$AB77),IF(W77,IF(OR($V77:W77),",","")&amp;AR$12&amp;": "&amp;K77,""),"")</f>
        <v/>
      </c>
      <c r="AS77" s="22" t="str">
        <f>IF(AND($AD77,$AB77),IF(X77,IF(OR($V77:X77),",","")&amp;AS$12&amp;": "&amp;L77,""),"")</f>
        <v/>
      </c>
      <c r="AT77" s="22" t="str">
        <f>IF(AND($AD77,$AB77),IF(Y77,IF(OR($V77:Y77),",","")&amp;AT$12&amp;": "&amp;M77,""),"")</f>
        <v/>
      </c>
      <c r="AU77" s="22" t="str">
        <f>IF(AND($AD77,$AB77),IF(Z77,IF(OR($V77:Z77),",","")&amp;AU$12&amp;": """&amp;N77&amp;"""",""),"")</f>
        <v/>
      </c>
      <c r="AV77" s="22" t="str">
        <f>IF(AND($AD77,$AB77),IF(AA77,IF(OR($V77:AA77),",","")&amp;AV$12&amp;": "&amp;"["&amp;O77&amp;"]",""),"")</f>
        <v/>
      </c>
      <c r="AW77" s="22" t="str">
        <f t="shared" si="14"/>
        <v/>
      </c>
      <c r="AX77" s="14" t="str">
        <f t="shared" si="21"/>
        <v>}</v>
      </c>
      <c r="AY77" s="13" t="str">
        <f t="shared" si="15"/>
        <v>, {"name": "gps_pdop_m", "title": "GPS position dilution of precision", "group": "Travel", "rank": "opt", "type": "number", "description": "per relevant NMEA frame"}</v>
      </c>
      <c r="AZ77" t="str">
        <f t="shared" si="16"/>
        <v>,gps_pdop_m</v>
      </c>
      <c r="BA77" t="str">
        <f t="shared" si="17"/>
        <v>,'gps_pdop_m'</v>
      </c>
    </row>
    <row r="78" spans="1:53" x14ac:dyDescent="0.25">
      <c r="A78" t="str">
        <f>'master schema'!C81</f>
        <v>gps_position_mode</v>
      </c>
      <c r="B78" t="str">
        <f>'master schema'!K81</f>
        <v>GPS position mode</v>
      </c>
      <c r="C78" t="str">
        <f>'master schema'!D81</f>
        <v>Travel</v>
      </c>
      <c r="D78" t="str">
        <f>'master schema'!E81</f>
        <v>opt</v>
      </c>
      <c r="E78" t="str">
        <f>'master schema'!M81</f>
        <v>string</v>
      </c>
      <c r="F78">
        <f>'master schema'!N81</f>
        <v>0</v>
      </c>
      <c r="G78" t="str">
        <f>'master schema'!O81</f>
        <v>per relevant NMEA frame</v>
      </c>
      <c r="H78" t="b">
        <f>'master schema'!Y81</f>
        <v>0</v>
      </c>
      <c r="I78" t="b">
        <f>'master schema'!Z81</f>
        <v>0</v>
      </c>
      <c r="J78">
        <f>'master schema'!S81</f>
        <v>0</v>
      </c>
      <c r="K78">
        <f>'master schema'!T81</f>
        <v>255</v>
      </c>
      <c r="L78">
        <f>'master schema'!U81</f>
        <v>0</v>
      </c>
      <c r="M78">
        <f>'master schema'!V81</f>
        <v>0</v>
      </c>
      <c r="N78">
        <f>'master schema'!W81</f>
        <v>0</v>
      </c>
      <c r="O78">
        <f>'master schema'!X81</f>
        <v>0</v>
      </c>
      <c r="P78" t="b">
        <f t="shared" ref="P78:P141" si="24">(ISTEXT(B78))</f>
        <v>1</v>
      </c>
      <c r="Q78" t="b">
        <f t="shared" si="23"/>
        <v>1</v>
      </c>
      <c r="R78" t="b">
        <f t="shared" si="23"/>
        <v>0</v>
      </c>
      <c r="S78" t="b">
        <f t="shared" si="23"/>
        <v>1</v>
      </c>
      <c r="T78" t="b">
        <f t="shared" si="18"/>
        <v>0</v>
      </c>
      <c r="U78" t="b">
        <f t="shared" si="18"/>
        <v>0</v>
      </c>
      <c r="V78" t="b">
        <f>NOT(ISBLANK('master schema'!S81))</f>
        <v>0</v>
      </c>
      <c r="W78" t="b">
        <f>NOT(ISBLANK('master schema'!T81))</f>
        <v>1</v>
      </c>
      <c r="X78" t="b">
        <f>NOT(ISBLANK('master schema'!U81))</f>
        <v>0</v>
      </c>
      <c r="Y78" t="b">
        <f>NOT(ISBLANK('master schema'!V81))</f>
        <v>0</v>
      </c>
      <c r="Z78" t="b">
        <f>NOT(ISBLANK('master schema'!W81))</f>
        <v>0</v>
      </c>
      <c r="AA78" t="b">
        <f>NOT(ISBLANK('master schema'!X81))</f>
        <v>0</v>
      </c>
      <c r="AB78" t="b">
        <f t="shared" si="19"/>
        <v>1</v>
      </c>
      <c r="AC78" t="str">
        <f>INDEX(reference!$D$55:$D$61,MATCH('master schema'!M81,reference!$C$55:$C$61,0))</f>
        <v>string</v>
      </c>
      <c r="AD78" t="b">
        <f t="shared" si="20"/>
        <v>1</v>
      </c>
      <c r="AE78" t="str">
        <f t="shared" ref="AE78:AE141" si="25">LOWER(LEFT(A78,1))&amp;SUBSTITUTE(MID(PROPER(SUBSTITUTE(A78,"_"," ")),2,999)," ","")</f>
        <v>gpsPositionMode</v>
      </c>
      <c r="AF78" s="14" t="str">
        <f t="shared" si="22"/>
        <v>, {</v>
      </c>
      <c r="AG78" s="15" t="str">
        <f t="shared" ref="AG78:AG141" si="26">IF($AD78,AG$12&amp;": "&amp;""""&amp;A78&amp;"""","")</f>
        <v>"name": "gps_position_mode"</v>
      </c>
      <c r="AH78" s="15" t="str">
        <f t="shared" ref="AH78:AH141" si="27">IF(AND($AD78,P78),", "&amp;AH$12&amp;": """&amp;B78&amp;"""","")</f>
        <v>, "title": "GPS position mode"</v>
      </c>
      <c r="AI78" s="15" t="str">
        <f t="shared" ref="AI78:AI141" si="28">IF($AD78,", "&amp;AI$12&amp;": """&amp;C78&amp;"""","")</f>
        <v>, "group": "Travel"</v>
      </c>
      <c r="AJ78" s="15" t="str">
        <f t="shared" ref="AJ78:AJ141" si="29">IF($AD78,", "&amp;AJ$12&amp;": """&amp;D78&amp;"""","")</f>
        <v>, "rank": "opt"</v>
      </c>
      <c r="AK78" s="15" t="str">
        <f t="shared" ref="AK78:AK141" si="30">IF(AND($AD78,Q78),", "&amp;AK$12&amp;": """&amp;AC78&amp;"""","")</f>
        <v>, "type": "string"</v>
      </c>
      <c r="AL78" s="15" t="str">
        <f t="shared" ref="AL78:AL141" si="31">IF(AND($AD78,R78),", "&amp;AL$12&amp;": """&amp;F78&amp;"""","")</f>
        <v/>
      </c>
      <c r="AM78" s="15" t="str">
        <f t="shared" ref="AM78:AM141" si="32">IF(AND($AD78,S78),", "&amp;AM$12&amp;": """&amp;G78&amp;"""","")</f>
        <v>, "description": "per relevant NMEA frame"</v>
      </c>
      <c r="AN78" s="22" t="str">
        <f t="shared" ref="AN78:AN141" si="33">IF(AND($AD78,$AB78),", "&amp;AN$12&amp;": {","")</f>
        <v>, "constraints": {</v>
      </c>
      <c r="AO78" s="22" t="str">
        <f t="shared" ref="AO78:AO141" si="34">IF(AND($AD78,$AB78),AO$12&amp;": "&amp;IF(T78,"true","false"),"")</f>
        <v>"required": false</v>
      </c>
      <c r="AP78" s="22" t="str">
        <f t="shared" ref="AP78:AP141" si="35">IF(AND($AD78,$AB78),IF(AO78&lt;&gt;"",",","")&amp;AP$12&amp;": "&amp;IF(U78,"true","false"),"")</f>
        <v>,"unique": false</v>
      </c>
      <c r="AQ78" s="22" t="str">
        <f>IF(AND($AD78,$AB78),IF(V78,IF(OR($V78:V78),",","")&amp;AQ$12&amp;": "&amp;J78,""),"")</f>
        <v/>
      </c>
      <c r="AR78" s="22" t="str">
        <f>IF(AND($AD78,$AB78),IF(W78,IF(OR($V78:W78),",","")&amp;AR$12&amp;": "&amp;K78,""),"")</f>
        <v>,"maxLength": 255</v>
      </c>
      <c r="AS78" s="22" t="str">
        <f>IF(AND($AD78,$AB78),IF(X78,IF(OR($V78:X78),",","")&amp;AS$12&amp;": "&amp;L78,""),"")</f>
        <v/>
      </c>
      <c r="AT78" s="22" t="str">
        <f>IF(AND($AD78,$AB78),IF(Y78,IF(OR($V78:Y78),",","")&amp;AT$12&amp;": "&amp;M78,""),"")</f>
        <v/>
      </c>
      <c r="AU78" s="22" t="str">
        <f>IF(AND($AD78,$AB78),IF(Z78,IF(OR($V78:Z78),",","")&amp;AU$12&amp;": """&amp;N78&amp;"""",""),"")</f>
        <v/>
      </c>
      <c r="AV78" s="22" t="str">
        <f>IF(AND($AD78,$AB78),IF(AA78,IF(OR($V78:AA78),",","")&amp;AV$12&amp;": "&amp;"["&amp;O78&amp;"]",""),"")</f>
        <v/>
      </c>
      <c r="AW78" s="22" t="str">
        <f t="shared" ref="AW78:AW141" si="36">IF(AND($AD78,$AB78),"}","")</f>
        <v>}</v>
      </c>
      <c r="AX78" s="14" t="str">
        <f t="shared" si="21"/>
        <v>}</v>
      </c>
      <c r="AY78" s="13" t="str">
        <f t="shared" ref="AY78:AY141" si="37">_xlfn.CONCAT((AF78:AX78))</f>
        <v>, {"name": "gps_position_mode", "title": "GPS position mode", "group": "Travel", "rank": "opt", "type": "string", "description": "per relevant NMEA frame", "constraints": {"required": false,"unique": false,"maxLength": 255}}</v>
      </c>
      <c r="AZ78" t="str">
        <f t="shared" ref="AZ78:AZ141" si="38">IF(AD78,","&amp;A78,"")</f>
        <v>,gps_position_mode</v>
      </c>
      <c r="BA78" t="str">
        <f t="shared" ref="BA78:BA141" si="39">IF(AD78,",'"&amp;A78&amp;"'","")</f>
        <v>,'gps_position_mode'</v>
      </c>
    </row>
    <row r="79" spans="1:53" x14ac:dyDescent="0.25">
      <c r="A79" t="str">
        <f>'master schema'!C82</f>
        <v>gps_satellites_used</v>
      </c>
      <c r="B79" t="str">
        <f>'master schema'!K82</f>
        <v>GPS number of satellites used</v>
      </c>
      <c r="C79" t="str">
        <f>'master schema'!D82</f>
        <v>Travel</v>
      </c>
      <c r="D79" t="str">
        <f>'master schema'!E82</f>
        <v>opt</v>
      </c>
      <c r="E79" t="str">
        <f>'master schema'!M82</f>
        <v>numeric</v>
      </c>
      <c r="F79">
        <f>'master schema'!N82</f>
        <v>0</v>
      </c>
      <c r="G79" t="str">
        <f>'master schema'!O82</f>
        <v>per relevant NMEA frame</v>
      </c>
      <c r="H79" t="b">
        <f>'master schema'!Y82</f>
        <v>0</v>
      </c>
      <c r="I79" t="b">
        <f>'master schema'!Z82</f>
        <v>0</v>
      </c>
      <c r="J79">
        <f>'master schema'!S82</f>
        <v>0</v>
      </c>
      <c r="K79">
        <f>'master schema'!T82</f>
        <v>0</v>
      </c>
      <c r="L79">
        <f>'master schema'!U82</f>
        <v>0</v>
      </c>
      <c r="M79">
        <f>'master schema'!V82</f>
        <v>0</v>
      </c>
      <c r="N79">
        <f>'master schema'!W82</f>
        <v>0</v>
      </c>
      <c r="O79">
        <f>'master schema'!X82</f>
        <v>0</v>
      </c>
      <c r="P79" t="b">
        <f t="shared" si="24"/>
        <v>1</v>
      </c>
      <c r="Q79" t="b">
        <f t="shared" si="23"/>
        <v>1</v>
      </c>
      <c r="R79" t="b">
        <f t="shared" si="23"/>
        <v>0</v>
      </c>
      <c r="S79" t="b">
        <f t="shared" si="23"/>
        <v>1</v>
      </c>
      <c r="T79" t="b">
        <f t="shared" ref="T79:U142" si="40">H79</f>
        <v>0</v>
      </c>
      <c r="U79" t="b">
        <f t="shared" si="40"/>
        <v>0</v>
      </c>
      <c r="V79" t="b">
        <f>NOT(ISBLANK('master schema'!S82))</f>
        <v>0</v>
      </c>
      <c r="W79" t="b">
        <f>NOT(ISBLANK('master schema'!T82))</f>
        <v>0</v>
      </c>
      <c r="X79" t="b">
        <f>NOT(ISBLANK('master schema'!U82))</f>
        <v>0</v>
      </c>
      <c r="Y79" t="b">
        <f>NOT(ISBLANK('master schema'!V82))</f>
        <v>0</v>
      </c>
      <c r="Z79" t="b">
        <f>NOT(ISBLANK('master schema'!W82))</f>
        <v>0</v>
      </c>
      <c r="AA79" t="b">
        <f>NOT(ISBLANK('master schema'!X82))</f>
        <v>0</v>
      </c>
      <c r="AB79" t="b">
        <f t="shared" ref="AB79:AB142" si="41">OR(T79:AA79)</f>
        <v>0</v>
      </c>
      <c r="AC79" t="str">
        <f>INDEX(reference!$D$55:$D$61,MATCH('master schema'!M82,reference!$C$55:$C$61,0))</f>
        <v>number</v>
      </c>
      <c r="AD79" t="b">
        <f t="shared" ref="AD79:AD142" si="42">Q79</f>
        <v>1</v>
      </c>
      <c r="AE79" t="str">
        <f t="shared" si="25"/>
        <v>gpsSatellitesUsed</v>
      </c>
      <c r="AF79" s="14" t="str">
        <f t="shared" si="22"/>
        <v>, {</v>
      </c>
      <c r="AG79" s="15" t="str">
        <f t="shared" si="26"/>
        <v>"name": "gps_satellites_used"</v>
      </c>
      <c r="AH79" s="15" t="str">
        <f t="shared" si="27"/>
        <v>, "title": "GPS number of satellites used"</v>
      </c>
      <c r="AI79" s="15" t="str">
        <f t="shared" si="28"/>
        <v>, "group": "Travel"</v>
      </c>
      <c r="AJ79" s="15" t="str">
        <f t="shared" si="29"/>
        <v>, "rank": "opt"</v>
      </c>
      <c r="AK79" s="15" t="str">
        <f t="shared" si="30"/>
        <v>, "type": "number"</v>
      </c>
      <c r="AL79" s="15" t="str">
        <f t="shared" si="31"/>
        <v/>
      </c>
      <c r="AM79" s="15" t="str">
        <f t="shared" si="32"/>
        <v>, "description": "per relevant NMEA frame"</v>
      </c>
      <c r="AN79" s="22" t="str">
        <f t="shared" si="33"/>
        <v/>
      </c>
      <c r="AO79" s="22" t="str">
        <f t="shared" si="34"/>
        <v/>
      </c>
      <c r="AP79" s="22" t="str">
        <f t="shared" si="35"/>
        <v/>
      </c>
      <c r="AQ79" s="22" t="str">
        <f>IF(AND($AD79,$AB79),IF(V79,IF(OR($V79:V79),",","")&amp;AQ$12&amp;": "&amp;J79,""),"")</f>
        <v/>
      </c>
      <c r="AR79" s="22" t="str">
        <f>IF(AND($AD79,$AB79),IF(W79,IF(OR($V79:W79),",","")&amp;AR$12&amp;": "&amp;K79,""),"")</f>
        <v/>
      </c>
      <c r="AS79" s="22" t="str">
        <f>IF(AND($AD79,$AB79),IF(X79,IF(OR($V79:X79),",","")&amp;AS$12&amp;": "&amp;L79,""),"")</f>
        <v/>
      </c>
      <c r="AT79" s="22" t="str">
        <f>IF(AND($AD79,$AB79),IF(Y79,IF(OR($V79:Y79),",","")&amp;AT$12&amp;": "&amp;M79,""),"")</f>
        <v/>
      </c>
      <c r="AU79" s="22" t="str">
        <f>IF(AND($AD79,$AB79),IF(Z79,IF(OR($V79:Z79),",","")&amp;AU$12&amp;": """&amp;N79&amp;"""",""),"")</f>
        <v/>
      </c>
      <c r="AV79" s="22" t="str">
        <f>IF(AND($AD79,$AB79),IF(AA79,IF(OR($V79:AA79),",","")&amp;AV$12&amp;": "&amp;"["&amp;O79&amp;"]",""),"")</f>
        <v/>
      </c>
      <c r="AW79" s="22" t="str">
        <f t="shared" si="36"/>
        <v/>
      </c>
      <c r="AX79" s="14" t="str">
        <f t="shared" ref="AX79:AX142" si="43">IF($AD79,"}","")</f>
        <v>}</v>
      </c>
      <c r="AY79" s="13" t="str">
        <f t="shared" si="37"/>
        <v>, {"name": "gps_satellites_used", "title": "GPS number of satellites used", "group": "Travel", "rank": "opt", "type": "number", "description": "per relevant NMEA frame"}</v>
      </c>
      <c r="AZ79" t="str">
        <f t="shared" si="38"/>
        <v>,gps_satellites_used</v>
      </c>
      <c r="BA79" t="str">
        <f t="shared" si="39"/>
        <v>,'gps_satellites_used'</v>
      </c>
    </row>
    <row r="80" spans="1:53" x14ac:dyDescent="0.25">
      <c r="A80" t="str">
        <f>'master schema'!C83</f>
        <v>gps_seconds_since_last_dgps</v>
      </c>
      <c r="B80" t="str">
        <f>'master schema'!K83</f>
        <v>GPS seconds since last use of differential GPS</v>
      </c>
      <c r="C80" t="str">
        <f>'master schema'!D83</f>
        <v>Travel</v>
      </c>
      <c r="D80" t="str">
        <f>'master schema'!E83</f>
        <v>opt</v>
      </c>
      <c r="E80" t="str">
        <f>'master schema'!M83</f>
        <v>numeric</v>
      </c>
      <c r="F80">
        <f>'master schema'!N83</f>
        <v>0</v>
      </c>
      <c r="G80" t="str">
        <f>'master schema'!O83</f>
        <v>per relevant NMEA frame</v>
      </c>
      <c r="H80" t="b">
        <f>'master schema'!Y83</f>
        <v>0</v>
      </c>
      <c r="I80" t="b">
        <f>'master schema'!Z83</f>
        <v>0</v>
      </c>
      <c r="J80">
        <f>'master schema'!S83</f>
        <v>0</v>
      </c>
      <c r="K80">
        <f>'master schema'!T83</f>
        <v>0</v>
      </c>
      <c r="L80">
        <f>'master schema'!U83</f>
        <v>0</v>
      </c>
      <c r="M80">
        <f>'master schema'!V83</f>
        <v>0</v>
      </c>
      <c r="N80">
        <f>'master schema'!W83</f>
        <v>0</v>
      </c>
      <c r="O80">
        <f>'master schema'!X83</f>
        <v>0</v>
      </c>
      <c r="P80" t="b">
        <f t="shared" si="24"/>
        <v>1</v>
      </c>
      <c r="Q80" t="b">
        <f t="shared" si="23"/>
        <v>1</v>
      </c>
      <c r="R80" t="b">
        <f t="shared" si="23"/>
        <v>0</v>
      </c>
      <c r="S80" t="b">
        <f t="shared" si="23"/>
        <v>1</v>
      </c>
      <c r="T80" t="b">
        <f t="shared" si="40"/>
        <v>0</v>
      </c>
      <c r="U80" t="b">
        <f t="shared" si="40"/>
        <v>0</v>
      </c>
      <c r="V80" t="b">
        <f>NOT(ISBLANK('master schema'!S83))</f>
        <v>0</v>
      </c>
      <c r="W80" t="b">
        <f>NOT(ISBLANK('master schema'!T83))</f>
        <v>0</v>
      </c>
      <c r="X80" t="b">
        <f>NOT(ISBLANK('master schema'!U83))</f>
        <v>0</v>
      </c>
      <c r="Y80" t="b">
        <f>NOT(ISBLANK('master schema'!V83))</f>
        <v>0</v>
      </c>
      <c r="Z80" t="b">
        <f>NOT(ISBLANK('master schema'!W83))</f>
        <v>0</v>
      </c>
      <c r="AA80" t="b">
        <f>NOT(ISBLANK('master schema'!X83))</f>
        <v>0</v>
      </c>
      <c r="AB80" t="b">
        <f t="shared" si="41"/>
        <v>0</v>
      </c>
      <c r="AC80" t="str">
        <f>INDEX(reference!$D$55:$D$61,MATCH('master schema'!M83,reference!$C$55:$C$61,0))</f>
        <v>number</v>
      </c>
      <c r="AD80" t="b">
        <f t="shared" si="42"/>
        <v>1</v>
      </c>
      <c r="AE80" t="str">
        <f t="shared" si="25"/>
        <v>gpsSecondsSinceLastDgps</v>
      </c>
      <c r="AF80" s="14" t="str">
        <f t="shared" ref="AF80:AF143" si="44">IF($AD80,", {","")</f>
        <v>, {</v>
      </c>
      <c r="AG80" s="15" t="str">
        <f t="shared" si="26"/>
        <v>"name": "gps_seconds_since_last_dgps"</v>
      </c>
      <c r="AH80" s="15" t="str">
        <f t="shared" si="27"/>
        <v>, "title": "GPS seconds since last use of differential GPS"</v>
      </c>
      <c r="AI80" s="15" t="str">
        <f t="shared" si="28"/>
        <v>, "group": "Travel"</v>
      </c>
      <c r="AJ80" s="15" t="str">
        <f t="shared" si="29"/>
        <v>, "rank": "opt"</v>
      </c>
      <c r="AK80" s="15" t="str">
        <f t="shared" si="30"/>
        <v>, "type": "number"</v>
      </c>
      <c r="AL80" s="15" t="str">
        <f t="shared" si="31"/>
        <v/>
      </c>
      <c r="AM80" s="15" t="str">
        <f t="shared" si="32"/>
        <v>, "description": "per relevant NMEA frame"</v>
      </c>
      <c r="AN80" s="22" t="str">
        <f t="shared" si="33"/>
        <v/>
      </c>
      <c r="AO80" s="22" t="str">
        <f t="shared" si="34"/>
        <v/>
      </c>
      <c r="AP80" s="22" t="str">
        <f t="shared" si="35"/>
        <v/>
      </c>
      <c r="AQ80" s="22" t="str">
        <f>IF(AND($AD80,$AB80),IF(V80,IF(OR($V80:V80),",","")&amp;AQ$12&amp;": "&amp;J80,""),"")</f>
        <v/>
      </c>
      <c r="AR80" s="22" t="str">
        <f>IF(AND($AD80,$AB80),IF(W80,IF(OR($V80:W80),",","")&amp;AR$12&amp;": "&amp;K80,""),"")</f>
        <v/>
      </c>
      <c r="AS80" s="22" t="str">
        <f>IF(AND($AD80,$AB80),IF(X80,IF(OR($V80:X80),",","")&amp;AS$12&amp;": "&amp;L80,""),"")</f>
        <v/>
      </c>
      <c r="AT80" s="22" t="str">
        <f>IF(AND($AD80,$AB80),IF(Y80,IF(OR($V80:Y80),",","")&amp;AT$12&amp;": "&amp;M80,""),"")</f>
        <v/>
      </c>
      <c r="AU80" s="22" t="str">
        <f>IF(AND($AD80,$AB80),IF(Z80,IF(OR($V80:Z80),",","")&amp;AU$12&amp;": """&amp;N80&amp;"""",""),"")</f>
        <v/>
      </c>
      <c r="AV80" s="22" t="str">
        <f>IF(AND($AD80,$AB80),IF(AA80,IF(OR($V80:AA80),",","")&amp;AV$12&amp;": "&amp;"["&amp;O80&amp;"]",""),"")</f>
        <v/>
      </c>
      <c r="AW80" s="22" t="str">
        <f t="shared" si="36"/>
        <v/>
      </c>
      <c r="AX80" s="14" t="str">
        <f t="shared" si="43"/>
        <v>}</v>
      </c>
      <c r="AY80" s="13" t="str">
        <f t="shared" si="37"/>
        <v>, {"name": "gps_seconds_since_last_dgps", "title": "GPS seconds since last use of differential GPS", "group": "Travel", "rank": "opt", "type": "number", "description": "per relevant NMEA frame"}</v>
      </c>
      <c r="AZ80" t="str">
        <f t="shared" si="38"/>
        <v>,gps_seconds_since_last_dgps</v>
      </c>
      <c r="BA80" t="str">
        <f t="shared" si="39"/>
        <v>,'gps_seconds_since_last_dgps'</v>
      </c>
    </row>
    <row r="81" spans="1:53" x14ac:dyDescent="0.25">
      <c r="A81" t="str">
        <f>'master schema'!C84</f>
        <v>gps_status</v>
      </c>
      <c r="B81" t="str">
        <f>'master schema'!K84</f>
        <v>GPS status</v>
      </c>
      <c r="C81" t="str">
        <f>'master schema'!D84</f>
        <v>Travel</v>
      </c>
      <c r="D81" t="str">
        <f>'master schema'!E84</f>
        <v>opt</v>
      </c>
      <c r="E81" t="str">
        <f>'master schema'!M84</f>
        <v>string</v>
      </c>
      <c r="F81">
        <f>'master schema'!N84</f>
        <v>0</v>
      </c>
      <c r="G81" t="str">
        <f>'master schema'!O84</f>
        <v>per relevant NMEA frame</v>
      </c>
      <c r="H81" t="b">
        <f>'master schema'!Y84</f>
        <v>0</v>
      </c>
      <c r="I81" t="b">
        <f>'master schema'!Z84</f>
        <v>0</v>
      </c>
      <c r="J81">
        <f>'master schema'!S84</f>
        <v>0</v>
      </c>
      <c r="K81">
        <f>'master schema'!T84</f>
        <v>255</v>
      </c>
      <c r="L81">
        <f>'master schema'!U84</f>
        <v>0</v>
      </c>
      <c r="M81">
        <f>'master schema'!V84</f>
        <v>0</v>
      </c>
      <c r="N81">
        <f>'master schema'!W84</f>
        <v>0</v>
      </c>
      <c r="O81">
        <f>'master schema'!X84</f>
        <v>0</v>
      </c>
      <c r="P81" t="b">
        <f t="shared" si="24"/>
        <v>1</v>
      </c>
      <c r="Q81" t="b">
        <f t="shared" si="23"/>
        <v>1</v>
      </c>
      <c r="R81" t="b">
        <f t="shared" si="23"/>
        <v>0</v>
      </c>
      <c r="S81" t="b">
        <f t="shared" si="23"/>
        <v>1</v>
      </c>
      <c r="T81" t="b">
        <f t="shared" si="40"/>
        <v>0</v>
      </c>
      <c r="U81" t="b">
        <f t="shared" si="40"/>
        <v>0</v>
      </c>
      <c r="V81" t="b">
        <f>NOT(ISBLANK('master schema'!S84))</f>
        <v>0</v>
      </c>
      <c r="W81" t="b">
        <f>NOT(ISBLANK('master schema'!T84))</f>
        <v>1</v>
      </c>
      <c r="X81" t="b">
        <f>NOT(ISBLANK('master schema'!U84))</f>
        <v>0</v>
      </c>
      <c r="Y81" t="b">
        <f>NOT(ISBLANK('master schema'!V84))</f>
        <v>0</v>
      </c>
      <c r="Z81" t="b">
        <f>NOT(ISBLANK('master schema'!W84))</f>
        <v>0</v>
      </c>
      <c r="AA81" t="b">
        <f>NOT(ISBLANK('master schema'!X84))</f>
        <v>0</v>
      </c>
      <c r="AB81" t="b">
        <f t="shared" si="41"/>
        <v>1</v>
      </c>
      <c r="AC81" t="str">
        <f>INDEX(reference!$D$55:$D$61,MATCH('master schema'!M84,reference!$C$55:$C$61,0))</f>
        <v>string</v>
      </c>
      <c r="AD81" t="b">
        <f t="shared" si="42"/>
        <v>1</v>
      </c>
      <c r="AE81" t="str">
        <f t="shared" si="25"/>
        <v>gpsStatus</v>
      </c>
      <c r="AF81" s="14" t="str">
        <f t="shared" si="44"/>
        <v>, {</v>
      </c>
      <c r="AG81" s="15" t="str">
        <f t="shared" si="26"/>
        <v>"name": "gps_status"</v>
      </c>
      <c r="AH81" s="15" t="str">
        <f t="shared" si="27"/>
        <v>, "title": "GPS status"</v>
      </c>
      <c r="AI81" s="15" t="str">
        <f t="shared" si="28"/>
        <v>, "group": "Travel"</v>
      </c>
      <c r="AJ81" s="15" t="str">
        <f t="shared" si="29"/>
        <v>, "rank": "opt"</v>
      </c>
      <c r="AK81" s="15" t="str">
        <f t="shared" si="30"/>
        <v>, "type": "string"</v>
      </c>
      <c r="AL81" s="15" t="str">
        <f t="shared" si="31"/>
        <v/>
      </c>
      <c r="AM81" s="15" t="str">
        <f t="shared" si="32"/>
        <v>, "description": "per relevant NMEA frame"</v>
      </c>
      <c r="AN81" s="22" t="str">
        <f t="shared" si="33"/>
        <v>, "constraints": {</v>
      </c>
      <c r="AO81" s="22" t="str">
        <f t="shared" si="34"/>
        <v>"required": false</v>
      </c>
      <c r="AP81" s="22" t="str">
        <f t="shared" si="35"/>
        <v>,"unique": false</v>
      </c>
      <c r="AQ81" s="22" t="str">
        <f>IF(AND($AD81,$AB81),IF(V81,IF(OR($V81:V81),",","")&amp;AQ$12&amp;": "&amp;J81,""),"")</f>
        <v/>
      </c>
      <c r="AR81" s="22" t="str">
        <f>IF(AND($AD81,$AB81),IF(W81,IF(OR($V81:W81),",","")&amp;AR$12&amp;": "&amp;K81,""),"")</f>
        <v>,"maxLength": 255</v>
      </c>
      <c r="AS81" s="22" t="str">
        <f>IF(AND($AD81,$AB81),IF(X81,IF(OR($V81:X81),",","")&amp;AS$12&amp;": "&amp;L81,""),"")</f>
        <v/>
      </c>
      <c r="AT81" s="22" t="str">
        <f>IF(AND($AD81,$AB81),IF(Y81,IF(OR($V81:Y81),",","")&amp;AT$12&amp;": "&amp;M81,""),"")</f>
        <v/>
      </c>
      <c r="AU81" s="22" t="str">
        <f>IF(AND($AD81,$AB81),IF(Z81,IF(OR($V81:Z81),",","")&amp;AU$12&amp;": """&amp;N81&amp;"""",""),"")</f>
        <v/>
      </c>
      <c r="AV81" s="22" t="str">
        <f>IF(AND($AD81,$AB81),IF(AA81,IF(OR($V81:AA81),",","")&amp;AV$12&amp;": "&amp;"["&amp;O81&amp;"]",""),"")</f>
        <v/>
      </c>
      <c r="AW81" s="22" t="str">
        <f t="shared" si="36"/>
        <v>}</v>
      </c>
      <c r="AX81" s="14" t="str">
        <f t="shared" si="43"/>
        <v>}</v>
      </c>
      <c r="AY81" s="13" t="str">
        <f t="shared" si="37"/>
        <v>, {"name": "gps_status", "title": "GPS status", "group": "Travel", "rank": "opt", "type": "string", "description": "per relevant NMEA frame", "constraints": {"required": false,"unique": false,"maxLength": 255}}</v>
      </c>
      <c r="AZ81" t="str">
        <f t="shared" si="38"/>
        <v>,gps_status</v>
      </c>
      <c r="BA81" t="str">
        <f t="shared" si="39"/>
        <v>,'gps_status'</v>
      </c>
    </row>
    <row r="82" spans="1:53" x14ac:dyDescent="0.25">
      <c r="A82" t="str">
        <f>'master schema'!C85</f>
        <v>gps_true_track_made_good</v>
      </c>
      <c r="B82" t="str">
        <f>'master schema'!K85</f>
        <v>GPS true track made good</v>
      </c>
      <c r="C82" t="str">
        <f>'master schema'!D85</f>
        <v>Travel</v>
      </c>
      <c r="D82" t="str">
        <f>'master schema'!E85</f>
        <v>opt</v>
      </c>
      <c r="E82" t="str">
        <f>'master schema'!M85</f>
        <v>numeric</v>
      </c>
      <c r="F82">
        <f>'master schema'!N85</f>
        <v>0</v>
      </c>
      <c r="G82" t="str">
        <f>'master schema'!O85</f>
        <v>per relevant NMEA frame</v>
      </c>
      <c r="H82" t="b">
        <f>'master schema'!Y85</f>
        <v>0</v>
      </c>
      <c r="I82" t="b">
        <f>'master schema'!Z85</f>
        <v>0</v>
      </c>
      <c r="J82">
        <f>'master schema'!S85</f>
        <v>0</v>
      </c>
      <c r="K82">
        <f>'master schema'!T85</f>
        <v>0</v>
      </c>
      <c r="L82">
        <f>'master schema'!U85</f>
        <v>0</v>
      </c>
      <c r="M82">
        <f>'master schema'!V85</f>
        <v>0</v>
      </c>
      <c r="N82">
        <f>'master schema'!W85</f>
        <v>0</v>
      </c>
      <c r="O82">
        <f>'master schema'!X85</f>
        <v>0</v>
      </c>
      <c r="P82" t="b">
        <f t="shared" si="24"/>
        <v>1</v>
      </c>
      <c r="Q82" t="b">
        <f t="shared" si="23"/>
        <v>1</v>
      </c>
      <c r="R82" t="b">
        <f t="shared" si="23"/>
        <v>0</v>
      </c>
      <c r="S82" t="b">
        <f t="shared" si="23"/>
        <v>1</v>
      </c>
      <c r="T82" t="b">
        <f t="shared" si="40"/>
        <v>0</v>
      </c>
      <c r="U82" t="b">
        <f t="shared" si="40"/>
        <v>0</v>
      </c>
      <c r="V82" t="b">
        <f>NOT(ISBLANK('master schema'!S85))</f>
        <v>0</v>
      </c>
      <c r="W82" t="b">
        <f>NOT(ISBLANK('master schema'!T85))</f>
        <v>0</v>
      </c>
      <c r="X82" t="b">
        <f>NOT(ISBLANK('master schema'!U85))</f>
        <v>0</v>
      </c>
      <c r="Y82" t="b">
        <f>NOT(ISBLANK('master schema'!V85))</f>
        <v>0</v>
      </c>
      <c r="Z82" t="b">
        <f>NOT(ISBLANK('master schema'!W85))</f>
        <v>0</v>
      </c>
      <c r="AA82" t="b">
        <f>NOT(ISBLANK('master schema'!X85))</f>
        <v>0</v>
      </c>
      <c r="AB82" t="b">
        <f t="shared" si="41"/>
        <v>0</v>
      </c>
      <c r="AC82" t="str">
        <f>INDEX(reference!$D$55:$D$61,MATCH('master schema'!M85,reference!$C$55:$C$61,0))</f>
        <v>number</v>
      </c>
      <c r="AD82" t="b">
        <f t="shared" si="42"/>
        <v>1</v>
      </c>
      <c r="AE82" t="str">
        <f t="shared" si="25"/>
        <v>gpsTrueTrackMadeGood</v>
      </c>
      <c r="AF82" s="14" t="str">
        <f t="shared" si="44"/>
        <v>, {</v>
      </c>
      <c r="AG82" s="15" t="str">
        <f t="shared" si="26"/>
        <v>"name": "gps_true_track_made_good"</v>
      </c>
      <c r="AH82" s="15" t="str">
        <f t="shared" si="27"/>
        <v>, "title": "GPS true track made good"</v>
      </c>
      <c r="AI82" s="15" t="str">
        <f t="shared" si="28"/>
        <v>, "group": "Travel"</v>
      </c>
      <c r="AJ82" s="15" t="str">
        <f t="shared" si="29"/>
        <v>, "rank": "opt"</v>
      </c>
      <c r="AK82" s="15" t="str">
        <f t="shared" si="30"/>
        <v>, "type": "number"</v>
      </c>
      <c r="AL82" s="15" t="str">
        <f t="shared" si="31"/>
        <v/>
      </c>
      <c r="AM82" s="15" t="str">
        <f t="shared" si="32"/>
        <v>, "description": "per relevant NMEA frame"</v>
      </c>
      <c r="AN82" s="22" t="str">
        <f t="shared" si="33"/>
        <v/>
      </c>
      <c r="AO82" s="22" t="str">
        <f t="shared" si="34"/>
        <v/>
      </c>
      <c r="AP82" s="22" t="str">
        <f t="shared" si="35"/>
        <v/>
      </c>
      <c r="AQ82" s="22" t="str">
        <f>IF(AND($AD82,$AB82),IF(V82,IF(OR($V82:V82),",","")&amp;AQ$12&amp;": "&amp;J82,""),"")</f>
        <v/>
      </c>
      <c r="AR82" s="22" t="str">
        <f>IF(AND($AD82,$AB82),IF(W82,IF(OR($V82:W82),",","")&amp;AR$12&amp;": "&amp;K82,""),"")</f>
        <v/>
      </c>
      <c r="AS82" s="22" t="str">
        <f>IF(AND($AD82,$AB82),IF(X82,IF(OR($V82:X82),",","")&amp;AS$12&amp;": "&amp;L82,""),"")</f>
        <v/>
      </c>
      <c r="AT82" s="22" t="str">
        <f>IF(AND($AD82,$AB82),IF(Y82,IF(OR($V82:Y82),",","")&amp;AT$12&amp;": "&amp;M82,""),"")</f>
        <v/>
      </c>
      <c r="AU82" s="22" t="str">
        <f>IF(AND($AD82,$AB82),IF(Z82,IF(OR($V82:Z82),",","")&amp;AU$12&amp;": """&amp;N82&amp;"""",""),"")</f>
        <v/>
      </c>
      <c r="AV82" s="22" t="str">
        <f>IF(AND($AD82,$AB82),IF(AA82,IF(OR($V82:AA82),",","")&amp;AV$12&amp;": "&amp;"["&amp;O82&amp;"]",""),"")</f>
        <v/>
      </c>
      <c r="AW82" s="22" t="str">
        <f t="shared" si="36"/>
        <v/>
      </c>
      <c r="AX82" s="14" t="str">
        <f t="shared" si="43"/>
        <v>}</v>
      </c>
      <c r="AY82" s="13" t="str">
        <f t="shared" si="37"/>
        <v>, {"name": "gps_true_track_made_good", "title": "GPS true track made good", "group": "Travel", "rank": "opt", "type": "number", "description": "per relevant NMEA frame"}</v>
      </c>
      <c r="AZ82" t="str">
        <f t="shared" si="38"/>
        <v>,gps_true_track_made_good</v>
      </c>
      <c r="BA82" t="str">
        <f t="shared" si="39"/>
        <v>,'gps_true_track_made_good'</v>
      </c>
    </row>
    <row r="83" spans="1:53" x14ac:dyDescent="0.25">
      <c r="A83" t="str">
        <f>'master schema'!C182</f>
        <v>x_gps_utc_time</v>
      </c>
      <c r="B83" t="str">
        <f>'master schema'!K182</f>
        <v>GPS time HHMMSS</v>
      </c>
      <c r="C83" t="str">
        <f>'master schema'!D182</f>
        <v>Input_Only</v>
      </c>
      <c r="D83" t="str">
        <f>'master schema'!E182</f>
        <v>vend</v>
      </c>
      <c r="E83">
        <f>'master schema'!M182</f>
        <v>0</v>
      </c>
      <c r="F83" t="str">
        <f>'master schema'!N182</f>
        <v>%H%M%S</v>
      </c>
      <c r="G83" t="str">
        <f>'master schema'!O182</f>
        <v>UTC time from GPS</v>
      </c>
      <c r="H83" t="b">
        <f>'master schema'!Y182</f>
        <v>0</v>
      </c>
      <c r="I83" t="b">
        <f>'master schema'!Z182</f>
        <v>0</v>
      </c>
      <c r="J83">
        <f>'master schema'!S182</f>
        <v>0</v>
      </c>
      <c r="K83">
        <f>'master schema'!T182</f>
        <v>0</v>
      </c>
      <c r="L83">
        <f>'master schema'!U182</f>
        <v>0</v>
      </c>
      <c r="M83">
        <f>'master schema'!V182</f>
        <v>0</v>
      </c>
      <c r="N83" t="str">
        <f>'master schema'!W182</f>
        <v>YYYY-MM-DDTHH:MM:SS.dddddZ</v>
      </c>
      <c r="O83">
        <f>'master schema'!X182</f>
        <v>0</v>
      </c>
      <c r="P83" t="b">
        <f t="shared" si="24"/>
        <v>1</v>
      </c>
      <c r="Q83" t="b">
        <f t="shared" si="23"/>
        <v>0</v>
      </c>
      <c r="R83" t="b">
        <f t="shared" si="23"/>
        <v>1</v>
      </c>
      <c r="S83" t="b">
        <f t="shared" si="23"/>
        <v>1</v>
      </c>
      <c r="T83" t="b">
        <f t="shared" si="40"/>
        <v>0</v>
      </c>
      <c r="U83" t="b">
        <f t="shared" si="40"/>
        <v>0</v>
      </c>
      <c r="V83" t="b">
        <f>NOT(ISBLANK('master schema'!S182))</f>
        <v>0</v>
      </c>
      <c r="W83" t="b">
        <f>NOT(ISBLANK('master schema'!T182))</f>
        <v>0</v>
      </c>
      <c r="X83" t="b">
        <f>NOT(ISBLANK('master schema'!U182))</f>
        <v>0</v>
      </c>
      <c r="Y83" t="b">
        <f>NOT(ISBLANK('master schema'!V182))</f>
        <v>0</v>
      </c>
      <c r="Z83" t="b">
        <f>NOT(ISBLANK('master schema'!W182))</f>
        <v>1</v>
      </c>
      <c r="AA83" t="b">
        <f>NOT(ISBLANK('master schema'!X182))</f>
        <v>0</v>
      </c>
      <c r="AB83" t="b">
        <f t="shared" si="41"/>
        <v>1</v>
      </c>
      <c r="AC83" t="e">
        <f>INDEX(reference!$D$55:$D$61,MATCH('master schema'!M182,reference!$C$55:$C$61,0))</f>
        <v>#N/A</v>
      </c>
      <c r="AD83" t="b">
        <f t="shared" si="42"/>
        <v>0</v>
      </c>
      <c r="AE83" t="str">
        <f t="shared" si="25"/>
        <v>xGpsUtcTime</v>
      </c>
      <c r="AF83" s="14" t="str">
        <f t="shared" si="44"/>
        <v/>
      </c>
      <c r="AG83" s="15" t="str">
        <f t="shared" si="26"/>
        <v/>
      </c>
      <c r="AH83" s="15" t="str">
        <f t="shared" si="27"/>
        <v/>
      </c>
      <c r="AI83" s="15" t="str">
        <f t="shared" si="28"/>
        <v/>
      </c>
      <c r="AJ83" s="15" t="str">
        <f t="shared" si="29"/>
        <v/>
      </c>
      <c r="AK83" s="15" t="str">
        <f t="shared" si="30"/>
        <v/>
      </c>
      <c r="AL83" s="15" t="str">
        <f t="shared" si="31"/>
        <v/>
      </c>
      <c r="AM83" s="15" t="str">
        <f t="shared" si="32"/>
        <v/>
      </c>
      <c r="AN83" s="22" t="str">
        <f t="shared" si="33"/>
        <v/>
      </c>
      <c r="AO83" s="22" t="str">
        <f t="shared" si="34"/>
        <v/>
      </c>
      <c r="AP83" s="22" t="str">
        <f t="shared" si="35"/>
        <v/>
      </c>
      <c r="AQ83" s="22" t="str">
        <f>IF(AND($AD83,$AB83),IF(V83,IF(OR($V83:V83),",","")&amp;AQ$12&amp;": "&amp;J83,""),"")</f>
        <v/>
      </c>
      <c r="AR83" s="22" t="str">
        <f>IF(AND($AD83,$AB83),IF(W83,IF(OR($V83:W83),",","")&amp;AR$12&amp;": "&amp;K83,""),"")</f>
        <v/>
      </c>
      <c r="AS83" s="22" t="str">
        <f>IF(AND($AD83,$AB83),IF(X83,IF(OR($V83:X83),",","")&amp;AS$12&amp;": "&amp;L83,""),"")</f>
        <v/>
      </c>
      <c r="AT83" s="22" t="str">
        <f>IF(AND($AD83,$AB83),IF(Y83,IF(OR($V83:Y83),",","")&amp;AT$12&amp;": "&amp;M83,""),"")</f>
        <v/>
      </c>
      <c r="AU83" s="22" t="str">
        <f>IF(AND($AD83,$AB83),IF(Z83,IF(OR($V83:Z83),",","")&amp;AU$12&amp;": """&amp;N83&amp;"""",""),"")</f>
        <v/>
      </c>
      <c r="AV83" s="22" t="str">
        <f>IF(AND($AD83,$AB83),IF(AA83,IF(OR($V83:AA83),",","")&amp;AV$12&amp;": "&amp;"["&amp;O83&amp;"]",""),"")</f>
        <v/>
      </c>
      <c r="AW83" s="22" t="str">
        <f t="shared" si="36"/>
        <v/>
      </c>
      <c r="AX83" s="14" t="str">
        <f t="shared" si="43"/>
        <v/>
      </c>
      <c r="AY83" s="13" t="str">
        <f t="shared" si="37"/>
        <v/>
      </c>
      <c r="AZ83" t="str">
        <f t="shared" si="38"/>
        <v/>
      </c>
      <c r="BA83" t="str">
        <f t="shared" si="39"/>
        <v/>
      </c>
    </row>
    <row r="84" spans="1:53" x14ac:dyDescent="0.25">
      <c r="A84" t="str">
        <f>'master schema'!C86</f>
        <v>gps_vdop</v>
      </c>
      <c r="B84" t="str">
        <f>'master schema'!K86</f>
        <v>GPS vertical dilution of precision, metres</v>
      </c>
      <c r="C84" t="str">
        <f>'master schema'!D86</f>
        <v>Travel</v>
      </c>
      <c r="D84" t="str">
        <f>'master schema'!E86</f>
        <v>opt</v>
      </c>
      <c r="E84" t="str">
        <f>'master schema'!M86</f>
        <v>numeric</v>
      </c>
      <c r="F84">
        <f>'master schema'!N86</f>
        <v>0</v>
      </c>
      <c r="G84" t="str">
        <f>'master schema'!O86</f>
        <v>per relevant NMEA frame</v>
      </c>
      <c r="H84" t="b">
        <f>'master schema'!Y86</f>
        <v>0</v>
      </c>
      <c r="I84" t="b">
        <f>'master schema'!Z86</f>
        <v>0</v>
      </c>
      <c r="J84">
        <f>'master schema'!S86</f>
        <v>0</v>
      </c>
      <c r="K84">
        <f>'master schema'!T86</f>
        <v>0</v>
      </c>
      <c r="L84">
        <f>'master schema'!U86</f>
        <v>0</v>
      </c>
      <c r="M84">
        <f>'master schema'!V86</f>
        <v>0</v>
      </c>
      <c r="N84">
        <f>'master schema'!W86</f>
        <v>0</v>
      </c>
      <c r="O84">
        <f>'master schema'!X86</f>
        <v>0</v>
      </c>
      <c r="P84" t="b">
        <f t="shared" si="24"/>
        <v>1</v>
      </c>
      <c r="Q84" t="b">
        <f t="shared" si="23"/>
        <v>1</v>
      </c>
      <c r="R84" t="b">
        <f t="shared" si="23"/>
        <v>0</v>
      </c>
      <c r="S84" t="b">
        <f t="shared" si="23"/>
        <v>1</v>
      </c>
      <c r="T84" t="b">
        <f t="shared" si="40"/>
        <v>0</v>
      </c>
      <c r="U84" t="b">
        <f t="shared" si="40"/>
        <v>0</v>
      </c>
      <c r="V84" t="b">
        <f>NOT(ISBLANK('master schema'!S86))</f>
        <v>0</v>
      </c>
      <c r="W84" t="b">
        <f>NOT(ISBLANK('master schema'!T86))</f>
        <v>0</v>
      </c>
      <c r="X84" t="b">
        <f>NOT(ISBLANK('master schema'!U86))</f>
        <v>0</v>
      </c>
      <c r="Y84" t="b">
        <f>NOT(ISBLANK('master schema'!V86))</f>
        <v>0</v>
      </c>
      <c r="Z84" t="b">
        <f>NOT(ISBLANK('master schema'!W86))</f>
        <v>0</v>
      </c>
      <c r="AA84" t="b">
        <f>NOT(ISBLANK('master schema'!X86))</f>
        <v>0</v>
      </c>
      <c r="AB84" t="b">
        <f t="shared" si="41"/>
        <v>0</v>
      </c>
      <c r="AC84" t="str">
        <f>INDEX(reference!$D$55:$D$61,MATCH('master schema'!M86,reference!$C$55:$C$61,0))</f>
        <v>number</v>
      </c>
      <c r="AD84" t="b">
        <f t="shared" si="42"/>
        <v>1</v>
      </c>
      <c r="AE84" t="str">
        <f t="shared" si="25"/>
        <v>gpsVdop</v>
      </c>
      <c r="AF84" s="14" t="str">
        <f t="shared" si="44"/>
        <v>, {</v>
      </c>
      <c r="AG84" s="15" t="str">
        <f t="shared" si="26"/>
        <v>"name": "gps_vdop"</v>
      </c>
      <c r="AH84" s="15" t="str">
        <f t="shared" si="27"/>
        <v>, "title": "GPS vertical dilution of precision, metres"</v>
      </c>
      <c r="AI84" s="15" t="str">
        <f t="shared" si="28"/>
        <v>, "group": "Travel"</v>
      </c>
      <c r="AJ84" s="15" t="str">
        <f t="shared" si="29"/>
        <v>, "rank": "opt"</v>
      </c>
      <c r="AK84" s="15" t="str">
        <f t="shared" si="30"/>
        <v>, "type": "number"</v>
      </c>
      <c r="AL84" s="15" t="str">
        <f t="shared" si="31"/>
        <v/>
      </c>
      <c r="AM84" s="15" t="str">
        <f t="shared" si="32"/>
        <v>, "description": "per relevant NMEA frame"</v>
      </c>
      <c r="AN84" s="22" t="str">
        <f t="shared" si="33"/>
        <v/>
      </c>
      <c r="AO84" s="22" t="str">
        <f t="shared" si="34"/>
        <v/>
      </c>
      <c r="AP84" s="22" t="str">
        <f t="shared" si="35"/>
        <v/>
      </c>
      <c r="AQ84" s="22" t="str">
        <f>IF(AND($AD84,$AB84),IF(V84,IF(OR($V84:V84),",","")&amp;AQ$12&amp;": "&amp;J84,""),"")</f>
        <v/>
      </c>
      <c r="AR84" s="22" t="str">
        <f>IF(AND($AD84,$AB84),IF(W84,IF(OR($V84:W84),",","")&amp;AR$12&amp;": "&amp;K84,""),"")</f>
        <v/>
      </c>
      <c r="AS84" s="22" t="str">
        <f>IF(AND($AD84,$AB84),IF(X84,IF(OR($V84:X84),",","")&amp;AS$12&amp;": "&amp;L84,""),"")</f>
        <v/>
      </c>
      <c r="AT84" s="22" t="str">
        <f>IF(AND($AD84,$AB84),IF(Y84,IF(OR($V84:Y84),",","")&amp;AT$12&amp;": "&amp;M84,""),"")</f>
        <v/>
      </c>
      <c r="AU84" s="22" t="str">
        <f>IF(AND($AD84,$AB84),IF(Z84,IF(OR($V84:Z84),",","")&amp;AU$12&amp;": """&amp;N84&amp;"""",""),"")</f>
        <v/>
      </c>
      <c r="AV84" s="22" t="str">
        <f>IF(AND($AD84,$AB84),IF(AA84,IF(OR($V84:AA84),",","")&amp;AV$12&amp;": "&amp;"["&amp;O84&amp;"]",""),"")</f>
        <v/>
      </c>
      <c r="AW84" s="22" t="str">
        <f t="shared" si="36"/>
        <v/>
      </c>
      <c r="AX84" s="14" t="str">
        <f t="shared" si="43"/>
        <v>}</v>
      </c>
      <c r="AY84" s="13" t="str">
        <f t="shared" si="37"/>
        <v>, {"name": "gps_vdop", "title": "GPS vertical dilution of precision, metres", "group": "Travel", "rank": "opt", "type": "number", "description": "per relevant NMEA frame"}</v>
      </c>
      <c r="AZ84" t="str">
        <f t="shared" si="38"/>
        <v>,gps_vdop</v>
      </c>
      <c r="BA84" t="str">
        <f t="shared" si="39"/>
        <v>,'gps_vdop'</v>
      </c>
    </row>
    <row r="85" spans="1:53" x14ac:dyDescent="0.25">
      <c r="A85" t="str">
        <f>'master schema'!C87</f>
        <v>track_dist_miles_chains_rec</v>
      </c>
      <c r="B85" t="str">
        <f>'master schema'!K87</f>
        <v>Track distance in mm.cc miles and chains, Chains 0 to 79</v>
      </c>
      <c r="C85" t="str">
        <f>'master schema'!D87</f>
        <v>Travel</v>
      </c>
      <c r="D85" t="str">
        <f>'master schema'!E87</f>
        <v>opt</v>
      </c>
      <c r="E85" t="str">
        <f>'master schema'!M87</f>
        <v>numeric</v>
      </c>
      <c r="F85">
        <f>'master schema'!N87</f>
        <v>0</v>
      </c>
      <c r="G85" t="str">
        <f>'master schema'!O87</f>
        <v>miles.chains, chains zero-padded left to 2 digits</v>
      </c>
      <c r="H85" t="b">
        <f>'master schema'!Y87</f>
        <v>0</v>
      </c>
      <c r="I85" t="b">
        <f>'master schema'!Z87</f>
        <v>0</v>
      </c>
      <c r="J85">
        <f>'master schema'!S87</f>
        <v>0</v>
      </c>
      <c r="K85">
        <f>'master schema'!T87</f>
        <v>0</v>
      </c>
      <c r="L85">
        <f>'master schema'!U87</f>
        <v>0</v>
      </c>
      <c r="M85">
        <f>'master schema'!V87</f>
        <v>0</v>
      </c>
      <c r="N85">
        <f>'master schema'!W87</f>
        <v>0</v>
      </c>
      <c r="O85">
        <f>'master schema'!X87</f>
        <v>0</v>
      </c>
      <c r="P85" t="b">
        <f t="shared" si="24"/>
        <v>1</v>
      </c>
      <c r="Q85" t="b">
        <f t="shared" si="23"/>
        <v>1</v>
      </c>
      <c r="R85" t="b">
        <f t="shared" si="23"/>
        <v>0</v>
      </c>
      <c r="S85" t="b">
        <f t="shared" si="23"/>
        <v>1</v>
      </c>
      <c r="T85" t="b">
        <f t="shared" si="40"/>
        <v>0</v>
      </c>
      <c r="U85" t="b">
        <f t="shared" si="40"/>
        <v>0</v>
      </c>
      <c r="V85" t="b">
        <f>NOT(ISBLANK('master schema'!S87))</f>
        <v>0</v>
      </c>
      <c r="W85" t="b">
        <f>NOT(ISBLANK('master schema'!T87))</f>
        <v>0</v>
      </c>
      <c r="X85" t="b">
        <f>NOT(ISBLANK('master schema'!U87))</f>
        <v>0</v>
      </c>
      <c r="Y85" t="b">
        <f>NOT(ISBLANK('master schema'!V87))</f>
        <v>0</v>
      </c>
      <c r="Z85" t="b">
        <f>NOT(ISBLANK('master schema'!W87))</f>
        <v>0</v>
      </c>
      <c r="AA85" t="b">
        <f>NOT(ISBLANK('master schema'!X87))</f>
        <v>0</v>
      </c>
      <c r="AB85" t="b">
        <f t="shared" si="41"/>
        <v>0</v>
      </c>
      <c r="AC85" t="str">
        <f>INDEX(reference!$D$55:$D$61,MATCH('master schema'!M87,reference!$C$55:$C$61,0))</f>
        <v>number</v>
      </c>
      <c r="AD85" t="b">
        <f t="shared" si="42"/>
        <v>1</v>
      </c>
      <c r="AE85" t="str">
        <f t="shared" si="25"/>
        <v>trackDistMilesChainsRec</v>
      </c>
      <c r="AF85" s="14" t="str">
        <f t="shared" si="44"/>
        <v>, {</v>
      </c>
      <c r="AG85" s="15" t="str">
        <f t="shared" si="26"/>
        <v>"name": "track_dist_miles_chains_rec"</v>
      </c>
      <c r="AH85" s="15" t="str">
        <f t="shared" si="27"/>
        <v>, "title": "Track distance in mm.cc miles and chains, Chains 0 to 79"</v>
      </c>
      <c r="AI85" s="15" t="str">
        <f t="shared" si="28"/>
        <v>, "group": "Travel"</v>
      </c>
      <c r="AJ85" s="15" t="str">
        <f t="shared" si="29"/>
        <v>, "rank": "opt"</v>
      </c>
      <c r="AK85" s="15" t="str">
        <f t="shared" si="30"/>
        <v>, "type": "number"</v>
      </c>
      <c r="AL85" s="15" t="str">
        <f t="shared" si="31"/>
        <v/>
      </c>
      <c r="AM85" s="15" t="str">
        <f t="shared" si="32"/>
        <v>, "description": "miles.chains, chains zero-padded left to 2 digits"</v>
      </c>
      <c r="AN85" s="22" t="str">
        <f t="shared" si="33"/>
        <v/>
      </c>
      <c r="AO85" s="22" t="str">
        <f t="shared" si="34"/>
        <v/>
      </c>
      <c r="AP85" s="22" t="str">
        <f t="shared" si="35"/>
        <v/>
      </c>
      <c r="AQ85" s="22" t="str">
        <f>IF(AND($AD85,$AB85),IF(V85,IF(OR($V85:V85),",","")&amp;AQ$12&amp;": "&amp;J85,""),"")</f>
        <v/>
      </c>
      <c r="AR85" s="22" t="str">
        <f>IF(AND($AD85,$AB85),IF(W85,IF(OR($V85:W85),",","")&amp;AR$12&amp;": "&amp;K85,""),"")</f>
        <v/>
      </c>
      <c r="AS85" s="22" t="str">
        <f>IF(AND($AD85,$AB85),IF(X85,IF(OR($V85:X85),",","")&amp;AS$12&amp;": "&amp;L85,""),"")</f>
        <v/>
      </c>
      <c r="AT85" s="22" t="str">
        <f>IF(AND($AD85,$AB85),IF(Y85,IF(OR($V85:Y85),",","")&amp;AT$12&amp;": "&amp;M85,""),"")</f>
        <v/>
      </c>
      <c r="AU85" s="22" t="str">
        <f>IF(AND($AD85,$AB85),IF(Z85,IF(OR($V85:Z85),",","")&amp;AU$12&amp;": """&amp;N85&amp;"""",""),"")</f>
        <v/>
      </c>
      <c r="AV85" s="22" t="str">
        <f>IF(AND($AD85,$AB85),IF(AA85,IF(OR($V85:AA85),",","")&amp;AV$12&amp;": "&amp;"["&amp;O85&amp;"]",""),"")</f>
        <v/>
      </c>
      <c r="AW85" s="22" t="str">
        <f t="shared" si="36"/>
        <v/>
      </c>
      <c r="AX85" s="14" t="str">
        <f t="shared" si="43"/>
        <v>}</v>
      </c>
      <c r="AY85" s="13" t="str">
        <f t="shared" si="37"/>
        <v>, {"name": "track_dist_miles_chains_rec", "title": "Track distance in mm.cc miles and chains, Chains 0 to 79", "group": "Travel", "rank": "opt", "type": "number", "description": "miles.chains, chains zero-padded left to 2 digits"}</v>
      </c>
      <c r="AZ85" t="str">
        <f t="shared" si="38"/>
        <v>,track_dist_miles_chains_rec</v>
      </c>
      <c r="BA85" t="str">
        <f t="shared" si="39"/>
        <v>,'track_dist_miles_chains_rec'</v>
      </c>
    </row>
    <row r="86" spans="1:53" x14ac:dyDescent="0.25">
      <c r="A86" t="str">
        <f>'master schema'!C88</f>
        <v>track_dist_miles_yards_rec</v>
      </c>
      <c r="B86" t="str">
        <f>'master schema'!K88</f>
        <v>Track distance in mm.yyyy miles and yards.</v>
      </c>
      <c r="C86" t="str">
        <f>'master schema'!D88</f>
        <v>Travel</v>
      </c>
      <c r="D86" t="str">
        <f>'master schema'!E88</f>
        <v>opt</v>
      </c>
      <c r="E86" t="str">
        <f>'master schema'!M88</f>
        <v>numeric</v>
      </c>
      <c r="F86">
        <f>'master schema'!N88</f>
        <v>0</v>
      </c>
      <c r="G86" t="str">
        <f>'master schema'!O88</f>
        <v>miles.yards, yards zero-padded left to 4 digits</v>
      </c>
      <c r="H86" t="b">
        <f>'master schema'!Y88</f>
        <v>0</v>
      </c>
      <c r="I86" t="b">
        <f>'master schema'!Z88</f>
        <v>0</v>
      </c>
      <c r="J86">
        <f>'master schema'!S88</f>
        <v>0</v>
      </c>
      <c r="K86">
        <f>'master schema'!T88</f>
        <v>0</v>
      </c>
      <c r="L86">
        <f>'master schema'!U88</f>
        <v>0</v>
      </c>
      <c r="M86">
        <f>'master schema'!V88</f>
        <v>0</v>
      </c>
      <c r="N86">
        <f>'master schema'!W88</f>
        <v>0</v>
      </c>
      <c r="O86">
        <f>'master schema'!X88</f>
        <v>0</v>
      </c>
      <c r="P86" t="b">
        <f t="shared" si="24"/>
        <v>1</v>
      </c>
      <c r="Q86" t="b">
        <f t="shared" si="23"/>
        <v>1</v>
      </c>
      <c r="R86" t="b">
        <f t="shared" si="23"/>
        <v>0</v>
      </c>
      <c r="S86" t="b">
        <f t="shared" si="23"/>
        <v>1</v>
      </c>
      <c r="T86" t="b">
        <f t="shared" si="40"/>
        <v>0</v>
      </c>
      <c r="U86" t="b">
        <f t="shared" si="40"/>
        <v>0</v>
      </c>
      <c r="V86" t="b">
        <f>NOT(ISBLANK('master schema'!S88))</f>
        <v>0</v>
      </c>
      <c r="W86" t="b">
        <f>NOT(ISBLANK('master schema'!T88))</f>
        <v>0</v>
      </c>
      <c r="X86" t="b">
        <f>NOT(ISBLANK('master schema'!U88))</f>
        <v>0</v>
      </c>
      <c r="Y86" t="b">
        <f>NOT(ISBLANK('master schema'!V88))</f>
        <v>0</v>
      </c>
      <c r="Z86" t="b">
        <f>NOT(ISBLANK('master schema'!W88))</f>
        <v>0</v>
      </c>
      <c r="AA86" t="b">
        <f>NOT(ISBLANK('master schema'!X88))</f>
        <v>0</v>
      </c>
      <c r="AB86" t="b">
        <f t="shared" si="41"/>
        <v>0</v>
      </c>
      <c r="AC86" t="str">
        <f>INDEX(reference!$D$55:$D$61,MATCH('master schema'!M88,reference!$C$55:$C$61,0))</f>
        <v>number</v>
      </c>
      <c r="AD86" t="b">
        <f t="shared" si="42"/>
        <v>1</v>
      </c>
      <c r="AE86" t="str">
        <f t="shared" si="25"/>
        <v>trackDistMilesYardsRec</v>
      </c>
      <c r="AF86" s="14" t="str">
        <f t="shared" si="44"/>
        <v>, {</v>
      </c>
      <c r="AG86" s="15" t="str">
        <f t="shared" si="26"/>
        <v>"name": "track_dist_miles_yards_rec"</v>
      </c>
      <c r="AH86" s="15" t="str">
        <f t="shared" si="27"/>
        <v>, "title": "Track distance in mm.yyyy miles and yards."</v>
      </c>
      <c r="AI86" s="15" t="str">
        <f t="shared" si="28"/>
        <v>, "group": "Travel"</v>
      </c>
      <c r="AJ86" s="15" t="str">
        <f t="shared" si="29"/>
        <v>, "rank": "opt"</v>
      </c>
      <c r="AK86" s="15" t="str">
        <f t="shared" si="30"/>
        <v>, "type": "number"</v>
      </c>
      <c r="AL86" s="15" t="str">
        <f t="shared" si="31"/>
        <v/>
      </c>
      <c r="AM86" s="15" t="str">
        <f t="shared" si="32"/>
        <v>, "description": "miles.yards, yards zero-padded left to 4 digits"</v>
      </c>
      <c r="AN86" s="22" t="str">
        <f t="shared" si="33"/>
        <v/>
      </c>
      <c r="AO86" s="22" t="str">
        <f t="shared" si="34"/>
        <v/>
      </c>
      <c r="AP86" s="22" t="str">
        <f t="shared" si="35"/>
        <v/>
      </c>
      <c r="AQ86" s="22" t="str">
        <f>IF(AND($AD86,$AB86),IF(V86,IF(OR($V86:V86),",","")&amp;AQ$12&amp;": "&amp;J86,""),"")</f>
        <v/>
      </c>
      <c r="AR86" s="22" t="str">
        <f>IF(AND($AD86,$AB86),IF(W86,IF(OR($V86:W86),",","")&amp;AR$12&amp;": "&amp;K86,""),"")</f>
        <v/>
      </c>
      <c r="AS86" s="22" t="str">
        <f>IF(AND($AD86,$AB86),IF(X86,IF(OR($V86:X86),",","")&amp;AS$12&amp;": "&amp;L86,""),"")</f>
        <v/>
      </c>
      <c r="AT86" s="22" t="str">
        <f>IF(AND($AD86,$AB86),IF(Y86,IF(OR($V86:Y86),",","")&amp;AT$12&amp;": "&amp;M86,""),"")</f>
        <v/>
      </c>
      <c r="AU86" s="22" t="str">
        <f>IF(AND($AD86,$AB86),IF(Z86,IF(OR($V86:Z86),",","")&amp;AU$12&amp;": """&amp;N86&amp;"""",""),"")</f>
        <v/>
      </c>
      <c r="AV86" s="22" t="str">
        <f>IF(AND($AD86,$AB86),IF(AA86,IF(OR($V86:AA86),",","")&amp;AV$12&amp;": "&amp;"["&amp;O86&amp;"]",""),"")</f>
        <v/>
      </c>
      <c r="AW86" s="22" t="str">
        <f t="shared" si="36"/>
        <v/>
      </c>
      <c r="AX86" s="14" t="str">
        <f t="shared" si="43"/>
        <v>}</v>
      </c>
      <c r="AY86" s="13" t="str">
        <f t="shared" si="37"/>
        <v>, {"name": "track_dist_miles_yards_rec", "title": "Track distance in mm.yyyy miles and yards.", "group": "Travel", "rank": "opt", "type": "number", "description": "miles.yards, yards zero-padded left to 4 digits"}</v>
      </c>
      <c r="AZ86" t="str">
        <f t="shared" si="38"/>
        <v>,track_dist_miles_yards_rec</v>
      </c>
      <c r="BA86" t="str">
        <f t="shared" si="39"/>
        <v>,'track_dist_miles_yards_rec'</v>
      </c>
    </row>
    <row r="87" spans="1:53" x14ac:dyDescent="0.25">
      <c r="A87" t="str">
        <f>'master schema'!C89</f>
        <v>track_dist_m_rec</v>
      </c>
      <c r="B87" t="str">
        <f>'master schema'!K89</f>
        <v>Track distance in metres</v>
      </c>
      <c r="C87" t="str">
        <f>'master schema'!D89</f>
        <v>Travel</v>
      </c>
      <c r="D87" t="str">
        <f>'master schema'!E89</f>
        <v>opt</v>
      </c>
      <c r="E87" t="str">
        <f>'master schema'!M89</f>
        <v>numeric</v>
      </c>
      <c r="F87">
        <f>'master schema'!N89</f>
        <v>0</v>
      </c>
      <c r="G87" t="str">
        <f>'master schema'!O89</f>
        <v>metres</v>
      </c>
      <c r="H87" t="b">
        <f>'master schema'!Y89</f>
        <v>0</v>
      </c>
      <c r="I87" t="b">
        <f>'master schema'!Z89</f>
        <v>0</v>
      </c>
      <c r="J87">
        <f>'master schema'!S89</f>
        <v>0</v>
      </c>
      <c r="K87">
        <f>'master schema'!T89</f>
        <v>0</v>
      </c>
      <c r="L87">
        <f>'master schema'!U89</f>
        <v>0</v>
      </c>
      <c r="M87">
        <f>'master schema'!V89</f>
        <v>0</v>
      </c>
      <c r="N87">
        <f>'master schema'!W89</f>
        <v>0</v>
      </c>
      <c r="O87">
        <f>'master schema'!X89</f>
        <v>0</v>
      </c>
      <c r="P87" t="b">
        <f t="shared" si="24"/>
        <v>1</v>
      </c>
      <c r="Q87" t="b">
        <f t="shared" si="23"/>
        <v>1</v>
      </c>
      <c r="R87" t="b">
        <f t="shared" si="23"/>
        <v>0</v>
      </c>
      <c r="S87" t="b">
        <f t="shared" si="23"/>
        <v>1</v>
      </c>
      <c r="T87" t="b">
        <f t="shared" si="40"/>
        <v>0</v>
      </c>
      <c r="U87" t="b">
        <f t="shared" si="40"/>
        <v>0</v>
      </c>
      <c r="V87" t="b">
        <f>NOT(ISBLANK('master schema'!S89))</f>
        <v>0</v>
      </c>
      <c r="W87" t="b">
        <f>NOT(ISBLANK('master schema'!T89))</f>
        <v>0</v>
      </c>
      <c r="X87" t="b">
        <f>NOT(ISBLANK('master schema'!U89))</f>
        <v>0</v>
      </c>
      <c r="Y87" t="b">
        <f>NOT(ISBLANK('master schema'!V89))</f>
        <v>0</v>
      </c>
      <c r="Z87" t="b">
        <f>NOT(ISBLANK('master schema'!W89))</f>
        <v>0</v>
      </c>
      <c r="AA87" t="b">
        <f>NOT(ISBLANK('master schema'!X89))</f>
        <v>0</v>
      </c>
      <c r="AB87" t="b">
        <f t="shared" si="41"/>
        <v>0</v>
      </c>
      <c r="AC87" t="str">
        <f>INDEX(reference!$D$55:$D$61,MATCH('master schema'!M89,reference!$C$55:$C$61,0))</f>
        <v>number</v>
      </c>
      <c r="AD87" t="b">
        <f t="shared" si="42"/>
        <v>1</v>
      </c>
      <c r="AE87" t="str">
        <f t="shared" si="25"/>
        <v>trackDistMRec</v>
      </c>
      <c r="AF87" s="14" t="str">
        <f t="shared" si="44"/>
        <v>, {</v>
      </c>
      <c r="AG87" s="15" t="str">
        <f t="shared" si="26"/>
        <v>"name": "track_dist_m_rec"</v>
      </c>
      <c r="AH87" s="15" t="str">
        <f t="shared" si="27"/>
        <v>, "title": "Track distance in metres"</v>
      </c>
      <c r="AI87" s="15" t="str">
        <f t="shared" si="28"/>
        <v>, "group": "Travel"</v>
      </c>
      <c r="AJ87" s="15" t="str">
        <f t="shared" si="29"/>
        <v>, "rank": "opt"</v>
      </c>
      <c r="AK87" s="15" t="str">
        <f t="shared" si="30"/>
        <v>, "type": "number"</v>
      </c>
      <c r="AL87" s="15" t="str">
        <f t="shared" si="31"/>
        <v/>
      </c>
      <c r="AM87" s="15" t="str">
        <f t="shared" si="32"/>
        <v>, "description": "metres"</v>
      </c>
      <c r="AN87" s="22" t="str">
        <f t="shared" si="33"/>
        <v/>
      </c>
      <c r="AO87" s="22" t="str">
        <f t="shared" si="34"/>
        <v/>
      </c>
      <c r="AP87" s="22" t="str">
        <f t="shared" si="35"/>
        <v/>
      </c>
      <c r="AQ87" s="22" t="str">
        <f>IF(AND($AD87,$AB87),IF(V87,IF(OR($V87:V87),",","")&amp;AQ$12&amp;": "&amp;J87,""),"")</f>
        <v/>
      </c>
      <c r="AR87" s="22" t="str">
        <f>IF(AND($AD87,$AB87),IF(W87,IF(OR($V87:W87),",","")&amp;AR$12&amp;": "&amp;K87,""),"")</f>
        <v/>
      </c>
      <c r="AS87" s="22" t="str">
        <f>IF(AND($AD87,$AB87),IF(X87,IF(OR($V87:X87),",","")&amp;AS$12&amp;": "&amp;L87,""),"")</f>
        <v/>
      </c>
      <c r="AT87" s="22" t="str">
        <f>IF(AND($AD87,$AB87),IF(Y87,IF(OR($V87:Y87),",","")&amp;AT$12&amp;": "&amp;M87,""),"")</f>
        <v/>
      </c>
      <c r="AU87" s="22" t="str">
        <f>IF(AND($AD87,$AB87),IF(Z87,IF(OR($V87:Z87),",","")&amp;AU$12&amp;": """&amp;N87&amp;"""",""),"")</f>
        <v/>
      </c>
      <c r="AV87" s="22" t="str">
        <f>IF(AND($AD87,$AB87),IF(AA87,IF(OR($V87:AA87),",","")&amp;AV$12&amp;": "&amp;"["&amp;O87&amp;"]",""),"")</f>
        <v/>
      </c>
      <c r="AW87" s="22" t="str">
        <f t="shared" si="36"/>
        <v/>
      </c>
      <c r="AX87" s="14" t="str">
        <f t="shared" si="43"/>
        <v>}</v>
      </c>
      <c r="AY87" s="13" t="str">
        <f t="shared" si="37"/>
        <v>, {"name": "track_dist_m_rec", "title": "Track distance in metres", "group": "Travel", "rank": "opt", "type": "number", "description": "metres"}</v>
      </c>
      <c r="AZ87" t="str">
        <f t="shared" si="38"/>
        <v>,track_dist_m_rec</v>
      </c>
      <c r="BA87" t="str">
        <f t="shared" si="39"/>
        <v>,'track_dist_m_rec'</v>
      </c>
    </row>
    <row r="88" spans="1:53" x14ac:dyDescent="0.25">
      <c r="A88" t="str">
        <f>'master schema'!C90</f>
        <v>extended_items_geography</v>
      </c>
      <c r="B88" t="str">
        <f>'master schema'!K90</f>
        <v>Application-specific extended data items</v>
      </c>
      <c r="C88" t="str">
        <f>'master schema'!D90</f>
        <v>Travel</v>
      </c>
      <c r="D88" t="str">
        <f>'master schema'!E90</f>
        <v>vend</v>
      </c>
      <c r="E88" t="str">
        <f>'master schema'!M90</f>
        <v>object</v>
      </c>
      <c r="F88">
        <f>'master schema'!N90</f>
        <v>0</v>
      </c>
      <c r="G88" t="str">
        <f>'master schema'!O90</f>
        <v>Application-specific data items, formatted as a JSON object</v>
      </c>
      <c r="H88" t="b">
        <f>'master schema'!Y90</f>
        <v>0</v>
      </c>
      <c r="I88" t="b">
        <f>'master schema'!Z90</f>
        <v>0</v>
      </c>
      <c r="J88">
        <f>'master schema'!S90</f>
        <v>0</v>
      </c>
      <c r="K88">
        <f>'master schema'!T90</f>
        <v>32767</v>
      </c>
      <c r="L88">
        <f>'master schema'!U90</f>
        <v>0</v>
      </c>
      <c r="M88">
        <f>'master schema'!V90</f>
        <v>0</v>
      </c>
      <c r="N88">
        <f>'master schema'!W90</f>
        <v>0</v>
      </c>
      <c r="O88">
        <f>'master schema'!X90</f>
        <v>0</v>
      </c>
      <c r="P88" t="b">
        <f t="shared" si="24"/>
        <v>1</v>
      </c>
      <c r="Q88" t="b">
        <f t="shared" si="23"/>
        <v>1</v>
      </c>
      <c r="R88" t="b">
        <f t="shared" si="23"/>
        <v>0</v>
      </c>
      <c r="S88" t="b">
        <f t="shared" si="23"/>
        <v>1</v>
      </c>
      <c r="T88" t="b">
        <f t="shared" si="40"/>
        <v>0</v>
      </c>
      <c r="U88" t="b">
        <f t="shared" si="40"/>
        <v>0</v>
      </c>
      <c r="V88" t="b">
        <f>NOT(ISBLANK('master schema'!S90))</f>
        <v>0</v>
      </c>
      <c r="W88" t="b">
        <f>NOT(ISBLANK('master schema'!T90))</f>
        <v>1</v>
      </c>
      <c r="X88" t="b">
        <f>NOT(ISBLANK('master schema'!U90))</f>
        <v>0</v>
      </c>
      <c r="Y88" t="b">
        <f>NOT(ISBLANK('master schema'!V90))</f>
        <v>0</v>
      </c>
      <c r="Z88" t="b">
        <f>NOT(ISBLANK('master schema'!W90))</f>
        <v>0</v>
      </c>
      <c r="AA88" t="b">
        <f>NOT(ISBLANK('master schema'!X90))</f>
        <v>0</v>
      </c>
      <c r="AB88" t="b">
        <f t="shared" si="41"/>
        <v>1</v>
      </c>
      <c r="AC88" t="str">
        <f>INDEX(reference!$D$55:$D$61,MATCH('master schema'!M90,reference!$C$55:$C$61,0))</f>
        <v>object</v>
      </c>
      <c r="AD88" t="b">
        <f t="shared" si="42"/>
        <v>1</v>
      </c>
      <c r="AE88" t="str">
        <f t="shared" si="25"/>
        <v>extendedItemsGeography</v>
      </c>
      <c r="AF88" s="14" t="str">
        <f t="shared" si="44"/>
        <v>, {</v>
      </c>
      <c r="AG88" s="15" t="str">
        <f t="shared" si="26"/>
        <v>"name": "extended_items_geography"</v>
      </c>
      <c r="AH88" s="15" t="str">
        <f t="shared" si="27"/>
        <v>, "title": "Application-specific extended data items"</v>
      </c>
      <c r="AI88" s="15" t="str">
        <f t="shared" si="28"/>
        <v>, "group": "Travel"</v>
      </c>
      <c r="AJ88" s="15" t="str">
        <f t="shared" si="29"/>
        <v>, "rank": "vend"</v>
      </c>
      <c r="AK88" s="15" t="str">
        <f t="shared" si="30"/>
        <v>, "type": "object"</v>
      </c>
      <c r="AL88" s="15" t="str">
        <f t="shared" si="31"/>
        <v/>
      </c>
      <c r="AM88" s="15" t="str">
        <f t="shared" si="32"/>
        <v>, "description": "Application-specific data items, formatted as a JSON object"</v>
      </c>
      <c r="AN88" s="22" t="str">
        <f t="shared" si="33"/>
        <v>, "constraints": {</v>
      </c>
      <c r="AO88" s="22" t="str">
        <f t="shared" si="34"/>
        <v>"required": false</v>
      </c>
      <c r="AP88" s="22" t="str">
        <f t="shared" si="35"/>
        <v>,"unique": false</v>
      </c>
      <c r="AQ88" s="22" t="str">
        <f>IF(AND($AD88,$AB88),IF(V88,IF(OR($V88:V88),",","")&amp;AQ$12&amp;": "&amp;J88,""),"")</f>
        <v/>
      </c>
      <c r="AR88" s="22" t="str">
        <f>IF(AND($AD88,$AB88),IF(W88,IF(OR($V88:W88),",","")&amp;AR$12&amp;": "&amp;K88,""),"")</f>
        <v>,"maxLength": 32767</v>
      </c>
      <c r="AS88" s="22" t="str">
        <f>IF(AND($AD88,$AB88),IF(X88,IF(OR($V88:X88),",","")&amp;AS$12&amp;": "&amp;L88,""),"")</f>
        <v/>
      </c>
      <c r="AT88" s="22" t="str">
        <f>IF(AND($AD88,$AB88),IF(Y88,IF(OR($V88:Y88),",","")&amp;AT$12&amp;": "&amp;M88,""),"")</f>
        <v/>
      </c>
      <c r="AU88" s="22" t="str">
        <f>IF(AND($AD88,$AB88),IF(Z88,IF(OR($V88:Z88),",","")&amp;AU$12&amp;": """&amp;N88&amp;"""",""),"")</f>
        <v/>
      </c>
      <c r="AV88" s="22" t="str">
        <f>IF(AND($AD88,$AB88),IF(AA88,IF(OR($V88:AA88),",","")&amp;AV$12&amp;": "&amp;"["&amp;O88&amp;"]",""),"")</f>
        <v/>
      </c>
      <c r="AW88" s="22" t="str">
        <f t="shared" si="36"/>
        <v>}</v>
      </c>
      <c r="AX88" s="14" t="str">
        <f t="shared" si="43"/>
        <v>}</v>
      </c>
      <c r="AY88" s="13" t="str">
        <f t="shared" si="37"/>
        <v>, {"name": "extended_items_geography", "title": "Application-specific extended data items", "group": "Travel", "rank": "vend", "type": "object", "description": "Application-specific data items, formatted as a JSON object", "constraints": {"required": false,"unique": false,"maxLength": 32767}}</v>
      </c>
      <c r="AZ88" t="str">
        <f t="shared" si="38"/>
        <v>,extended_items_geography</v>
      </c>
      <c r="BA88" t="str">
        <f t="shared" si="39"/>
        <v>,'extended_items_geography'</v>
      </c>
    </row>
    <row r="89" spans="1:53" x14ac:dyDescent="0.25">
      <c r="A89" t="str">
        <f>'master schema'!C91</f>
        <v>x_direction_of_travel</v>
      </c>
      <c r="B89">
        <f>'master schema'!K91</f>
        <v>0</v>
      </c>
      <c r="C89" t="str">
        <f>'master schema'!D91</f>
        <v>Travel</v>
      </c>
      <c r="D89" t="str">
        <f>'master schema'!E91</f>
        <v>vend</v>
      </c>
      <c r="E89">
        <f>'master schema'!M91</f>
        <v>0</v>
      </c>
      <c r="F89">
        <f>'master schema'!N91</f>
        <v>0</v>
      </c>
      <c r="G89">
        <f>'master schema'!O91</f>
        <v>0</v>
      </c>
      <c r="H89" t="b">
        <f>'master schema'!Y91</f>
        <v>0</v>
      </c>
      <c r="I89" t="b">
        <f>'master schema'!Z91</f>
        <v>0</v>
      </c>
      <c r="J89">
        <f>'master schema'!S91</f>
        <v>0</v>
      </c>
      <c r="K89">
        <f>'master schema'!T91</f>
        <v>0</v>
      </c>
      <c r="L89">
        <f>'master schema'!U91</f>
        <v>0</v>
      </c>
      <c r="M89">
        <f>'master schema'!V91</f>
        <v>0</v>
      </c>
      <c r="N89">
        <f>'master schema'!W91</f>
        <v>0</v>
      </c>
      <c r="O89">
        <f>'master schema'!X91</f>
        <v>0</v>
      </c>
      <c r="P89" t="b">
        <f t="shared" si="24"/>
        <v>0</v>
      </c>
      <c r="Q89" t="b">
        <f t="shared" si="23"/>
        <v>0</v>
      </c>
      <c r="R89" t="b">
        <f t="shared" si="23"/>
        <v>0</v>
      </c>
      <c r="S89" t="b">
        <f t="shared" si="23"/>
        <v>0</v>
      </c>
      <c r="T89" t="b">
        <f t="shared" si="40"/>
        <v>0</v>
      </c>
      <c r="U89" t="b">
        <f t="shared" si="40"/>
        <v>0</v>
      </c>
      <c r="V89" t="b">
        <f>NOT(ISBLANK('master schema'!S91))</f>
        <v>0</v>
      </c>
      <c r="W89" t="b">
        <f>NOT(ISBLANK('master schema'!T91))</f>
        <v>0</v>
      </c>
      <c r="X89" t="b">
        <f>NOT(ISBLANK('master schema'!U91))</f>
        <v>0</v>
      </c>
      <c r="Y89" t="b">
        <f>NOT(ISBLANK('master schema'!V91))</f>
        <v>0</v>
      </c>
      <c r="Z89" t="b">
        <f>NOT(ISBLANK('master schema'!W91))</f>
        <v>0</v>
      </c>
      <c r="AA89" t="b">
        <f>NOT(ISBLANK('master schema'!X91))</f>
        <v>0</v>
      </c>
      <c r="AB89" t="b">
        <f t="shared" si="41"/>
        <v>0</v>
      </c>
      <c r="AC89" t="e">
        <f>INDEX(reference!$D$55:$D$61,MATCH('master schema'!M91,reference!$C$55:$C$61,0))</f>
        <v>#N/A</v>
      </c>
      <c r="AD89" t="b">
        <f t="shared" si="42"/>
        <v>0</v>
      </c>
      <c r="AE89" t="str">
        <f t="shared" si="25"/>
        <v>xDirectionOfTravel</v>
      </c>
      <c r="AF89" s="14" t="str">
        <f t="shared" si="44"/>
        <v/>
      </c>
      <c r="AG89" s="15" t="str">
        <f t="shared" si="26"/>
        <v/>
      </c>
      <c r="AH89" s="15" t="str">
        <f t="shared" si="27"/>
        <v/>
      </c>
      <c r="AI89" s="15" t="str">
        <f t="shared" si="28"/>
        <v/>
      </c>
      <c r="AJ89" s="15" t="str">
        <f t="shared" si="29"/>
        <v/>
      </c>
      <c r="AK89" s="15" t="str">
        <f t="shared" si="30"/>
        <v/>
      </c>
      <c r="AL89" s="15" t="str">
        <f t="shared" si="31"/>
        <v/>
      </c>
      <c r="AM89" s="15" t="str">
        <f t="shared" si="32"/>
        <v/>
      </c>
      <c r="AN89" s="22" t="str">
        <f t="shared" si="33"/>
        <v/>
      </c>
      <c r="AO89" s="22" t="str">
        <f t="shared" si="34"/>
        <v/>
      </c>
      <c r="AP89" s="22" t="str">
        <f t="shared" si="35"/>
        <v/>
      </c>
      <c r="AQ89" s="22" t="str">
        <f>IF(AND($AD89,$AB89),IF(V89,IF(OR($V89:V89),",","")&amp;AQ$12&amp;": "&amp;J89,""),"")</f>
        <v/>
      </c>
      <c r="AR89" s="22" t="str">
        <f>IF(AND($AD89,$AB89),IF(W89,IF(OR($V89:W89),",","")&amp;AR$12&amp;": "&amp;K89,""),"")</f>
        <v/>
      </c>
      <c r="AS89" s="22" t="str">
        <f>IF(AND($AD89,$AB89),IF(X89,IF(OR($V89:X89),",","")&amp;AS$12&amp;": "&amp;L89,""),"")</f>
        <v/>
      </c>
      <c r="AT89" s="22" t="str">
        <f>IF(AND($AD89,$AB89),IF(Y89,IF(OR($V89:Y89),",","")&amp;AT$12&amp;": "&amp;M89,""),"")</f>
        <v/>
      </c>
      <c r="AU89" s="22" t="str">
        <f>IF(AND($AD89,$AB89),IF(Z89,IF(OR($V89:Z89),",","")&amp;AU$12&amp;": """&amp;N89&amp;"""",""),"")</f>
        <v/>
      </c>
      <c r="AV89" s="22" t="str">
        <f>IF(AND($AD89,$AB89),IF(AA89,IF(OR($V89:AA89),",","")&amp;AV$12&amp;": "&amp;"["&amp;O89&amp;"]",""),"")</f>
        <v/>
      </c>
      <c r="AW89" s="22" t="str">
        <f t="shared" si="36"/>
        <v/>
      </c>
      <c r="AX89" s="14" t="str">
        <f t="shared" si="43"/>
        <v/>
      </c>
      <c r="AY89" s="13" t="str">
        <f t="shared" si="37"/>
        <v/>
      </c>
      <c r="AZ89" t="str">
        <f t="shared" si="38"/>
        <v/>
      </c>
      <c r="BA89" t="str">
        <f t="shared" si="39"/>
        <v/>
      </c>
    </row>
    <row r="90" spans="1:53" x14ac:dyDescent="0.25">
      <c r="A90" t="str">
        <f>'master schema'!C92</f>
        <v>x_distance</v>
      </c>
      <c r="B90">
        <f>'master schema'!K92</f>
        <v>0</v>
      </c>
      <c r="C90" t="str">
        <f>'master schema'!D92</f>
        <v>Travel</v>
      </c>
      <c r="D90" t="str">
        <f>'master schema'!E92</f>
        <v>vend</v>
      </c>
      <c r="E90">
        <f>'master schema'!M92</f>
        <v>0</v>
      </c>
      <c r="F90">
        <f>'master schema'!N92</f>
        <v>0</v>
      </c>
      <c r="G90">
        <f>'master schema'!O92</f>
        <v>0</v>
      </c>
      <c r="H90" t="b">
        <f>'master schema'!Y92</f>
        <v>0</v>
      </c>
      <c r="I90" t="b">
        <f>'master schema'!Z92</f>
        <v>0</v>
      </c>
      <c r="J90">
        <f>'master schema'!S92</f>
        <v>0</v>
      </c>
      <c r="K90">
        <f>'master schema'!T92</f>
        <v>0</v>
      </c>
      <c r="L90">
        <f>'master schema'!U92</f>
        <v>0</v>
      </c>
      <c r="M90">
        <f>'master schema'!V92</f>
        <v>0</v>
      </c>
      <c r="N90">
        <f>'master schema'!W92</f>
        <v>0</v>
      </c>
      <c r="O90">
        <f>'master schema'!X92</f>
        <v>0</v>
      </c>
      <c r="P90" t="b">
        <f t="shared" si="24"/>
        <v>0</v>
      </c>
      <c r="Q90" t="b">
        <f t="shared" si="23"/>
        <v>0</v>
      </c>
      <c r="R90" t="b">
        <f t="shared" si="23"/>
        <v>0</v>
      </c>
      <c r="S90" t="b">
        <f t="shared" si="23"/>
        <v>0</v>
      </c>
      <c r="T90" t="b">
        <f t="shared" si="40"/>
        <v>0</v>
      </c>
      <c r="U90" t="b">
        <f t="shared" si="40"/>
        <v>0</v>
      </c>
      <c r="V90" t="b">
        <f>NOT(ISBLANK('master schema'!S92))</f>
        <v>0</v>
      </c>
      <c r="W90" t="b">
        <f>NOT(ISBLANK('master schema'!T92))</f>
        <v>0</v>
      </c>
      <c r="X90" t="b">
        <f>NOT(ISBLANK('master schema'!U92))</f>
        <v>0</v>
      </c>
      <c r="Y90" t="b">
        <f>NOT(ISBLANK('master schema'!V92))</f>
        <v>0</v>
      </c>
      <c r="Z90" t="b">
        <f>NOT(ISBLANK('master schema'!W92))</f>
        <v>0</v>
      </c>
      <c r="AA90" t="b">
        <f>NOT(ISBLANK('master schema'!X92))</f>
        <v>0</v>
      </c>
      <c r="AB90" t="b">
        <f t="shared" si="41"/>
        <v>0</v>
      </c>
      <c r="AC90" t="e">
        <f>INDEX(reference!$D$55:$D$61,MATCH('master schema'!M92,reference!$C$55:$C$61,0))</f>
        <v>#N/A</v>
      </c>
      <c r="AD90" t="b">
        <f t="shared" si="42"/>
        <v>0</v>
      </c>
      <c r="AE90" t="str">
        <f t="shared" si="25"/>
        <v>xDistance</v>
      </c>
      <c r="AF90" s="14" t="str">
        <f t="shared" si="44"/>
        <v/>
      </c>
      <c r="AG90" s="15" t="str">
        <f t="shared" si="26"/>
        <v/>
      </c>
      <c r="AH90" s="15" t="str">
        <f t="shared" si="27"/>
        <v/>
      </c>
      <c r="AI90" s="15" t="str">
        <f t="shared" si="28"/>
        <v/>
      </c>
      <c r="AJ90" s="15" t="str">
        <f t="shared" si="29"/>
        <v/>
      </c>
      <c r="AK90" s="15" t="str">
        <f t="shared" si="30"/>
        <v/>
      </c>
      <c r="AL90" s="15" t="str">
        <f t="shared" si="31"/>
        <v/>
      </c>
      <c r="AM90" s="15" t="str">
        <f t="shared" si="32"/>
        <v/>
      </c>
      <c r="AN90" s="22" t="str">
        <f t="shared" si="33"/>
        <v/>
      </c>
      <c r="AO90" s="22" t="str">
        <f t="shared" si="34"/>
        <v/>
      </c>
      <c r="AP90" s="22" t="str">
        <f t="shared" si="35"/>
        <v/>
      </c>
      <c r="AQ90" s="22" t="str">
        <f>IF(AND($AD90,$AB90),IF(V90,IF(OR($V90:V90),",","")&amp;AQ$12&amp;": "&amp;J90,""),"")</f>
        <v/>
      </c>
      <c r="AR90" s="22" t="str">
        <f>IF(AND($AD90,$AB90),IF(W90,IF(OR($V90:W90),",","")&amp;AR$12&amp;": "&amp;K90,""),"")</f>
        <v/>
      </c>
      <c r="AS90" s="22" t="str">
        <f>IF(AND($AD90,$AB90),IF(X90,IF(OR($V90:X90),",","")&amp;AS$12&amp;": "&amp;L90,""),"")</f>
        <v/>
      </c>
      <c r="AT90" s="22" t="str">
        <f>IF(AND($AD90,$AB90),IF(Y90,IF(OR($V90:Y90),",","")&amp;AT$12&amp;": "&amp;M90,""),"")</f>
        <v/>
      </c>
      <c r="AU90" s="22" t="str">
        <f>IF(AND($AD90,$AB90),IF(Z90,IF(OR($V90:Z90),",","")&amp;AU$12&amp;": """&amp;N90&amp;"""",""),"")</f>
        <v/>
      </c>
      <c r="AV90" s="22" t="str">
        <f>IF(AND($AD90,$AB90),IF(AA90,IF(OR($V90:AA90),",","")&amp;AV$12&amp;": "&amp;"["&amp;O90&amp;"]",""),"")</f>
        <v/>
      </c>
      <c r="AW90" s="22" t="str">
        <f t="shared" si="36"/>
        <v/>
      </c>
      <c r="AX90" s="14" t="str">
        <f t="shared" si="43"/>
        <v/>
      </c>
      <c r="AY90" s="13" t="str">
        <f t="shared" si="37"/>
        <v/>
      </c>
      <c r="AZ90" t="str">
        <f t="shared" si="38"/>
        <v/>
      </c>
      <c r="BA90" t="str">
        <f t="shared" si="39"/>
        <v/>
      </c>
    </row>
    <row r="91" spans="1:53" x14ac:dyDescent="0.25">
      <c r="A91" t="str">
        <f>'master schema'!C93</f>
        <v>left_top_35m_mm</v>
      </c>
      <c r="B91" t="str">
        <f>'master schema'!K93</f>
        <v>Left rail top, 35m filter, mm</v>
      </c>
      <c r="C91" t="str">
        <f>'master schema'!D93</f>
        <v>Geom</v>
      </c>
      <c r="D91" t="str">
        <f>'master schema'!E93</f>
        <v>core</v>
      </c>
      <c r="E91" t="str">
        <f>'master schema'!M93</f>
        <v>numeric</v>
      </c>
      <c r="F91">
        <f>'master schema'!N93</f>
        <v>0</v>
      </c>
      <c r="G91">
        <f>'master schema'!O93</f>
        <v>0</v>
      </c>
      <c r="H91" t="b">
        <f>'master schema'!Y93</f>
        <v>0</v>
      </c>
      <c r="I91" t="b">
        <f>'master schema'!Z93</f>
        <v>0</v>
      </c>
      <c r="J91">
        <f>'master schema'!S93</f>
        <v>0</v>
      </c>
      <c r="K91">
        <f>'master schema'!T93</f>
        <v>0</v>
      </c>
      <c r="L91">
        <f>'master schema'!U93</f>
        <v>0</v>
      </c>
      <c r="M91">
        <f>'master schema'!V93</f>
        <v>0</v>
      </c>
      <c r="N91">
        <f>'master schema'!W93</f>
        <v>0</v>
      </c>
      <c r="O91">
        <f>'master schema'!X93</f>
        <v>0</v>
      </c>
      <c r="P91" t="b">
        <f t="shared" si="24"/>
        <v>1</v>
      </c>
      <c r="Q91" t="b">
        <f t="shared" si="23"/>
        <v>1</v>
      </c>
      <c r="R91" t="b">
        <f t="shared" si="23"/>
        <v>0</v>
      </c>
      <c r="S91" t="b">
        <f t="shared" si="23"/>
        <v>0</v>
      </c>
      <c r="T91" t="b">
        <f t="shared" si="40"/>
        <v>0</v>
      </c>
      <c r="U91" t="b">
        <f t="shared" si="40"/>
        <v>0</v>
      </c>
      <c r="V91" t="b">
        <f>NOT(ISBLANK('master schema'!S93))</f>
        <v>0</v>
      </c>
      <c r="W91" t="b">
        <f>NOT(ISBLANK('master schema'!T93))</f>
        <v>0</v>
      </c>
      <c r="X91" t="b">
        <f>NOT(ISBLANK('master schema'!U93))</f>
        <v>0</v>
      </c>
      <c r="Y91" t="b">
        <f>NOT(ISBLANK('master schema'!V93))</f>
        <v>0</v>
      </c>
      <c r="Z91" t="b">
        <f>NOT(ISBLANK('master schema'!W93))</f>
        <v>0</v>
      </c>
      <c r="AA91" t="b">
        <f>NOT(ISBLANK('master schema'!X93))</f>
        <v>0</v>
      </c>
      <c r="AB91" t="b">
        <f t="shared" si="41"/>
        <v>0</v>
      </c>
      <c r="AC91" t="str">
        <f>INDEX(reference!$D$55:$D$61,MATCH('master schema'!M93,reference!$C$55:$C$61,0))</f>
        <v>number</v>
      </c>
      <c r="AD91" t="b">
        <f t="shared" si="42"/>
        <v>1</v>
      </c>
      <c r="AE91" t="str">
        <f t="shared" si="25"/>
        <v>leftTop35MMm</v>
      </c>
      <c r="AF91" s="14" t="str">
        <f t="shared" si="44"/>
        <v>, {</v>
      </c>
      <c r="AG91" s="15" t="str">
        <f t="shared" si="26"/>
        <v>"name": "left_top_35m_mm"</v>
      </c>
      <c r="AH91" s="15" t="str">
        <f t="shared" si="27"/>
        <v>, "title": "Left rail top, 35m filter, mm"</v>
      </c>
      <c r="AI91" s="15" t="str">
        <f t="shared" si="28"/>
        <v>, "group": "Geom"</v>
      </c>
      <c r="AJ91" s="15" t="str">
        <f t="shared" si="29"/>
        <v>, "rank": "core"</v>
      </c>
      <c r="AK91" s="15" t="str">
        <f t="shared" si="30"/>
        <v>, "type": "number"</v>
      </c>
      <c r="AL91" s="15" t="str">
        <f t="shared" si="31"/>
        <v/>
      </c>
      <c r="AM91" s="15" t="str">
        <f t="shared" si="32"/>
        <v/>
      </c>
      <c r="AN91" s="22" t="str">
        <f t="shared" si="33"/>
        <v/>
      </c>
      <c r="AO91" s="22" t="str">
        <f t="shared" si="34"/>
        <v/>
      </c>
      <c r="AP91" s="22" t="str">
        <f t="shared" si="35"/>
        <v/>
      </c>
      <c r="AQ91" s="22" t="str">
        <f>IF(AND($AD91,$AB91),IF(V91,IF(OR($V91:V91),",","")&amp;AQ$12&amp;": "&amp;J91,""),"")</f>
        <v/>
      </c>
      <c r="AR91" s="22" t="str">
        <f>IF(AND($AD91,$AB91),IF(W91,IF(OR($V91:W91),",","")&amp;AR$12&amp;": "&amp;K91,""),"")</f>
        <v/>
      </c>
      <c r="AS91" s="22" t="str">
        <f>IF(AND($AD91,$AB91),IF(X91,IF(OR($V91:X91),",","")&amp;AS$12&amp;": "&amp;L91,""),"")</f>
        <v/>
      </c>
      <c r="AT91" s="22" t="str">
        <f>IF(AND($AD91,$AB91),IF(Y91,IF(OR($V91:Y91),",","")&amp;AT$12&amp;": "&amp;M91,""),"")</f>
        <v/>
      </c>
      <c r="AU91" s="22" t="str">
        <f>IF(AND($AD91,$AB91),IF(Z91,IF(OR($V91:Z91),",","")&amp;AU$12&amp;": """&amp;N91&amp;"""",""),"")</f>
        <v/>
      </c>
      <c r="AV91" s="22" t="str">
        <f>IF(AND($AD91,$AB91),IF(AA91,IF(OR($V91:AA91),",","")&amp;AV$12&amp;": "&amp;"["&amp;O91&amp;"]",""),"")</f>
        <v/>
      </c>
      <c r="AW91" s="22" t="str">
        <f t="shared" si="36"/>
        <v/>
      </c>
      <c r="AX91" s="14" t="str">
        <f t="shared" si="43"/>
        <v>}</v>
      </c>
      <c r="AY91" s="13" t="str">
        <f t="shared" si="37"/>
        <v>, {"name": "left_top_35m_mm", "title": "Left rail top, 35m filter, mm", "group": "Geom", "rank": "core", "type": "number"}</v>
      </c>
      <c r="AZ91" t="str">
        <f t="shared" si="38"/>
        <v>,left_top_35m_mm</v>
      </c>
      <c r="BA91" t="str">
        <f t="shared" si="39"/>
        <v>,'left_top_35m_mm'</v>
      </c>
    </row>
    <row r="92" spans="1:53" x14ac:dyDescent="0.25">
      <c r="A92" t="str">
        <f>'master schema'!C94</f>
        <v>right_top_35m_mm</v>
      </c>
      <c r="B92" t="str">
        <f>'master schema'!K94</f>
        <v>Right rail top, 35m filter, mm</v>
      </c>
      <c r="C92" t="str">
        <f>'master schema'!D94</f>
        <v>Geom</v>
      </c>
      <c r="D92" t="str">
        <f>'master schema'!E94</f>
        <v>core</v>
      </c>
      <c r="E92" t="str">
        <f>'master schema'!M94</f>
        <v>numeric</v>
      </c>
      <c r="F92">
        <f>'master schema'!N94</f>
        <v>0</v>
      </c>
      <c r="G92">
        <f>'master schema'!O94</f>
        <v>0</v>
      </c>
      <c r="H92" t="b">
        <f>'master schema'!Y94</f>
        <v>0</v>
      </c>
      <c r="I92" t="b">
        <f>'master schema'!Z94</f>
        <v>0</v>
      </c>
      <c r="J92">
        <f>'master schema'!S94</f>
        <v>0</v>
      </c>
      <c r="K92">
        <f>'master schema'!T94</f>
        <v>0</v>
      </c>
      <c r="L92">
        <f>'master schema'!U94</f>
        <v>0</v>
      </c>
      <c r="M92">
        <f>'master schema'!V94</f>
        <v>0</v>
      </c>
      <c r="N92">
        <f>'master schema'!W94</f>
        <v>0</v>
      </c>
      <c r="O92">
        <f>'master schema'!X94</f>
        <v>0</v>
      </c>
      <c r="P92" t="b">
        <f t="shared" si="24"/>
        <v>1</v>
      </c>
      <c r="Q92" t="b">
        <f t="shared" si="23"/>
        <v>1</v>
      </c>
      <c r="R92" t="b">
        <f t="shared" si="23"/>
        <v>0</v>
      </c>
      <c r="S92" t="b">
        <f t="shared" si="23"/>
        <v>0</v>
      </c>
      <c r="T92" t="b">
        <f t="shared" si="40"/>
        <v>0</v>
      </c>
      <c r="U92" t="b">
        <f t="shared" si="40"/>
        <v>0</v>
      </c>
      <c r="V92" t="b">
        <f>NOT(ISBLANK('master schema'!S94))</f>
        <v>0</v>
      </c>
      <c r="W92" t="b">
        <f>NOT(ISBLANK('master schema'!T94))</f>
        <v>0</v>
      </c>
      <c r="X92" t="b">
        <f>NOT(ISBLANK('master schema'!U94))</f>
        <v>0</v>
      </c>
      <c r="Y92" t="b">
        <f>NOT(ISBLANK('master schema'!V94))</f>
        <v>0</v>
      </c>
      <c r="Z92" t="b">
        <f>NOT(ISBLANK('master schema'!W94))</f>
        <v>0</v>
      </c>
      <c r="AA92" t="b">
        <f>NOT(ISBLANK('master schema'!X94))</f>
        <v>0</v>
      </c>
      <c r="AB92" t="b">
        <f t="shared" si="41"/>
        <v>0</v>
      </c>
      <c r="AC92" t="str">
        <f>INDEX(reference!$D$55:$D$61,MATCH('master schema'!M94,reference!$C$55:$C$61,0))</f>
        <v>number</v>
      </c>
      <c r="AD92" t="b">
        <f t="shared" si="42"/>
        <v>1</v>
      </c>
      <c r="AE92" t="str">
        <f t="shared" si="25"/>
        <v>rightTop35MMm</v>
      </c>
      <c r="AF92" s="14" t="str">
        <f t="shared" si="44"/>
        <v>, {</v>
      </c>
      <c r="AG92" s="15" t="str">
        <f t="shared" si="26"/>
        <v>"name": "right_top_35m_mm"</v>
      </c>
      <c r="AH92" s="15" t="str">
        <f t="shared" si="27"/>
        <v>, "title": "Right rail top, 35m filter, mm"</v>
      </c>
      <c r="AI92" s="15" t="str">
        <f t="shared" si="28"/>
        <v>, "group": "Geom"</v>
      </c>
      <c r="AJ92" s="15" t="str">
        <f t="shared" si="29"/>
        <v>, "rank": "core"</v>
      </c>
      <c r="AK92" s="15" t="str">
        <f t="shared" si="30"/>
        <v>, "type": "number"</v>
      </c>
      <c r="AL92" s="15" t="str">
        <f t="shared" si="31"/>
        <v/>
      </c>
      <c r="AM92" s="15" t="str">
        <f t="shared" si="32"/>
        <v/>
      </c>
      <c r="AN92" s="22" t="str">
        <f t="shared" si="33"/>
        <v/>
      </c>
      <c r="AO92" s="22" t="str">
        <f t="shared" si="34"/>
        <v/>
      </c>
      <c r="AP92" s="22" t="str">
        <f t="shared" si="35"/>
        <v/>
      </c>
      <c r="AQ92" s="22" t="str">
        <f>IF(AND($AD92,$AB92),IF(V92,IF(OR($V92:V92),",","")&amp;AQ$12&amp;": "&amp;J92,""),"")</f>
        <v/>
      </c>
      <c r="AR92" s="22" t="str">
        <f>IF(AND($AD92,$AB92),IF(W92,IF(OR($V92:W92),",","")&amp;AR$12&amp;": "&amp;K92,""),"")</f>
        <v/>
      </c>
      <c r="AS92" s="22" t="str">
        <f>IF(AND($AD92,$AB92),IF(X92,IF(OR($V92:X92),",","")&amp;AS$12&amp;": "&amp;L92,""),"")</f>
        <v/>
      </c>
      <c r="AT92" s="22" t="str">
        <f>IF(AND($AD92,$AB92),IF(Y92,IF(OR($V92:Y92),",","")&amp;AT$12&amp;": "&amp;M92,""),"")</f>
        <v/>
      </c>
      <c r="AU92" s="22" t="str">
        <f>IF(AND($AD92,$AB92),IF(Z92,IF(OR($V92:Z92),",","")&amp;AU$12&amp;": """&amp;N92&amp;"""",""),"")</f>
        <v/>
      </c>
      <c r="AV92" s="22" t="str">
        <f>IF(AND($AD92,$AB92),IF(AA92,IF(OR($V92:AA92),",","")&amp;AV$12&amp;": "&amp;"["&amp;O92&amp;"]",""),"")</f>
        <v/>
      </c>
      <c r="AW92" s="22" t="str">
        <f t="shared" si="36"/>
        <v/>
      </c>
      <c r="AX92" s="14" t="str">
        <f t="shared" si="43"/>
        <v>}</v>
      </c>
      <c r="AY92" s="13" t="str">
        <f t="shared" si="37"/>
        <v>, {"name": "right_top_35m_mm", "title": "Right rail top, 35m filter, mm", "group": "Geom", "rank": "core", "type": "number"}</v>
      </c>
      <c r="AZ92" t="str">
        <f t="shared" si="38"/>
        <v>,right_top_35m_mm</v>
      </c>
      <c r="BA92" t="str">
        <f t="shared" si="39"/>
        <v>,'right_top_35m_mm'</v>
      </c>
    </row>
    <row r="93" spans="1:53" x14ac:dyDescent="0.25">
      <c r="A93" t="str">
        <f>'master schema'!C95</f>
        <v>crosslevel_mm</v>
      </c>
      <c r="B93" t="str">
        <f>'master schema'!K95</f>
        <v>Cross-level, mm</v>
      </c>
      <c r="C93" t="str">
        <f>'master schema'!D95</f>
        <v>Geom</v>
      </c>
      <c r="D93" t="str">
        <f>'master schema'!E95</f>
        <v>core</v>
      </c>
      <c r="E93" t="str">
        <f>'master schema'!M95</f>
        <v>numeric</v>
      </c>
      <c r="F93">
        <f>'master schema'!N95</f>
        <v>0</v>
      </c>
      <c r="G93">
        <f>'master schema'!O95</f>
        <v>0</v>
      </c>
      <c r="H93" t="b">
        <f>'master schema'!Y95</f>
        <v>0</v>
      </c>
      <c r="I93" t="b">
        <f>'master schema'!Z95</f>
        <v>0</v>
      </c>
      <c r="J93">
        <f>'master schema'!S95</f>
        <v>0</v>
      </c>
      <c r="K93">
        <f>'master schema'!T95</f>
        <v>0</v>
      </c>
      <c r="L93">
        <f>'master schema'!U95</f>
        <v>0</v>
      </c>
      <c r="M93">
        <f>'master schema'!V95</f>
        <v>0</v>
      </c>
      <c r="N93">
        <f>'master schema'!W95</f>
        <v>0</v>
      </c>
      <c r="O93">
        <f>'master schema'!X95</f>
        <v>0</v>
      </c>
      <c r="P93" t="b">
        <f t="shared" si="24"/>
        <v>1</v>
      </c>
      <c r="Q93" t="b">
        <f t="shared" si="23"/>
        <v>1</v>
      </c>
      <c r="R93" t="b">
        <f t="shared" si="23"/>
        <v>0</v>
      </c>
      <c r="S93" t="b">
        <f t="shared" si="23"/>
        <v>0</v>
      </c>
      <c r="T93" t="b">
        <f t="shared" si="40"/>
        <v>0</v>
      </c>
      <c r="U93" t="b">
        <f t="shared" si="40"/>
        <v>0</v>
      </c>
      <c r="V93" t="b">
        <f>NOT(ISBLANK('master schema'!S95))</f>
        <v>0</v>
      </c>
      <c r="W93" t="b">
        <f>NOT(ISBLANK('master schema'!T95))</f>
        <v>0</v>
      </c>
      <c r="X93" t="b">
        <f>NOT(ISBLANK('master schema'!U95))</f>
        <v>0</v>
      </c>
      <c r="Y93" t="b">
        <f>NOT(ISBLANK('master schema'!V95))</f>
        <v>0</v>
      </c>
      <c r="Z93" t="b">
        <f>NOT(ISBLANK('master schema'!W95))</f>
        <v>0</v>
      </c>
      <c r="AA93" t="b">
        <f>NOT(ISBLANK('master schema'!X95))</f>
        <v>0</v>
      </c>
      <c r="AB93" t="b">
        <f t="shared" si="41"/>
        <v>0</v>
      </c>
      <c r="AC93" t="str">
        <f>INDEX(reference!$D$55:$D$61,MATCH('master schema'!M95,reference!$C$55:$C$61,0))</f>
        <v>number</v>
      </c>
      <c r="AD93" t="b">
        <f t="shared" si="42"/>
        <v>1</v>
      </c>
      <c r="AE93" t="str">
        <f t="shared" si="25"/>
        <v>crosslevelMm</v>
      </c>
      <c r="AF93" s="14" t="str">
        <f t="shared" si="44"/>
        <v>, {</v>
      </c>
      <c r="AG93" s="15" t="str">
        <f t="shared" si="26"/>
        <v>"name": "crosslevel_mm"</v>
      </c>
      <c r="AH93" s="15" t="str">
        <f t="shared" si="27"/>
        <v>, "title": "Cross-level, mm"</v>
      </c>
      <c r="AI93" s="15" t="str">
        <f t="shared" si="28"/>
        <v>, "group": "Geom"</v>
      </c>
      <c r="AJ93" s="15" t="str">
        <f t="shared" si="29"/>
        <v>, "rank": "core"</v>
      </c>
      <c r="AK93" s="15" t="str">
        <f t="shared" si="30"/>
        <v>, "type": "number"</v>
      </c>
      <c r="AL93" s="15" t="str">
        <f t="shared" si="31"/>
        <v/>
      </c>
      <c r="AM93" s="15" t="str">
        <f t="shared" si="32"/>
        <v/>
      </c>
      <c r="AN93" s="22" t="str">
        <f t="shared" si="33"/>
        <v/>
      </c>
      <c r="AO93" s="22" t="str">
        <f t="shared" si="34"/>
        <v/>
      </c>
      <c r="AP93" s="22" t="str">
        <f t="shared" si="35"/>
        <v/>
      </c>
      <c r="AQ93" s="22" t="str">
        <f>IF(AND($AD93,$AB93),IF(V93,IF(OR($V93:V93),",","")&amp;AQ$12&amp;": "&amp;J93,""),"")</f>
        <v/>
      </c>
      <c r="AR93" s="22" t="str">
        <f>IF(AND($AD93,$AB93),IF(W93,IF(OR($V93:W93),",","")&amp;AR$12&amp;": "&amp;K93,""),"")</f>
        <v/>
      </c>
      <c r="AS93" s="22" t="str">
        <f>IF(AND($AD93,$AB93),IF(X93,IF(OR($V93:X93),",","")&amp;AS$12&amp;": "&amp;L93,""),"")</f>
        <v/>
      </c>
      <c r="AT93" s="22" t="str">
        <f>IF(AND($AD93,$AB93),IF(Y93,IF(OR($V93:Y93),",","")&amp;AT$12&amp;": "&amp;M93,""),"")</f>
        <v/>
      </c>
      <c r="AU93" s="22" t="str">
        <f>IF(AND($AD93,$AB93),IF(Z93,IF(OR($V93:Z93),",","")&amp;AU$12&amp;": """&amp;N93&amp;"""",""),"")</f>
        <v/>
      </c>
      <c r="AV93" s="22" t="str">
        <f>IF(AND($AD93,$AB93),IF(AA93,IF(OR($V93:AA93),",","")&amp;AV$12&amp;": "&amp;"["&amp;O93&amp;"]",""),"")</f>
        <v/>
      </c>
      <c r="AW93" s="22" t="str">
        <f t="shared" si="36"/>
        <v/>
      </c>
      <c r="AX93" s="14" t="str">
        <f t="shared" si="43"/>
        <v>}</v>
      </c>
      <c r="AY93" s="13" t="str">
        <f t="shared" si="37"/>
        <v>, {"name": "crosslevel_mm", "title": "Cross-level, mm", "group": "Geom", "rank": "core", "type": "number"}</v>
      </c>
      <c r="AZ93" t="str">
        <f t="shared" si="38"/>
        <v>,crosslevel_mm</v>
      </c>
      <c r="BA93" t="str">
        <f t="shared" si="39"/>
        <v>,'crosslevel_mm'</v>
      </c>
    </row>
    <row r="94" spans="1:53" x14ac:dyDescent="0.25">
      <c r="A94" t="str">
        <f>'master schema'!C96</f>
        <v>twist_3m_mm</v>
      </c>
      <c r="B94" t="str">
        <f>'master schema'!K96</f>
        <v>Twist on 3m baseline, mm</v>
      </c>
      <c r="C94" t="str">
        <f>'master schema'!D96</f>
        <v>Geom</v>
      </c>
      <c r="D94" t="str">
        <f>'master schema'!E96</f>
        <v>core</v>
      </c>
      <c r="E94" t="str">
        <f>'master schema'!M96</f>
        <v>numeric</v>
      </c>
      <c r="F94">
        <f>'master schema'!N96</f>
        <v>0</v>
      </c>
      <c r="G94">
        <f>'master schema'!O96</f>
        <v>0</v>
      </c>
      <c r="H94" t="b">
        <f>'master schema'!Y96</f>
        <v>0</v>
      </c>
      <c r="I94" t="b">
        <f>'master schema'!Z96</f>
        <v>0</v>
      </c>
      <c r="J94">
        <f>'master schema'!S96</f>
        <v>0</v>
      </c>
      <c r="K94">
        <f>'master schema'!T96</f>
        <v>0</v>
      </c>
      <c r="L94">
        <f>'master schema'!U96</f>
        <v>0</v>
      </c>
      <c r="M94">
        <f>'master schema'!V96</f>
        <v>0</v>
      </c>
      <c r="N94">
        <f>'master schema'!W96</f>
        <v>0</v>
      </c>
      <c r="O94">
        <f>'master schema'!X96</f>
        <v>0</v>
      </c>
      <c r="P94" t="b">
        <f t="shared" si="24"/>
        <v>1</v>
      </c>
      <c r="Q94" t="b">
        <f t="shared" ref="Q94:S157" si="45">(ISTEXT(E94))</f>
        <v>1</v>
      </c>
      <c r="R94" t="b">
        <f t="shared" si="45"/>
        <v>0</v>
      </c>
      <c r="S94" t="b">
        <f t="shared" si="45"/>
        <v>0</v>
      </c>
      <c r="T94" t="b">
        <f t="shared" si="40"/>
        <v>0</v>
      </c>
      <c r="U94" t="b">
        <f t="shared" si="40"/>
        <v>0</v>
      </c>
      <c r="V94" t="b">
        <f>NOT(ISBLANK('master schema'!S96))</f>
        <v>0</v>
      </c>
      <c r="W94" t="b">
        <f>NOT(ISBLANK('master schema'!T96))</f>
        <v>0</v>
      </c>
      <c r="X94" t="b">
        <f>NOT(ISBLANK('master schema'!U96))</f>
        <v>0</v>
      </c>
      <c r="Y94" t="b">
        <f>NOT(ISBLANK('master schema'!V96))</f>
        <v>0</v>
      </c>
      <c r="Z94" t="b">
        <f>NOT(ISBLANK('master schema'!W96))</f>
        <v>0</v>
      </c>
      <c r="AA94" t="b">
        <f>NOT(ISBLANK('master schema'!X96))</f>
        <v>0</v>
      </c>
      <c r="AB94" t="b">
        <f t="shared" si="41"/>
        <v>0</v>
      </c>
      <c r="AC94" t="str">
        <f>INDEX(reference!$D$55:$D$61,MATCH('master schema'!M96,reference!$C$55:$C$61,0))</f>
        <v>number</v>
      </c>
      <c r="AD94" t="b">
        <f t="shared" si="42"/>
        <v>1</v>
      </c>
      <c r="AE94" t="str">
        <f t="shared" si="25"/>
        <v>twist3MMm</v>
      </c>
      <c r="AF94" s="14" t="str">
        <f t="shared" si="44"/>
        <v>, {</v>
      </c>
      <c r="AG94" s="15" t="str">
        <f t="shared" si="26"/>
        <v>"name": "twist_3m_mm"</v>
      </c>
      <c r="AH94" s="15" t="str">
        <f t="shared" si="27"/>
        <v>, "title": "Twist on 3m baseline, mm"</v>
      </c>
      <c r="AI94" s="15" t="str">
        <f t="shared" si="28"/>
        <v>, "group": "Geom"</v>
      </c>
      <c r="AJ94" s="15" t="str">
        <f t="shared" si="29"/>
        <v>, "rank": "core"</v>
      </c>
      <c r="AK94" s="15" t="str">
        <f t="shared" si="30"/>
        <v>, "type": "number"</v>
      </c>
      <c r="AL94" s="15" t="str">
        <f t="shared" si="31"/>
        <v/>
      </c>
      <c r="AM94" s="15" t="str">
        <f t="shared" si="32"/>
        <v/>
      </c>
      <c r="AN94" s="22" t="str">
        <f t="shared" si="33"/>
        <v/>
      </c>
      <c r="AO94" s="22" t="str">
        <f t="shared" si="34"/>
        <v/>
      </c>
      <c r="AP94" s="22" t="str">
        <f t="shared" si="35"/>
        <v/>
      </c>
      <c r="AQ94" s="22" t="str">
        <f>IF(AND($AD94,$AB94),IF(V94,IF(OR($V94:V94),",","")&amp;AQ$12&amp;": "&amp;J94,""),"")</f>
        <v/>
      </c>
      <c r="AR94" s="22" t="str">
        <f>IF(AND($AD94,$AB94),IF(W94,IF(OR($V94:W94),",","")&amp;AR$12&amp;": "&amp;K94,""),"")</f>
        <v/>
      </c>
      <c r="AS94" s="22" t="str">
        <f>IF(AND($AD94,$AB94),IF(X94,IF(OR($V94:X94),",","")&amp;AS$12&amp;": "&amp;L94,""),"")</f>
        <v/>
      </c>
      <c r="AT94" s="22" t="str">
        <f>IF(AND($AD94,$AB94),IF(Y94,IF(OR($V94:Y94),",","")&amp;AT$12&amp;": "&amp;M94,""),"")</f>
        <v/>
      </c>
      <c r="AU94" s="22" t="str">
        <f>IF(AND($AD94,$AB94),IF(Z94,IF(OR($V94:Z94),",","")&amp;AU$12&amp;": """&amp;N94&amp;"""",""),"")</f>
        <v/>
      </c>
      <c r="AV94" s="22" t="str">
        <f>IF(AND($AD94,$AB94),IF(AA94,IF(OR($V94:AA94),",","")&amp;AV$12&amp;": "&amp;"["&amp;O94&amp;"]",""),"")</f>
        <v/>
      </c>
      <c r="AW94" s="22" t="str">
        <f t="shared" si="36"/>
        <v/>
      </c>
      <c r="AX94" s="14" t="str">
        <f t="shared" si="43"/>
        <v>}</v>
      </c>
      <c r="AY94" s="13" t="str">
        <f t="shared" si="37"/>
        <v>, {"name": "twist_3m_mm", "title": "Twist on 3m baseline, mm", "group": "Geom", "rank": "core", "type": "number"}</v>
      </c>
      <c r="AZ94" t="str">
        <f t="shared" si="38"/>
        <v>,twist_3m_mm</v>
      </c>
      <c r="BA94" t="str">
        <f t="shared" si="39"/>
        <v>,'twist_3m_mm'</v>
      </c>
    </row>
    <row r="95" spans="1:53" x14ac:dyDescent="0.25">
      <c r="A95" t="str">
        <f>'master schema'!C97</f>
        <v>left_top_35m_SD_mm</v>
      </c>
      <c r="B95" t="str">
        <f>'master schema'!K97</f>
        <v>Standard deviation of left top 35m, mm</v>
      </c>
      <c r="C95" t="str">
        <f>'master schema'!D97</f>
        <v>Geom</v>
      </c>
      <c r="D95" t="str">
        <f>'master schema'!E97</f>
        <v>core</v>
      </c>
      <c r="E95" t="str">
        <f>'master schema'!M97</f>
        <v>numeric</v>
      </c>
      <c r="F95">
        <f>'master schema'!N97</f>
        <v>0</v>
      </c>
      <c r="G95">
        <f>'master schema'!O97</f>
        <v>0</v>
      </c>
      <c r="H95" t="b">
        <f>'master schema'!Y97</f>
        <v>0</v>
      </c>
      <c r="I95" t="b">
        <f>'master schema'!Z97</f>
        <v>0</v>
      </c>
      <c r="J95">
        <f>'master schema'!S97</f>
        <v>0</v>
      </c>
      <c r="K95">
        <f>'master schema'!T97</f>
        <v>0</v>
      </c>
      <c r="L95">
        <f>'master schema'!U97</f>
        <v>0</v>
      </c>
      <c r="M95">
        <f>'master schema'!V97</f>
        <v>0</v>
      </c>
      <c r="N95">
        <f>'master schema'!W97</f>
        <v>0</v>
      </c>
      <c r="O95">
        <f>'master schema'!X97</f>
        <v>0</v>
      </c>
      <c r="P95" t="b">
        <f t="shared" si="24"/>
        <v>1</v>
      </c>
      <c r="Q95" t="b">
        <f t="shared" si="45"/>
        <v>1</v>
      </c>
      <c r="R95" t="b">
        <f t="shared" si="45"/>
        <v>0</v>
      </c>
      <c r="S95" t="b">
        <f t="shared" si="45"/>
        <v>0</v>
      </c>
      <c r="T95" t="b">
        <f t="shared" si="40"/>
        <v>0</v>
      </c>
      <c r="U95" t="b">
        <f t="shared" si="40"/>
        <v>0</v>
      </c>
      <c r="V95" t="b">
        <f>NOT(ISBLANK('master schema'!S97))</f>
        <v>0</v>
      </c>
      <c r="W95" t="b">
        <f>NOT(ISBLANK('master schema'!T97))</f>
        <v>0</v>
      </c>
      <c r="X95" t="b">
        <f>NOT(ISBLANK('master schema'!U97))</f>
        <v>0</v>
      </c>
      <c r="Y95" t="b">
        <f>NOT(ISBLANK('master schema'!V97))</f>
        <v>0</v>
      </c>
      <c r="Z95" t="b">
        <f>NOT(ISBLANK('master schema'!W97))</f>
        <v>0</v>
      </c>
      <c r="AA95" t="b">
        <f>NOT(ISBLANK('master schema'!X97))</f>
        <v>0</v>
      </c>
      <c r="AB95" t="b">
        <f t="shared" si="41"/>
        <v>0</v>
      </c>
      <c r="AC95" t="str">
        <f>INDEX(reference!$D$55:$D$61,MATCH('master schema'!M97,reference!$C$55:$C$61,0))</f>
        <v>number</v>
      </c>
      <c r="AD95" t="b">
        <f t="shared" si="42"/>
        <v>1</v>
      </c>
      <c r="AE95" t="str">
        <f t="shared" si="25"/>
        <v>leftTop35MSdMm</v>
      </c>
      <c r="AF95" s="14" t="str">
        <f t="shared" si="44"/>
        <v>, {</v>
      </c>
      <c r="AG95" s="15" t="str">
        <f t="shared" si="26"/>
        <v>"name": "left_top_35m_SD_mm"</v>
      </c>
      <c r="AH95" s="15" t="str">
        <f t="shared" si="27"/>
        <v>, "title": "Standard deviation of left top 35m, mm"</v>
      </c>
      <c r="AI95" s="15" t="str">
        <f t="shared" si="28"/>
        <v>, "group": "Geom"</v>
      </c>
      <c r="AJ95" s="15" t="str">
        <f t="shared" si="29"/>
        <v>, "rank": "core"</v>
      </c>
      <c r="AK95" s="15" t="str">
        <f t="shared" si="30"/>
        <v>, "type": "number"</v>
      </c>
      <c r="AL95" s="15" t="str">
        <f t="shared" si="31"/>
        <v/>
      </c>
      <c r="AM95" s="15" t="str">
        <f t="shared" si="32"/>
        <v/>
      </c>
      <c r="AN95" s="22" t="str">
        <f t="shared" si="33"/>
        <v/>
      </c>
      <c r="AO95" s="22" t="str">
        <f t="shared" si="34"/>
        <v/>
      </c>
      <c r="AP95" s="22" t="str">
        <f t="shared" si="35"/>
        <v/>
      </c>
      <c r="AQ95" s="22" t="str">
        <f>IF(AND($AD95,$AB95),IF(V95,IF(OR($V95:V95),",","")&amp;AQ$12&amp;": "&amp;J95,""),"")</f>
        <v/>
      </c>
      <c r="AR95" s="22" t="str">
        <f>IF(AND($AD95,$AB95),IF(W95,IF(OR($V95:W95),",","")&amp;AR$12&amp;": "&amp;K95,""),"")</f>
        <v/>
      </c>
      <c r="AS95" s="22" t="str">
        <f>IF(AND($AD95,$AB95),IF(X95,IF(OR($V95:X95),",","")&amp;AS$12&amp;": "&amp;L95,""),"")</f>
        <v/>
      </c>
      <c r="AT95" s="22" t="str">
        <f>IF(AND($AD95,$AB95),IF(Y95,IF(OR($V95:Y95),",","")&amp;AT$12&amp;": "&amp;M95,""),"")</f>
        <v/>
      </c>
      <c r="AU95" s="22" t="str">
        <f>IF(AND($AD95,$AB95),IF(Z95,IF(OR($V95:Z95),",","")&amp;AU$12&amp;": """&amp;N95&amp;"""",""),"")</f>
        <v/>
      </c>
      <c r="AV95" s="22" t="str">
        <f>IF(AND($AD95,$AB95),IF(AA95,IF(OR($V95:AA95),",","")&amp;AV$12&amp;": "&amp;"["&amp;O95&amp;"]",""),"")</f>
        <v/>
      </c>
      <c r="AW95" s="22" t="str">
        <f t="shared" si="36"/>
        <v/>
      </c>
      <c r="AX95" s="14" t="str">
        <f t="shared" si="43"/>
        <v>}</v>
      </c>
      <c r="AY95" s="13" t="str">
        <f t="shared" si="37"/>
        <v>, {"name": "left_top_35m_SD_mm", "title": "Standard deviation of left top 35m, mm", "group": "Geom", "rank": "core", "type": "number"}</v>
      </c>
      <c r="AZ95" t="str">
        <f t="shared" si="38"/>
        <v>,left_top_35m_SD_mm</v>
      </c>
      <c r="BA95" t="str">
        <f t="shared" si="39"/>
        <v>,'left_top_35m_SD_mm'</v>
      </c>
    </row>
    <row r="96" spans="1:53" x14ac:dyDescent="0.25">
      <c r="A96" t="str">
        <f>'master schema'!C98</f>
        <v>right_top_35m_SD_mm</v>
      </c>
      <c r="B96" t="str">
        <f>'master schema'!K98</f>
        <v>Standard deviation of right top 35m, mm</v>
      </c>
      <c r="C96" t="str">
        <f>'master schema'!D98</f>
        <v>Geom</v>
      </c>
      <c r="D96" t="str">
        <f>'master schema'!E98</f>
        <v>core</v>
      </c>
      <c r="E96" t="str">
        <f>'master schema'!M98</f>
        <v>numeric</v>
      </c>
      <c r="F96">
        <f>'master schema'!N98</f>
        <v>0</v>
      </c>
      <c r="G96">
        <f>'master schema'!O98</f>
        <v>0</v>
      </c>
      <c r="H96" t="b">
        <f>'master schema'!Y98</f>
        <v>0</v>
      </c>
      <c r="I96" t="b">
        <f>'master schema'!Z98</f>
        <v>0</v>
      </c>
      <c r="J96">
        <f>'master schema'!S98</f>
        <v>0</v>
      </c>
      <c r="K96">
        <f>'master schema'!T98</f>
        <v>0</v>
      </c>
      <c r="L96">
        <f>'master schema'!U98</f>
        <v>0</v>
      </c>
      <c r="M96">
        <f>'master schema'!V98</f>
        <v>0</v>
      </c>
      <c r="N96">
        <f>'master schema'!W98</f>
        <v>0</v>
      </c>
      <c r="O96">
        <f>'master schema'!X98</f>
        <v>0</v>
      </c>
      <c r="P96" t="b">
        <f t="shared" si="24"/>
        <v>1</v>
      </c>
      <c r="Q96" t="b">
        <f t="shared" si="45"/>
        <v>1</v>
      </c>
      <c r="R96" t="b">
        <f t="shared" si="45"/>
        <v>0</v>
      </c>
      <c r="S96" t="b">
        <f t="shared" si="45"/>
        <v>0</v>
      </c>
      <c r="T96" t="b">
        <f t="shared" si="40"/>
        <v>0</v>
      </c>
      <c r="U96" t="b">
        <f t="shared" si="40"/>
        <v>0</v>
      </c>
      <c r="V96" t="b">
        <f>NOT(ISBLANK('master schema'!S98))</f>
        <v>0</v>
      </c>
      <c r="W96" t="b">
        <f>NOT(ISBLANK('master schema'!T98))</f>
        <v>0</v>
      </c>
      <c r="X96" t="b">
        <f>NOT(ISBLANK('master schema'!U98))</f>
        <v>0</v>
      </c>
      <c r="Y96" t="b">
        <f>NOT(ISBLANK('master schema'!V98))</f>
        <v>0</v>
      </c>
      <c r="Z96" t="b">
        <f>NOT(ISBLANK('master schema'!W98))</f>
        <v>0</v>
      </c>
      <c r="AA96" t="b">
        <f>NOT(ISBLANK('master schema'!X98))</f>
        <v>0</v>
      </c>
      <c r="AB96" t="b">
        <f t="shared" si="41"/>
        <v>0</v>
      </c>
      <c r="AC96" t="str">
        <f>INDEX(reference!$D$55:$D$61,MATCH('master schema'!M98,reference!$C$55:$C$61,0))</f>
        <v>number</v>
      </c>
      <c r="AD96" t="b">
        <f t="shared" si="42"/>
        <v>1</v>
      </c>
      <c r="AE96" t="str">
        <f t="shared" si="25"/>
        <v>rightTop35MSdMm</v>
      </c>
      <c r="AF96" s="14" t="str">
        <f t="shared" si="44"/>
        <v>, {</v>
      </c>
      <c r="AG96" s="15" t="str">
        <f t="shared" si="26"/>
        <v>"name": "right_top_35m_SD_mm"</v>
      </c>
      <c r="AH96" s="15" t="str">
        <f t="shared" si="27"/>
        <v>, "title": "Standard deviation of right top 35m, mm"</v>
      </c>
      <c r="AI96" s="15" t="str">
        <f t="shared" si="28"/>
        <v>, "group": "Geom"</v>
      </c>
      <c r="AJ96" s="15" t="str">
        <f t="shared" si="29"/>
        <v>, "rank": "core"</v>
      </c>
      <c r="AK96" s="15" t="str">
        <f t="shared" si="30"/>
        <v>, "type": "number"</v>
      </c>
      <c r="AL96" s="15" t="str">
        <f t="shared" si="31"/>
        <v/>
      </c>
      <c r="AM96" s="15" t="str">
        <f t="shared" si="32"/>
        <v/>
      </c>
      <c r="AN96" s="22" t="str">
        <f t="shared" si="33"/>
        <v/>
      </c>
      <c r="AO96" s="22" t="str">
        <f t="shared" si="34"/>
        <v/>
      </c>
      <c r="AP96" s="22" t="str">
        <f t="shared" si="35"/>
        <v/>
      </c>
      <c r="AQ96" s="22" t="str">
        <f>IF(AND($AD96,$AB96),IF(V96,IF(OR($V96:V96),",","")&amp;AQ$12&amp;": "&amp;J96,""),"")</f>
        <v/>
      </c>
      <c r="AR96" s="22" t="str">
        <f>IF(AND($AD96,$AB96),IF(W96,IF(OR($V96:W96),",","")&amp;AR$12&amp;": "&amp;K96,""),"")</f>
        <v/>
      </c>
      <c r="AS96" s="22" t="str">
        <f>IF(AND($AD96,$AB96),IF(X96,IF(OR($V96:X96),",","")&amp;AS$12&amp;": "&amp;L96,""),"")</f>
        <v/>
      </c>
      <c r="AT96" s="22" t="str">
        <f>IF(AND($AD96,$AB96),IF(Y96,IF(OR($V96:Y96),",","")&amp;AT$12&amp;": "&amp;M96,""),"")</f>
        <v/>
      </c>
      <c r="AU96" s="22" t="str">
        <f>IF(AND($AD96,$AB96),IF(Z96,IF(OR($V96:Z96),",","")&amp;AU$12&amp;": """&amp;N96&amp;"""",""),"")</f>
        <v/>
      </c>
      <c r="AV96" s="22" t="str">
        <f>IF(AND($AD96,$AB96),IF(AA96,IF(OR($V96:AA96),",","")&amp;AV$12&amp;": "&amp;"["&amp;O96&amp;"]",""),"")</f>
        <v/>
      </c>
      <c r="AW96" s="22" t="str">
        <f t="shared" si="36"/>
        <v/>
      </c>
      <c r="AX96" s="14" t="str">
        <f t="shared" si="43"/>
        <v>}</v>
      </c>
      <c r="AY96" s="13" t="str">
        <f t="shared" si="37"/>
        <v>, {"name": "right_top_35m_SD_mm", "title": "Standard deviation of right top 35m, mm", "group": "Geom", "rank": "core", "type": "number"}</v>
      </c>
      <c r="AZ96" t="str">
        <f t="shared" si="38"/>
        <v>,right_top_35m_SD_mm</v>
      </c>
      <c r="BA96" t="str">
        <f t="shared" si="39"/>
        <v>,'right_top_35m_SD_mm'</v>
      </c>
    </row>
    <row r="97" spans="1:53" x14ac:dyDescent="0.25">
      <c r="A97" t="str">
        <f>'master schema'!C99</f>
        <v>mean_top_70m_SD_mm</v>
      </c>
      <c r="B97" t="str">
        <f>'master schema'!K99</f>
        <v>Standard deviation of mean top 35m, mm</v>
      </c>
      <c r="C97" t="str">
        <f>'master schema'!D99</f>
        <v>Geom</v>
      </c>
      <c r="D97" t="str">
        <f>'master schema'!E99</f>
        <v>core</v>
      </c>
      <c r="E97" t="str">
        <f>'master schema'!M99</f>
        <v>numeric</v>
      </c>
      <c r="F97">
        <f>'master schema'!N99</f>
        <v>0</v>
      </c>
      <c r="G97">
        <f>'master schema'!O99</f>
        <v>0</v>
      </c>
      <c r="H97" t="b">
        <f>'master schema'!Y99</f>
        <v>0</v>
      </c>
      <c r="I97" t="b">
        <f>'master schema'!Z99</f>
        <v>0</v>
      </c>
      <c r="J97">
        <f>'master schema'!S99</f>
        <v>0</v>
      </c>
      <c r="K97">
        <f>'master schema'!T99</f>
        <v>0</v>
      </c>
      <c r="L97">
        <f>'master schema'!U99</f>
        <v>0</v>
      </c>
      <c r="M97">
        <f>'master schema'!V99</f>
        <v>0</v>
      </c>
      <c r="N97">
        <f>'master schema'!W99</f>
        <v>0</v>
      </c>
      <c r="O97">
        <f>'master schema'!X99</f>
        <v>0</v>
      </c>
      <c r="P97" t="b">
        <f t="shared" si="24"/>
        <v>1</v>
      </c>
      <c r="Q97" t="b">
        <f t="shared" si="45"/>
        <v>1</v>
      </c>
      <c r="R97" t="b">
        <f t="shared" si="45"/>
        <v>0</v>
      </c>
      <c r="S97" t="b">
        <f t="shared" si="45"/>
        <v>0</v>
      </c>
      <c r="T97" t="b">
        <f t="shared" si="40"/>
        <v>0</v>
      </c>
      <c r="U97" t="b">
        <f t="shared" si="40"/>
        <v>0</v>
      </c>
      <c r="V97" t="b">
        <f>NOT(ISBLANK('master schema'!S99))</f>
        <v>0</v>
      </c>
      <c r="W97" t="b">
        <f>NOT(ISBLANK('master schema'!T99))</f>
        <v>0</v>
      </c>
      <c r="X97" t="b">
        <f>NOT(ISBLANK('master schema'!U99))</f>
        <v>0</v>
      </c>
      <c r="Y97" t="b">
        <f>NOT(ISBLANK('master schema'!V99))</f>
        <v>0</v>
      </c>
      <c r="Z97" t="b">
        <f>NOT(ISBLANK('master schema'!W99))</f>
        <v>0</v>
      </c>
      <c r="AA97" t="b">
        <f>NOT(ISBLANK('master schema'!X99))</f>
        <v>0</v>
      </c>
      <c r="AB97" t="b">
        <f t="shared" si="41"/>
        <v>0</v>
      </c>
      <c r="AC97" t="str">
        <f>INDEX(reference!$D$55:$D$61,MATCH('master schema'!M99,reference!$C$55:$C$61,0))</f>
        <v>number</v>
      </c>
      <c r="AD97" t="b">
        <f t="shared" si="42"/>
        <v>1</v>
      </c>
      <c r="AE97" t="str">
        <f t="shared" si="25"/>
        <v>meanTop70MSdMm</v>
      </c>
      <c r="AF97" s="14" t="str">
        <f t="shared" si="44"/>
        <v>, {</v>
      </c>
      <c r="AG97" s="15" t="str">
        <f t="shared" si="26"/>
        <v>"name": "mean_top_70m_SD_mm"</v>
      </c>
      <c r="AH97" s="15" t="str">
        <f t="shared" si="27"/>
        <v>, "title": "Standard deviation of mean top 35m, mm"</v>
      </c>
      <c r="AI97" s="15" t="str">
        <f t="shared" si="28"/>
        <v>, "group": "Geom"</v>
      </c>
      <c r="AJ97" s="15" t="str">
        <f t="shared" si="29"/>
        <v>, "rank": "core"</v>
      </c>
      <c r="AK97" s="15" t="str">
        <f t="shared" si="30"/>
        <v>, "type": "number"</v>
      </c>
      <c r="AL97" s="15" t="str">
        <f t="shared" si="31"/>
        <v/>
      </c>
      <c r="AM97" s="15" t="str">
        <f t="shared" si="32"/>
        <v/>
      </c>
      <c r="AN97" s="22" t="str">
        <f t="shared" si="33"/>
        <v/>
      </c>
      <c r="AO97" s="22" t="str">
        <f t="shared" si="34"/>
        <v/>
      </c>
      <c r="AP97" s="22" t="str">
        <f t="shared" si="35"/>
        <v/>
      </c>
      <c r="AQ97" s="22" t="str">
        <f>IF(AND($AD97,$AB97),IF(V97,IF(OR($V97:V97),",","")&amp;AQ$12&amp;": "&amp;J97,""),"")</f>
        <v/>
      </c>
      <c r="AR97" s="22" t="str">
        <f>IF(AND($AD97,$AB97),IF(W97,IF(OR($V97:W97),",","")&amp;AR$12&amp;": "&amp;K97,""),"")</f>
        <v/>
      </c>
      <c r="AS97" s="22" t="str">
        <f>IF(AND($AD97,$AB97),IF(X97,IF(OR($V97:X97),",","")&amp;AS$12&amp;": "&amp;L97,""),"")</f>
        <v/>
      </c>
      <c r="AT97" s="22" t="str">
        <f>IF(AND($AD97,$AB97),IF(Y97,IF(OR($V97:Y97),",","")&amp;AT$12&amp;": "&amp;M97,""),"")</f>
        <v/>
      </c>
      <c r="AU97" s="22" t="str">
        <f>IF(AND($AD97,$AB97),IF(Z97,IF(OR($V97:Z97),",","")&amp;AU$12&amp;": """&amp;N97&amp;"""",""),"")</f>
        <v/>
      </c>
      <c r="AV97" s="22" t="str">
        <f>IF(AND($AD97,$AB97),IF(AA97,IF(OR($V97:AA97),",","")&amp;AV$12&amp;": "&amp;"["&amp;O97&amp;"]",""),"")</f>
        <v/>
      </c>
      <c r="AW97" s="22" t="str">
        <f t="shared" si="36"/>
        <v/>
      </c>
      <c r="AX97" s="14" t="str">
        <f t="shared" si="43"/>
        <v>}</v>
      </c>
      <c r="AY97" s="13" t="str">
        <f t="shared" si="37"/>
        <v>, {"name": "mean_top_70m_SD_mm", "title": "Standard deviation of mean top 35m, mm", "group": "Geom", "rank": "core", "type": "number"}</v>
      </c>
      <c r="AZ97" t="str">
        <f t="shared" si="38"/>
        <v>,mean_top_70m_SD_mm</v>
      </c>
      <c r="BA97" t="str">
        <f t="shared" si="39"/>
        <v>,'mean_top_70m_SD_mm'</v>
      </c>
    </row>
    <row r="98" spans="1:53" x14ac:dyDescent="0.25">
      <c r="A98" t="str">
        <f>'master schema'!C100</f>
        <v>twist_3m_SD_mm</v>
      </c>
      <c r="B98" t="str">
        <f>'master schema'!K100</f>
        <v>Standard deviation of 3m twist, mm</v>
      </c>
      <c r="C98" t="str">
        <f>'master schema'!D100</f>
        <v>Geom</v>
      </c>
      <c r="D98" t="str">
        <f>'master schema'!E100</f>
        <v>core</v>
      </c>
      <c r="E98" t="str">
        <f>'master schema'!M100</f>
        <v>numeric</v>
      </c>
      <c r="F98">
        <f>'master schema'!N100</f>
        <v>0</v>
      </c>
      <c r="G98">
        <f>'master schema'!O100</f>
        <v>0</v>
      </c>
      <c r="H98" t="b">
        <f>'master schema'!Y100</f>
        <v>0</v>
      </c>
      <c r="I98" t="b">
        <f>'master schema'!Z100</f>
        <v>0</v>
      </c>
      <c r="J98">
        <f>'master schema'!S100</f>
        <v>0</v>
      </c>
      <c r="K98">
        <f>'master schema'!T100</f>
        <v>0</v>
      </c>
      <c r="L98">
        <f>'master schema'!U100</f>
        <v>0</v>
      </c>
      <c r="M98">
        <f>'master schema'!V100</f>
        <v>0</v>
      </c>
      <c r="N98">
        <f>'master schema'!W100</f>
        <v>0</v>
      </c>
      <c r="O98">
        <f>'master schema'!X100</f>
        <v>0</v>
      </c>
      <c r="P98" t="b">
        <f t="shared" si="24"/>
        <v>1</v>
      </c>
      <c r="Q98" t="b">
        <f t="shared" si="45"/>
        <v>1</v>
      </c>
      <c r="R98" t="b">
        <f t="shared" si="45"/>
        <v>0</v>
      </c>
      <c r="S98" t="b">
        <f t="shared" si="45"/>
        <v>0</v>
      </c>
      <c r="T98" t="b">
        <f t="shared" si="40"/>
        <v>0</v>
      </c>
      <c r="U98" t="b">
        <f t="shared" si="40"/>
        <v>0</v>
      </c>
      <c r="V98" t="b">
        <f>NOT(ISBLANK('master schema'!S100))</f>
        <v>0</v>
      </c>
      <c r="W98" t="b">
        <f>NOT(ISBLANK('master schema'!T100))</f>
        <v>0</v>
      </c>
      <c r="X98" t="b">
        <f>NOT(ISBLANK('master schema'!U100))</f>
        <v>0</v>
      </c>
      <c r="Y98" t="b">
        <f>NOT(ISBLANK('master schema'!V100))</f>
        <v>0</v>
      </c>
      <c r="Z98" t="b">
        <f>NOT(ISBLANK('master schema'!W100))</f>
        <v>0</v>
      </c>
      <c r="AA98" t="b">
        <f>NOT(ISBLANK('master schema'!X100))</f>
        <v>0</v>
      </c>
      <c r="AB98" t="b">
        <f t="shared" si="41"/>
        <v>0</v>
      </c>
      <c r="AC98" t="str">
        <f>INDEX(reference!$D$55:$D$61,MATCH('master schema'!M100,reference!$C$55:$C$61,0))</f>
        <v>number</v>
      </c>
      <c r="AD98" t="b">
        <f t="shared" si="42"/>
        <v>1</v>
      </c>
      <c r="AE98" t="str">
        <f t="shared" si="25"/>
        <v>twist3MSdMm</v>
      </c>
      <c r="AF98" s="14" t="str">
        <f t="shared" si="44"/>
        <v>, {</v>
      </c>
      <c r="AG98" s="15" t="str">
        <f t="shared" si="26"/>
        <v>"name": "twist_3m_SD_mm"</v>
      </c>
      <c r="AH98" s="15" t="str">
        <f t="shared" si="27"/>
        <v>, "title": "Standard deviation of 3m twist, mm"</v>
      </c>
      <c r="AI98" s="15" t="str">
        <f t="shared" si="28"/>
        <v>, "group": "Geom"</v>
      </c>
      <c r="AJ98" s="15" t="str">
        <f t="shared" si="29"/>
        <v>, "rank": "core"</v>
      </c>
      <c r="AK98" s="15" t="str">
        <f t="shared" si="30"/>
        <v>, "type": "number"</v>
      </c>
      <c r="AL98" s="15" t="str">
        <f t="shared" si="31"/>
        <v/>
      </c>
      <c r="AM98" s="15" t="str">
        <f t="shared" si="32"/>
        <v/>
      </c>
      <c r="AN98" s="22" t="str">
        <f t="shared" si="33"/>
        <v/>
      </c>
      <c r="AO98" s="22" t="str">
        <f t="shared" si="34"/>
        <v/>
      </c>
      <c r="AP98" s="22" t="str">
        <f t="shared" si="35"/>
        <v/>
      </c>
      <c r="AQ98" s="22" t="str">
        <f>IF(AND($AD98,$AB98),IF(V98,IF(OR($V98:V98),",","")&amp;AQ$12&amp;": "&amp;J98,""),"")</f>
        <v/>
      </c>
      <c r="AR98" s="22" t="str">
        <f>IF(AND($AD98,$AB98),IF(W98,IF(OR($V98:W98),",","")&amp;AR$12&amp;": "&amp;K98,""),"")</f>
        <v/>
      </c>
      <c r="AS98" s="22" t="str">
        <f>IF(AND($AD98,$AB98),IF(X98,IF(OR($V98:X98),",","")&amp;AS$12&amp;": "&amp;L98,""),"")</f>
        <v/>
      </c>
      <c r="AT98" s="22" t="str">
        <f>IF(AND($AD98,$AB98),IF(Y98,IF(OR($V98:Y98),",","")&amp;AT$12&amp;": "&amp;M98,""),"")</f>
        <v/>
      </c>
      <c r="AU98" s="22" t="str">
        <f>IF(AND($AD98,$AB98),IF(Z98,IF(OR($V98:Z98),",","")&amp;AU$12&amp;": """&amp;N98&amp;"""",""),"")</f>
        <v/>
      </c>
      <c r="AV98" s="22" t="str">
        <f>IF(AND($AD98,$AB98),IF(AA98,IF(OR($V98:AA98),",","")&amp;AV$12&amp;": "&amp;"["&amp;O98&amp;"]",""),"")</f>
        <v/>
      </c>
      <c r="AW98" s="22" t="str">
        <f t="shared" si="36"/>
        <v/>
      </c>
      <c r="AX98" s="14" t="str">
        <f t="shared" si="43"/>
        <v>}</v>
      </c>
      <c r="AY98" s="13" t="str">
        <f t="shared" si="37"/>
        <v>, {"name": "twist_3m_SD_mm", "title": "Standard deviation of 3m twist, mm", "group": "Geom", "rank": "core", "type": "number"}</v>
      </c>
      <c r="AZ98" t="str">
        <f t="shared" si="38"/>
        <v>,twist_3m_SD_mm</v>
      </c>
      <c r="BA98" t="str">
        <f t="shared" si="39"/>
        <v>,'twist_3m_SD_mm'</v>
      </c>
    </row>
    <row r="99" spans="1:53" x14ac:dyDescent="0.25">
      <c r="A99" t="str">
        <f>'master schema'!C101</f>
        <v>alignment_left_35m_mm</v>
      </c>
      <c r="B99" t="str">
        <f>'master schema'!K101</f>
        <v>Left rail alignment, 35m baseline, mm</v>
      </c>
      <c r="C99" t="str">
        <f>'master schema'!D101</f>
        <v>Geom</v>
      </c>
      <c r="D99" t="str">
        <f>'master schema'!E101</f>
        <v>core</v>
      </c>
      <c r="E99" t="str">
        <f>'master schema'!M101</f>
        <v>numeric</v>
      </c>
      <c r="F99">
        <f>'master schema'!N101</f>
        <v>0</v>
      </c>
      <c r="G99">
        <f>'master schema'!O101</f>
        <v>0</v>
      </c>
      <c r="H99" t="b">
        <f>'master schema'!Y101</f>
        <v>0</v>
      </c>
      <c r="I99" t="b">
        <f>'master schema'!Z101</f>
        <v>0</v>
      </c>
      <c r="J99">
        <f>'master schema'!S101</f>
        <v>0</v>
      </c>
      <c r="K99">
        <f>'master schema'!T101</f>
        <v>0</v>
      </c>
      <c r="L99">
        <f>'master schema'!U101</f>
        <v>0</v>
      </c>
      <c r="M99">
        <f>'master schema'!V101</f>
        <v>0</v>
      </c>
      <c r="N99">
        <f>'master schema'!W101</f>
        <v>0</v>
      </c>
      <c r="O99">
        <f>'master schema'!X101</f>
        <v>0</v>
      </c>
      <c r="P99" t="b">
        <f t="shared" si="24"/>
        <v>1</v>
      </c>
      <c r="Q99" t="b">
        <f t="shared" si="45"/>
        <v>1</v>
      </c>
      <c r="R99" t="b">
        <f t="shared" si="45"/>
        <v>0</v>
      </c>
      <c r="S99" t="b">
        <f t="shared" si="45"/>
        <v>0</v>
      </c>
      <c r="T99" t="b">
        <f t="shared" si="40"/>
        <v>0</v>
      </c>
      <c r="U99" t="b">
        <f t="shared" si="40"/>
        <v>0</v>
      </c>
      <c r="V99" t="b">
        <f>NOT(ISBLANK('master schema'!S101))</f>
        <v>0</v>
      </c>
      <c r="W99" t="b">
        <f>NOT(ISBLANK('master schema'!T101))</f>
        <v>0</v>
      </c>
      <c r="X99" t="b">
        <f>NOT(ISBLANK('master schema'!U101))</f>
        <v>0</v>
      </c>
      <c r="Y99" t="b">
        <f>NOT(ISBLANK('master schema'!V101))</f>
        <v>0</v>
      </c>
      <c r="Z99" t="b">
        <f>NOT(ISBLANK('master schema'!W101))</f>
        <v>0</v>
      </c>
      <c r="AA99" t="b">
        <f>NOT(ISBLANK('master schema'!X101))</f>
        <v>0</v>
      </c>
      <c r="AB99" t="b">
        <f t="shared" si="41"/>
        <v>0</v>
      </c>
      <c r="AC99" t="str">
        <f>INDEX(reference!$D$55:$D$61,MATCH('master schema'!M101,reference!$C$55:$C$61,0))</f>
        <v>number</v>
      </c>
      <c r="AD99" t="b">
        <f t="shared" si="42"/>
        <v>1</v>
      </c>
      <c r="AE99" t="str">
        <f t="shared" si="25"/>
        <v>alignmentLeft35MMm</v>
      </c>
      <c r="AF99" s="14" t="str">
        <f t="shared" si="44"/>
        <v>, {</v>
      </c>
      <c r="AG99" s="15" t="str">
        <f t="shared" si="26"/>
        <v>"name": "alignment_left_35m_mm"</v>
      </c>
      <c r="AH99" s="15" t="str">
        <f t="shared" si="27"/>
        <v>, "title": "Left rail alignment, 35m baseline, mm"</v>
      </c>
      <c r="AI99" s="15" t="str">
        <f t="shared" si="28"/>
        <v>, "group": "Geom"</v>
      </c>
      <c r="AJ99" s="15" t="str">
        <f t="shared" si="29"/>
        <v>, "rank": "core"</v>
      </c>
      <c r="AK99" s="15" t="str">
        <f t="shared" si="30"/>
        <v>, "type": "number"</v>
      </c>
      <c r="AL99" s="15" t="str">
        <f t="shared" si="31"/>
        <v/>
      </c>
      <c r="AM99" s="15" t="str">
        <f t="shared" si="32"/>
        <v/>
      </c>
      <c r="AN99" s="22" t="str">
        <f t="shared" si="33"/>
        <v/>
      </c>
      <c r="AO99" s="22" t="str">
        <f t="shared" si="34"/>
        <v/>
      </c>
      <c r="AP99" s="22" t="str">
        <f t="shared" si="35"/>
        <v/>
      </c>
      <c r="AQ99" s="22" t="str">
        <f>IF(AND($AD99,$AB99),IF(V99,IF(OR($V99:V99),",","")&amp;AQ$12&amp;": "&amp;J99,""),"")</f>
        <v/>
      </c>
      <c r="AR99" s="22" t="str">
        <f>IF(AND($AD99,$AB99),IF(W99,IF(OR($V99:W99),",","")&amp;AR$12&amp;": "&amp;K99,""),"")</f>
        <v/>
      </c>
      <c r="AS99" s="22" t="str">
        <f>IF(AND($AD99,$AB99),IF(X99,IF(OR($V99:X99),",","")&amp;AS$12&amp;": "&amp;L99,""),"")</f>
        <v/>
      </c>
      <c r="AT99" s="22" t="str">
        <f>IF(AND($AD99,$AB99),IF(Y99,IF(OR($V99:Y99),",","")&amp;AT$12&amp;": "&amp;M99,""),"")</f>
        <v/>
      </c>
      <c r="AU99" s="22" t="str">
        <f>IF(AND($AD99,$AB99),IF(Z99,IF(OR($V99:Z99),",","")&amp;AU$12&amp;": """&amp;N99&amp;"""",""),"")</f>
        <v/>
      </c>
      <c r="AV99" s="22" t="str">
        <f>IF(AND($AD99,$AB99),IF(AA99,IF(OR($V99:AA99),",","")&amp;AV$12&amp;": "&amp;"["&amp;O99&amp;"]",""),"")</f>
        <v/>
      </c>
      <c r="AW99" s="22" t="str">
        <f t="shared" si="36"/>
        <v/>
      </c>
      <c r="AX99" s="14" t="str">
        <f t="shared" si="43"/>
        <v>}</v>
      </c>
      <c r="AY99" s="13" t="str">
        <f t="shared" si="37"/>
        <v>, {"name": "alignment_left_35m_mm", "title": "Left rail alignment, 35m baseline, mm", "group": "Geom", "rank": "core", "type": "number"}</v>
      </c>
      <c r="AZ99" t="str">
        <f t="shared" si="38"/>
        <v>,alignment_left_35m_mm</v>
      </c>
      <c r="BA99" t="str">
        <f t="shared" si="39"/>
        <v>,'alignment_left_35m_mm'</v>
      </c>
    </row>
    <row r="100" spans="1:53" x14ac:dyDescent="0.25">
      <c r="A100" t="str">
        <f>'master schema'!C102</f>
        <v>alignment_right_35m_mm</v>
      </c>
      <c r="B100" t="str">
        <f>'master schema'!K102</f>
        <v>Right rail alignment, 35m baseline, mm</v>
      </c>
      <c r="C100" t="str">
        <f>'master schema'!D102</f>
        <v>Geom</v>
      </c>
      <c r="D100" t="str">
        <f>'master schema'!E102</f>
        <v>core</v>
      </c>
      <c r="E100" t="str">
        <f>'master schema'!M102</f>
        <v>numeric</v>
      </c>
      <c r="F100">
        <f>'master schema'!N102</f>
        <v>0</v>
      </c>
      <c r="G100">
        <f>'master schema'!O102</f>
        <v>0</v>
      </c>
      <c r="H100" t="b">
        <f>'master schema'!Y102</f>
        <v>0</v>
      </c>
      <c r="I100" t="b">
        <f>'master schema'!Z102</f>
        <v>0</v>
      </c>
      <c r="J100">
        <f>'master schema'!S102</f>
        <v>0</v>
      </c>
      <c r="K100">
        <f>'master schema'!T102</f>
        <v>0</v>
      </c>
      <c r="L100">
        <f>'master schema'!U102</f>
        <v>0</v>
      </c>
      <c r="M100">
        <f>'master schema'!V102</f>
        <v>0</v>
      </c>
      <c r="N100">
        <f>'master schema'!W102</f>
        <v>0</v>
      </c>
      <c r="O100">
        <f>'master schema'!X102</f>
        <v>0</v>
      </c>
      <c r="P100" t="b">
        <f t="shared" si="24"/>
        <v>1</v>
      </c>
      <c r="Q100" t="b">
        <f t="shared" si="45"/>
        <v>1</v>
      </c>
      <c r="R100" t="b">
        <f t="shared" si="45"/>
        <v>0</v>
      </c>
      <c r="S100" t="b">
        <f t="shared" si="45"/>
        <v>0</v>
      </c>
      <c r="T100" t="b">
        <f t="shared" si="40"/>
        <v>0</v>
      </c>
      <c r="U100" t="b">
        <f t="shared" si="40"/>
        <v>0</v>
      </c>
      <c r="V100" t="b">
        <f>NOT(ISBLANK('master schema'!S102))</f>
        <v>0</v>
      </c>
      <c r="W100" t="b">
        <f>NOT(ISBLANK('master schema'!T102))</f>
        <v>0</v>
      </c>
      <c r="X100" t="b">
        <f>NOT(ISBLANK('master schema'!U102))</f>
        <v>0</v>
      </c>
      <c r="Y100" t="b">
        <f>NOT(ISBLANK('master schema'!V102))</f>
        <v>0</v>
      </c>
      <c r="Z100" t="b">
        <f>NOT(ISBLANK('master schema'!W102))</f>
        <v>0</v>
      </c>
      <c r="AA100" t="b">
        <f>NOT(ISBLANK('master schema'!X102))</f>
        <v>0</v>
      </c>
      <c r="AB100" t="b">
        <f t="shared" si="41"/>
        <v>0</v>
      </c>
      <c r="AC100" t="str">
        <f>INDEX(reference!$D$55:$D$61,MATCH('master schema'!M102,reference!$C$55:$C$61,0))</f>
        <v>number</v>
      </c>
      <c r="AD100" t="b">
        <f t="shared" si="42"/>
        <v>1</v>
      </c>
      <c r="AE100" t="str">
        <f t="shared" si="25"/>
        <v>alignmentRight35MMm</v>
      </c>
      <c r="AF100" s="14" t="str">
        <f t="shared" si="44"/>
        <v>, {</v>
      </c>
      <c r="AG100" s="15" t="str">
        <f t="shared" si="26"/>
        <v>"name": "alignment_right_35m_mm"</v>
      </c>
      <c r="AH100" s="15" t="str">
        <f t="shared" si="27"/>
        <v>, "title": "Right rail alignment, 35m baseline, mm"</v>
      </c>
      <c r="AI100" s="15" t="str">
        <f t="shared" si="28"/>
        <v>, "group": "Geom"</v>
      </c>
      <c r="AJ100" s="15" t="str">
        <f t="shared" si="29"/>
        <v>, "rank": "core"</v>
      </c>
      <c r="AK100" s="15" t="str">
        <f t="shared" si="30"/>
        <v>, "type": "number"</v>
      </c>
      <c r="AL100" s="15" t="str">
        <f t="shared" si="31"/>
        <v/>
      </c>
      <c r="AM100" s="15" t="str">
        <f t="shared" si="32"/>
        <v/>
      </c>
      <c r="AN100" s="22" t="str">
        <f t="shared" si="33"/>
        <v/>
      </c>
      <c r="AO100" s="22" t="str">
        <f t="shared" si="34"/>
        <v/>
      </c>
      <c r="AP100" s="22" t="str">
        <f t="shared" si="35"/>
        <v/>
      </c>
      <c r="AQ100" s="22" t="str">
        <f>IF(AND($AD100,$AB100),IF(V100,IF(OR($V100:V100),",","")&amp;AQ$12&amp;": "&amp;J100,""),"")</f>
        <v/>
      </c>
      <c r="AR100" s="22" t="str">
        <f>IF(AND($AD100,$AB100),IF(W100,IF(OR($V100:W100),",","")&amp;AR$12&amp;": "&amp;K100,""),"")</f>
        <v/>
      </c>
      <c r="AS100" s="22" t="str">
        <f>IF(AND($AD100,$AB100),IF(X100,IF(OR($V100:X100),",","")&amp;AS$12&amp;": "&amp;L100,""),"")</f>
        <v/>
      </c>
      <c r="AT100" s="22" t="str">
        <f>IF(AND($AD100,$AB100),IF(Y100,IF(OR($V100:Y100),",","")&amp;AT$12&amp;": "&amp;M100,""),"")</f>
        <v/>
      </c>
      <c r="AU100" s="22" t="str">
        <f>IF(AND($AD100,$AB100),IF(Z100,IF(OR($V100:Z100),",","")&amp;AU$12&amp;": """&amp;N100&amp;"""",""),"")</f>
        <v/>
      </c>
      <c r="AV100" s="22" t="str">
        <f>IF(AND($AD100,$AB100),IF(AA100,IF(OR($V100:AA100),",","")&amp;AV$12&amp;": "&amp;"["&amp;O100&amp;"]",""),"")</f>
        <v/>
      </c>
      <c r="AW100" s="22" t="str">
        <f t="shared" si="36"/>
        <v/>
      </c>
      <c r="AX100" s="14" t="str">
        <f t="shared" si="43"/>
        <v>}</v>
      </c>
      <c r="AY100" s="13" t="str">
        <f t="shared" si="37"/>
        <v>, {"name": "alignment_right_35m_mm", "title": "Right rail alignment, 35m baseline, mm", "group": "Geom", "rank": "core", "type": "number"}</v>
      </c>
      <c r="AZ100" t="str">
        <f t="shared" si="38"/>
        <v>,alignment_right_35m_mm</v>
      </c>
      <c r="BA100" t="str">
        <f t="shared" si="39"/>
        <v>,'alignment_right_35m_mm'</v>
      </c>
    </row>
    <row r="101" spans="1:53" x14ac:dyDescent="0.25">
      <c r="A101" t="str">
        <f>'master schema'!C103</f>
        <v>mean_alignment_35m_mm</v>
      </c>
      <c r="B101" t="str">
        <f>'master schema'!K103</f>
        <v>Mean alignment, 35m baseline, mm</v>
      </c>
      <c r="C101" t="str">
        <f>'master schema'!D103</f>
        <v>Geom</v>
      </c>
      <c r="D101" t="str">
        <f>'master schema'!E103</f>
        <v>core</v>
      </c>
      <c r="E101" t="str">
        <f>'master schema'!M103</f>
        <v>numeric</v>
      </c>
      <c r="F101">
        <f>'master schema'!N103</f>
        <v>0</v>
      </c>
      <c r="G101">
        <f>'master schema'!O103</f>
        <v>0</v>
      </c>
      <c r="H101" t="b">
        <f>'master schema'!Y103</f>
        <v>0</v>
      </c>
      <c r="I101" t="b">
        <f>'master schema'!Z103</f>
        <v>0</v>
      </c>
      <c r="J101">
        <f>'master schema'!S103</f>
        <v>0</v>
      </c>
      <c r="K101">
        <f>'master schema'!T103</f>
        <v>0</v>
      </c>
      <c r="L101">
        <f>'master schema'!U103</f>
        <v>0</v>
      </c>
      <c r="M101">
        <f>'master schema'!V103</f>
        <v>0</v>
      </c>
      <c r="N101">
        <f>'master schema'!W103</f>
        <v>0</v>
      </c>
      <c r="O101">
        <f>'master schema'!X103</f>
        <v>0</v>
      </c>
      <c r="P101" t="b">
        <f t="shared" si="24"/>
        <v>1</v>
      </c>
      <c r="Q101" t="b">
        <f t="shared" si="45"/>
        <v>1</v>
      </c>
      <c r="R101" t="b">
        <f t="shared" si="45"/>
        <v>0</v>
      </c>
      <c r="S101" t="b">
        <f t="shared" si="45"/>
        <v>0</v>
      </c>
      <c r="T101" t="b">
        <f t="shared" si="40"/>
        <v>0</v>
      </c>
      <c r="U101" t="b">
        <f t="shared" si="40"/>
        <v>0</v>
      </c>
      <c r="V101" t="b">
        <f>NOT(ISBLANK('master schema'!S103))</f>
        <v>0</v>
      </c>
      <c r="W101" t="b">
        <f>NOT(ISBLANK('master schema'!T103))</f>
        <v>0</v>
      </c>
      <c r="X101" t="b">
        <f>NOT(ISBLANK('master schema'!U103))</f>
        <v>0</v>
      </c>
      <c r="Y101" t="b">
        <f>NOT(ISBLANK('master schema'!V103))</f>
        <v>0</v>
      </c>
      <c r="Z101" t="b">
        <f>NOT(ISBLANK('master schema'!W103))</f>
        <v>0</v>
      </c>
      <c r="AA101" t="b">
        <f>NOT(ISBLANK('master schema'!X103))</f>
        <v>0</v>
      </c>
      <c r="AB101" t="b">
        <f t="shared" si="41"/>
        <v>0</v>
      </c>
      <c r="AC101" t="str">
        <f>INDEX(reference!$D$55:$D$61,MATCH('master schema'!M103,reference!$C$55:$C$61,0))</f>
        <v>number</v>
      </c>
      <c r="AD101" t="b">
        <f t="shared" si="42"/>
        <v>1</v>
      </c>
      <c r="AE101" t="str">
        <f t="shared" si="25"/>
        <v>meanAlignment35MMm</v>
      </c>
      <c r="AF101" s="14" t="str">
        <f t="shared" si="44"/>
        <v>, {</v>
      </c>
      <c r="AG101" s="15" t="str">
        <f t="shared" si="26"/>
        <v>"name": "mean_alignment_35m_mm"</v>
      </c>
      <c r="AH101" s="15" t="str">
        <f t="shared" si="27"/>
        <v>, "title": "Mean alignment, 35m baseline, mm"</v>
      </c>
      <c r="AI101" s="15" t="str">
        <f t="shared" si="28"/>
        <v>, "group": "Geom"</v>
      </c>
      <c r="AJ101" s="15" t="str">
        <f t="shared" si="29"/>
        <v>, "rank": "core"</v>
      </c>
      <c r="AK101" s="15" t="str">
        <f t="shared" si="30"/>
        <v>, "type": "number"</v>
      </c>
      <c r="AL101" s="15" t="str">
        <f t="shared" si="31"/>
        <v/>
      </c>
      <c r="AM101" s="15" t="str">
        <f t="shared" si="32"/>
        <v/>
      </c>
      <c r="AN101" s="22" t="str">
        <f t="shared" si="33"/>
        <v/>
      </c>
      <c r="AO101" s="22" t="str">
        <f t="shared" si="34"/>
        <v/>
      </c>
      <c r="AP101" s="22" t="str">
        <f t="shared" si="35"/>
        <v/>
      </c>
      <c r="AQ101" s="22" t="str">
        <f>IF(AND($AD101,$AB101),IF(V101,IF(OR($V101:V101),",","")&amp;AQ$12&amp;": "&amp;J101,""),"")</f>
        <v/>
      </c>
      <c r="AR101" s="22" t="str">
        <f>IF(AND($AD101,$AB101),IF(W101,IF(OR($V101:W101),",","")&amp;AR$12&amp;": "&amp;K101,""),"")</f>
        <v/>
      </c>
      <c r="AS101" s="22" t="str">
        <f>IF(AND($AD101,$AB101),IF(X101,IF(OR($V101:X101),",","")&amp;AS$12&amp;": "&amp;L101,""),"")</f>
        <v/>
      </c>
      <c r="AT101" s="22" t="str">
        <f>IF(AND($AD101,$AB101),IF(Y101,IF(OR($V101:Y101),",","")&amp;AT$12&amp;": "&amp;M101,""),"")</f>
        <v/>
      </c>
      <c r="AU101" s="22" t="str">
        <f>IF(AND($AD101,$AB101),IF(Z101,IF(OR($V101:Z101),",","")&amp;AU$12&amp;": """&amp;N101&amp;"""",""),"")</f>
        <v/>
      </c>
      <c r="AV101" s="22" t="str">
        <f>IF(AND($AD101,$AB101),IF(AA101,IF(OR($V101:AA101),",","")&amp;AV$12&amp;": "&amp;"["&amp;O101&amp;"]",""),"")</f>
        <v/>
      </c>
      <c r="AW101" s="22" t="str">
        <f t="shared" si="36"/>
        <v/>
      </c>
      <c r="AX101" s="14" t="str">
        <f t="shared" si="43"/>
        <v>}</v>
      </c>
      <c r="AY101" s="13" t="str">
        <f t="shared" si="37"/>
        <v>, {"name": "mean_alignment_35m_mm", "title": "Mean alignment, 35m baseline, mm", "group": "Geom", "rank": "core", "type": "number"}</v>
      </c>
      <c r="AZ101" t="str">
        <f t="shared" si="38"/>
        <v>,mean_alignment_35m_mm</v>
      </c>
      <c r="BA101" t="str">
        <f t="shared" si="39"/>
        <v>,'mean_alignment_35m_mm'</v>
      </c>
    </row>
    <row r="102" spans="1:53" x14ac:dyDescent="0.25">
      <c r="A102" t="str">
        <f>'master schema'!C104</f>
        <v>gauge_mm</v>
      </c>
      <c r="B102" t="str">
        <f>'master schema'!K104</f>
        <v>Track gauge, difference from standard, mm</v>
      </c>
      <c r="C102" t="str">
        <f>'master schema'!D104</f>
        <v>Geom</v>
      </c>
      <c r="D102" t="str">
        <f>'master schema'!E104</f>
        <v>core</v>
      </c>
      <c r="E102" t="str">
        <f>'master schema'!M104</f>
        <v>numeric</v>
      </c>
      <c r="F102">
        <f>'master schema'!N104</f>
        <v>0</v>
      </c>
      <c r="G102">
        <f>'master schema'!O104</f>
        <v>0</v>
      </c>
      <c r="H102" t="b">
        <f>'master schema'!Y104</f>
        <v>0</v>
      </c>
      <c r="I102" t="b">
        <f>'master schema'!Z104</f>
        <v>0</v>
      </c>
      <c r="J102">
        <f>'master schema'!S104</f>
        <v>0</v>
      </c>
      <c r="K102">
        <f>'master schema'!T104</f>
        <v>0</v>
      </c>
      <c r="L102">
        <f>'master schema'!U104</f>
        <v>0</v>
      </c>
      <c r="M102">
        <f>'master schema'!V104</f>
        <v>0</v>
      </c>
      <c r="N102">
        <f>'master schema'!W104</f>
        <v>0</v>
      </c>
      <c r="O102">
        <f>'master schema'!X104</f>
        <v>0</v>
      </c>
      <c r="P102" t="b">
        <f t="shared" si="24"/>
        <v>1</v>
      </c>
      <c r="Q102" t="b">
        <f t="shared" si="45"/>
        <v>1</v>
      </c>
      <c r="R102" t="b">
        <f t="shared" si="45"/>
        <v>0</v>
      </c>
      <c r="S102" t="b">
        <f t="shared" si="45"/>
        <v>0</v>
      </c>
      <c r="T102" t="b">
        <f t="shared" si="40"/>
        <v>0</v>
      </c>
      <c r="U102" t="b">
        <f t="shared" si="40"/>
        <v>0</v>
      </c>
      <c r="V102" t="b">
        <f>NOT(ISBLANK('master schema'!S104))</f>
        <v>0</v>
      </c>
      <c r="W102" t="b">
        <f>NOT(ISBLANK('master schema'!T104))</f>
        <v>0</v>
      </c>
      <c r="X102" t="b">
        <f>NOT(ISBLANK('master schema'!U104))</f>
        <v>0</v>
      </c>
      <c r="Y102" t="b">
        <f>NOT(ISBLANK('master schema'!V104))</f>
        <v>0</v>
      </c>
      <c r="Z102" t="b">
        <f>NOT(ISBLANK('master schema'!W104))</f>
        <v>0</v>
      </c>
      <c r="AA102" t="b">
        <f>NOT(ISBLANK('master schema'!X104))</f>
        <v>0</v>
      </c>
      <c r="AB102" t="b">
        <f t="shared" si="41"/>
        <v>0</v>
      </c>
      <c r="AC102" t="str">
        <f>INDEX(reference!$D$55:$D$61,MATCH('master schema'!M104,reference!$C$55:$C$61,0))</f>
        <v>number</v>
      </c>
      <c r="AD102" t="b">
        <f t="shared" si="42"/>
        <v>1</v>
      </c>
      <c r="AE102" t="str">
        <f t="shared" si="25"/>
        <v>gaugeMm</v>
      </c>
      <c r="AF102" s="14" t="str">
        <f t="shared" si="44"/>
        <v>, {</v>
      </c>
      <c r="AG102" s="15" t="str">
        <f t="shared" si="26"/>
        <v>"name": "gauge_mm"</v>
      </c>
      <c r="AH102" s="15" t="str">
        <f t="shared" si="27"/>
        <v>, "title": "Track gauge, difference from standard, mm"</v>
      </c>
      <c r="AI102" s="15" t="str">
        <f t="shared" si="28"/>
        <v>, "group": "Geom"</v>
      </c>
      <c r="AJ102" s="15" t="str">
        <f t="shared" si="29"/>
        <v>, "rank": "core"</v>
      </c>
      <c r="AK102" s="15" t="str">
        <f t="shared" si="30"/>
        <v>, "type": "number"</v>
      </c>
      <c r="AL102" s="15" t="str">
        <f t="shared" si="31"/>
        <v/>
      </c>
      <c r="AM102" s="15" t="str">
        <f t="shared" si="32"/>
        <v/>
      </c>
      <c r="AN102" s="22" t="str">
        <f t="shared" si="33"/>
        <v/>
      </c>
      <c r="AO102" s="22" t="str">
        <f t="shared" si="34"/>
        <v/>
      </c>
      <c r="AP102" s="22" t="str">
        <f t="shared" si="35"/>
        <v/>
      </c>
      <c r="AQ102" s="22" t="str">
        <f>IF(AND($AD102,$AB102),IF(V102,IF(OR($V102:V102),",","")&amp;AQ$12&amp;": "&amp;J102,""),"")</f>
        <v/>
      </c>
      <c r="AR102" s="22" t="str">
        <f>IF(AND($AD102,$AB102),IF(W102,IF(OR($V102:W102),",","")&amp;AR$12&amp;": "&amp;K102,""),"")</f>
        <v/>
      </c>
      <c r="AS102" s="22" t="str">
        <f>IF(AND($AD102,$AB102),IF(X102,IF(OR($V102:X102),",","")&amp;AS$12&amp;": "&amp;L102,""),"")</f>
        <v/>
      </c>
      <c r="AT102" s="22" t="str">
        <f>IF(AND($AD102,$AB102),IF(Y102,IF(OR($V102:Y102),",","")&amp;AT$12&amp;": "&amp;M102,""),"")</f>
        <v/>
      </c>
      <c r="AU102" s="22" t="str">
        <f>IF(AND($AD102,$AB102),IF(Z102,IF(OR($V102:Z102),",","")&amp;AU$12&amp;": """&amp;N102&amp;"""",""),"")</f>
        <v/>
      </c>
      <c r="AV102" s="22" t="str">
        <f>IF(AND($AD102,$AB102),IF(AA102,IF(OR($V102:AA102),",","")&amp;AV$12&amp;": "&amp;"["&amp;O102&amp;"]",""),"")</f>
        <v/>
      </c>
      <c r="AW102" s="22" t="str">
        <f t="shared" si="36"/>
        <v/>
      </c>
      <c r="AX102" s="14" t="str">
        <f t="shared" si="43"/>
        <v>}</v>
      </c>
      <c r="AY102" s="13" t="str">
        <f t="shared" si="37"/>
        <v>, {"name": "gauge_mm", "title": "Track gauge, difference from standard, mm", "group": "Geom", "rank": "core", "type": "number"}</v>
      </c>
      <c r="AZ102" t="str">
        <f t="shared" si="38"/>
        <v>,gauge_mm</v>
      </c>
      <c r="BA102" t="str">
        <f t="shared" si="39"/>
        <v>,'gauge_mm'</v>
      </c>
    </row>
    <row r="103" spans="1:53" x14ac:dyDescent="0.25">
      <c r="A103" t="str">
        <f>'master schema'!C105</f>
        <v>left_dip_joint_mrad</v>
      </c>
      <c r="B103" t="str">
        <f>'master schema'!K105</f>
        <v>Left rail dipped joint angle, millirad</v>
      </c>
      <c r="C103" t="str">
        <f>'master schema'!D105</f>
        <v>Geom</v>
      </c>
      <c r="D103" t="str">
        <f>'master schema'!E105</f>
        <v>opt</v>
      </c>
      <c r="E103" t="str">
        <f>'master schema'!M105</f>
        <v>numeric</v>
      </c>
      <c r="F103">
        <f>'master schema'!N105</f>
        <v>0</v>
      </c>
      <c r="G103">
        <f>'master schema'!O105</f>
        <v>0</v>
      </c>
      <c r="H103" t="b">
        <f>'master schema'!Y105</f>
        <v>0</v>
      </c>
      <c r="I103" t="b">
        <f>'master schema'!Z105</f>
        <v>0</v>
      </c>
      <c r="J103">
        <f>'master schema'!S105</f>
        <v>0</v>
      </c>
      <c r="K103">
        <f>'master schema'!T105</f>
        <v>0</v>
      </c>
      <c r="L103">
        <f>'master schema'!U105</f>
        <v>0</v>
      </c>
      <c r="M103">
        <f>'master schema'!V105</f>
        <v>0</v>
      </c>
      <c r="N103">
        <f>'master schema'!W105</f>
        <v>0</v>
      </c>
      <c r="O103">
        <f>'master schema'!X105</f>
        <v>0</v>
      </c>
      <c r="P103" t="b">
        <f t="shared" si="24"/>
        <v>1</v>
      </c>
      <c r="Q103" t="b">
        <f t="shared" si="45"/>
        <v>1</v>
      </c>
      <c r="R103" t="b">
        <f t="shared" si="45"/>
        <v>0</v>
      </c>
      <c r="S103" t="b">
        <f t="shared" si="45"/>
        <v>0</v>
      </c>
      <c r="T103" t="b">
        <f t="shared" si="40"/>
        <v>0</v>
      </c>
      <c r="U103" t="b">
        <f t="shared" si="40"/>
        <v>0</v>
      </c>
      <c r="V103" t="b">
        <f>NOT(ISBLANK('master schema'!S105))</f>
        <v>0</v>
      </c>
      <c r="W103" t="b">
        <f>NOT(ISBLANK('master schema'!T105))</f>
        <v>0</v>
      </c>
      <c r="X103" t="b">
        <f>NOT(ISBLANK('master schema'!U105))</f>
        <v>0</v>
      </c>
      <c r="Y103" t="b">
        <f>NOT(ISBLANK('master schema'!V105))</f>
        <v>0</v>
      </c>
      <c r="Z103" t="b">
        <f>NOT(ISBLANK('master schema'!W105))</f>
        <v>0</v>
      </c>
      <c r="AA103" t="b">
        <f>NOT(ISBLANK('master schema'!X105))</f>
        <v>0</v>
      </c>
      <c r="AB103" t="b">
        <f t="shared" si="41"/>
        <v>0</v>
      </c>
      <c r="AC103" t="str">
        <f>INDEX(reference!$D$55:$D$61,MATCH('master schema'!M105,reference!$C$55:$C$61,0))</f>
        <v>number</v>
      </c>
      <c r="AD103" t="b">
        <f t="shared" si="42"/>
        <v>1</v>
      </c>
      <c r="AE103" t="str">
        <f t="shared" si="25"/>
        <v>leftDipJointMrad</v>
      </c>
      <c r="AF103" s="14" t="str">
        <f t="shared" si="44"/>
        <v>, {</v>
      </c>
      <c r="AG103" s="15" t="str">
        <f t="shared" si="26"/>
        <v>"name": "left_dip_joint_mrad"</v>
      </c>
      <c r="AH103" s="15" t="str">
        <f t="shared" si="27"/>
        <v>, "title": "Left rail dipped joint angle, millirad"</v>
      </c>
      <c r="AI103" s="15" t="str">
        <f t="shared" si="28"/>
        <v>, "group": "Geom"</v>
      </c>
      <c r="AJ103" s="15" t="str">
        <f t="shared" si="29"/>
        <v>, "rank": "opt"</v>
      </c>
      <c r="AK103" s="15" t="str">
        <f t="shared" si="30"/>
        <v>, "type": "number"</v>
      </c>
      <c r="AL103" s="15" t="str">
        <f t="shared" si="31"/>
        <v/>
      </c>
      <c r="AM103" s="15" t="str">
        <f t="shared" si="32"/>
        <v/>
      </c>
      <c r="AN103" s="22" t="str">
        <f t="shared" si="33"/>
        <v/>
      </c>
      <c r="AO103" s="22" t="str">
        <f t="shared" si="34"/>
        <v/>
      </c>
      <c r="AP103" s="22" t="str">
        <f t="shared" si="35"/>
        <v/>
      </c>
      <c r="AQ103" s="22" t="str">
        <f>IF(AND($AD103,$AB103),IF(V103,IF(OR($V103:V103),",","")&amp;AQ$12&amp;": "&amp;J103,""),"")</f>
        <v/>
      </c>
      <c r="AR103" s="22" t="str">
        <f>IF(AND($AD103,$AB103),IF(W103,IF(OR($V103:W103),",","")&amp;AR$12&amp;": "&amp;K103,""),"")</f>
        <v/>
      </c>
      <c r="AS103" s="22" t="str">
        <f>IF(AND($AD103,$AB103),IF(X103,IF(OR($V103:X103),",","")&amp;AS$12&amp;": "&amp;L103,""),"")</f>
        <v/>
      </c>
      <c r="AT103" s="22" t="str">
        <f>IF(AND($AD103,$AB103),IF(Y103,IF(OR($V103:Y103),",","")&amp;AT$12&amp;": "&amp;M103,""),"")</f>
        <v/>
      </c>
      <c r="AU103" s="22" t="str">
        <f>IF(AND($AD103,$AB103),IF(Z103,IF(OR($V103:Z103),",","")&amp;AU$12&amp;": """&amp;N103&amp;"""",""),"")</f>
        <v/>
      </c>
      <c r="AV103" s="22" t="str">
        <f>IF(AND($AD103,$AB103),IF(AA103,IF(OR($V103:AA103),",","")&amp;AV$12&amp;": "&amp;"["&amp;O103&amp;"]",""),"")</f>
        <v/>
      </c>
      <c r="AW103" s="22" t="str">
        <f t="shared" si="36"/>
        <v/>
      </c>
      <c r="AX103" s="14" t="str">
        <f t="shared" si="43"/>
        <v>}</v>
      </c>
      <c r="AY103" s="13" t="str">
        <f t="shared" si="37"/>
        <v>, {"name": "left_dip_joint_mrad", "title": "Left rail dipped joint angle, millirad", "group": "Geom", "rank": "opt", "type": "number"}</v>
      </c>
      <c r="AZ103" t="str">
        <f t="shared" si="38"/>
        <v>,left_dip_joint_mrad</v>
      </c>
      <c r="BA103" t="str">
        <f t="shared" si="39"/>
        <v>,'left_dip_joint_mrad'</v>
      </c>
    </row>
    <row r="104" spans="1:53" x14ac:dyDescent="0.25">
      <c r="A104" t="str">
        <f>'master schema'!C106</f>
        <v>right_dip_joint_mrad</v>
      </c>
      <c r="B104" t="str">
        <f>'master schema'!K106</f>
        <v>Right rail dipped joint angle, millirad</v>
      </c>
      <c r="C104" t="str">
        <f>'master schema'!D106</f>
        <v>Geom</v>
      </c>
      <c r="D104" t="str">
        <f>'master schema'!E106</f>
        <v>opt</v>
      </c>
      <c r="E104" t="str">
        <f>'master schema'!M106</f>
        <v>numeric</v>
      </c>
      <c r="F104">
        <f>'master schema'!N106</f>
        <v>0</v>
      </c>
      <c r="G104">
        <f>'master schema'!O106</f>
        <v>0</v>
      </c>
      <c r="H104" t="b">
        <f>'master schema'!Y106</f>
        <v>0</v>
      </c>
      <c r="I104" t="b">
        <f>'master schema'!Z106</f>
        <v>0</v>
      </c>
      <c r="J104">
        <f>'master schema'!S106</f>
        <v>0</v>
      </c>
      <c r="K104">
        <f>'master schema'!T106</f>
        <v>0</v>
      </c>
      <c r="L104">
        <f>'master schema'!U106</f>
        <v>0</v>
      </c>
      <c r="M104">
        <f>'master schema'!V106</f>
        <v>0</v>
      </c>
      <c r="N104">
        <f>'master schema'!W106</f>
        <v>0</v>
      </c>
      <c r="O104">
        <f>'master schema'!X106</f>
        <v>0</v>
      </c>
      <c r="P104" t="b">
        <f t="shared" si="24"/>
        <v>1</v>
      </c>
      <c r="Q104" t="b">
        <f t="shared" si="45"/>
        <v>1</v>
      </c>
      <c r="R104" t="b">
        <f t="shared" si="45"/>
        <v>0</v>
      </c>
      <c r="S104" t="b">
        <f t="shared" si="45"/>
        <v>0</v>
      </c>
      <c r="T104" t="b">
        <f t="shared" si="40"/>
        <v>0</v>
      </c>
      <c r="U104" t="b">
        <f t="shared" si="40"/>
        <v>0</v>
      </c>
      <c r="V104" t="b">
        <f>NOT(ISBLANK('master schema'!S106))</f>
        <v>0</v>
      </c>
      <c r="W104" t="b">
        <f>NOT(ISBLANK('master schema'!T106))</f>
        <v>0</v>
      </c>
      <c r="X104" t="b">
        <f>NOT(ISBLANK('master schema'!U106))</f>
        <v>0</v>
      </c>
      <c r="Y104" t="b">
        <f>NOT(ISBLANK('master schema'!V106))</f>
        <v>0</v>
      </c>
      <c r="Z104" t="b">
        <f>NOT(ISBLANK('master schema'!W106))</f>
        <v>0</v>
      </c>
      <c r="AA104" t="b">
        <f>NOT(ISBLANK('master schema'!X106))</f>
        <v>0</v>
      </c>
      <c r="AB104" t="b">
        <f t="shared" si="41"/>
        <v>0</v>
      </c>
      <c r="AC104" t="str">
        <f>INDEX(reference!$D$55:$D$61,MATCH('master schema'!M106,reference!$C$55:$C$61,0))</f>
        <v>number</v>
      </c>
      <c r="AD104" t="b">
        <f t="shared" si="42"/>
        <v>1</v>
      </c>
      <c r="AE104" t="str">
        <f t="shared" si="25"/>
        <v>rightDipJointMrad</v>
      </c>
      <c r="AF104" s="14" t="str">
        <f t="shared" si="44"/>
        <v>, {</v>
      </c>
      <c r="AG104" s="15" t="str">
        <f t="shared" si="26"/>
        <v>"name": "right_dip_joint_mrad"</v>
      </c>
      <c r="AH104" s="15" t="str">
        <f t="shared" si="27"/>
        <v>, "title": "Right rail dipped joint angle, millirad"</v>
      </c>
      <c r="AI104" s="15" t="str">
        <f t="shared" si="28"/>
        <v>, "group": "Geom"</v>
      </c>
      <c r="AJ104" s="15" t="str">
        <f t="shared" si="29"/>
        <v>, "rank": "opt"</v>
      </c>
      <c r="AK104" s="15" t="str">
        <f t="shared" si="30"/>
        <v>, "type": "number"</v>
      </c>
      <c r="AL104" s="15" t="str">
        <f t="shared" si="31"/>
        <v/>
      </c>
      <c r="AM104" s="15" t="str">
        <f t="shared" si="32"/>
        <v/>
      </c>
      <c r="AN104" s="22" t="str">
        <f t="shared" si="33"/>
        <v/>
      </c>
      <c r="AO104" s="22" t="str">
        <f t="shared" si="34"/>
        <v/>
      </c>
      <c r="AP104" s="22" t="str">
        <f t="shared" si="35"/>
        <v/>
      </c>
      <c r="AQ104" s="22" t="str">
        <f>IF(AND($AD104,$AB104),IF(V104,IF(OR($V104:V104),",","")&amp;AQ$12&amp;": "&amp;J104,""),"")</f>
        <v/>
      </c>
      <c r="AR104" s="22" t="str">
        <f>IF(AND($AD104,$AB104),IF(W104,IF(OR($V104:W104),",","")&amp;AR$12&amp;": "&amp;K104,""),"")</f>
        <v/>
      </c>
      <c r="AS104" s="22" t="str">
        <f>IF(AND($AD104,$AB104),IF(X104,IF(OR($V104:X104),",","")&amp;AS$12&amp;": "&amp;L104,""),"")</f>
        <v/>
      </c>
      <c r="AT104" s="22" t="str">
        <f>IF(AND($AD104,$AB104),IF(Y104,IF(OR($V104:Y104),",","")&amp;AT$12&amp;": "&amp;M104,""),"")</f>
        <v/>
      </c>
      <c r="AU104" s="22" t="str">
        <f>IF(AND($AD104,$AB104),IF(Z104,IF(OR($V104:Z104),",","")&amp;AU$12&amp;": """&amp;N104&amp;"""",""),"")</f>
        <v/>
      </c>
      <c r="AV104" s="22" t="str">
        <f>IF(AND($AD104,$AB104),IF(AA104,IF(OR($V104:AA104),",","")&amp;AV$12&amp;": "&amp;"["&amp;O104&amp;"]",""),"")</f>
        <v/>
      </c>
      <c r="AW104" s="22" t="str">
        <f t="shared" si="36"/>
        <v/>
      </c>
      <c r="AX104" s="14" t="str">
        <f t="shared" si="43"/>
        <v>}</v>
      </c>
      <c r="AY104" s="13" t="str">
        <f t="shared" si="37"/>
        <v>, {"name": "right_dip_joint_mrad", "title": "Right rail dipped joint angle, millirad", "group": "Geom", "rank": "opt", "type": "number"}</v>
      </c>
      <c r="AZ104" t="str">
        <f t="shared" si="38"/>
        <v>,right_dip_joint_mrad</v>
      </c>
      <c r="BA104" t="str">
        <f t="shared" si="39"/>
        <v>,'right_dip_joint_mrad'</v>
      </c>
    </row>
    <row r="105" spans="1:53" x14ac:dyDescent="0.25">
      <c r="A105" t="str">
        <f>'master schema'!C107</f>
        <v>pseudo_align_35m_mm</v>
      </c>
      <c r="B105" t="str">
        <f>'master schema'!K107</f>
        <v>Pseudo-alignment on 35m baseline, mm</v>
      </c>
      <c r="C105" t="str">
        <f>'master schema'!D107</f>
        <v>Geom</v>
      </c>
      <c r="D105" t="str">
        <f>'master schema'!E107</f>
        <v>opt</v>
      </c>
      <c r="E105" t="str">
        <f>'master schema'!M107</f>
        <v>numeric</v>
      </c>
      <c r="F105">
        <f>'master schema'!N107</f>
        <v>0</v>
      </c>
      <c r="G105">
        <f>'master schema'!O107</f>
        <v>0</v>
      </c>
      <c r="H105" t="b">
        <f>'master schema'!Y107</f>
        <v>0</v>
      </c>
      <c r="I105" t="b">
        <f>'master schema'!Z107</f>
        <v>0</v>
      </c>
      <c r="J105">
        <f>'master schema'!S107</f>
        <v>0</v>
      </c>
      <c r="K105">
        <f>'master schema'!T107</f>
        <v>0</v>
      </c>
      <c r="L105">
        <f>'master schema'!U107</f>
        <v>0</v>
      </c>
      <c r="M105">
        <f>'master schema'!V107</f>
        <v>0</v>
      </c>
      <c r="N105">
        <f>'master schema'!W107</f>
        <v>0</v>
      </c>
      <c r="O105">
        <f>'master schema'!X107</f>
        <v>0</v>
      </c>
      <c r="P105" t="b">
        <f t="shared" si="24"/>
        <v>1</v>
      </c>
      <c r="Q105" t="b">
        <f t="shared" si="45"/>
        <v>1</v>
      </c>
      <c r="R105" t="b">
        <f t="shared" si="45"/>
        <v>0</v>
      </c>
      <c r="S105" t="b">
        <f t="shared" si="45"/>
        <v>0</v>
      </c>
      <c r="T105" t="b">
        <f t="shared" si="40"/>
        <v>0</v>
      </c>
      <c r="U105" t="b">
        <f t="shared" si="40"/>
        <v>0</v>
      </c>
      <c r="V105" t="b">
        <f>NOT(ISBLANK('master schema'!S107))</f>
        <v>0</v>
      </c>
      <c r="W105" t="b">
        <f>NOT(ISBLANK('master schema'!T107))</f>
        <v>0</v>
      </c>
      <c r="X105" t="b">
        <f>NOT(ISBLANK('master schema'!U107))</f>
        <v>0</v>
      </c>
      <c r="Y105" t="b">
        <f>NOT(ISBLANK('master schema'!V107))</f>
        <v>0</v>
      </c>
      <c r="Z105" t="b">
        <f>NOT(ISBLANK('master schema'!W107))</f>
        <v>0</v>
      </c>
      <c r="AA105" t="b">
        <f>NOT(ISBLANK('master schema'!X107))</f>
        <v>0</v>
      </c>
      <c r="AB105" t="b">
        <f t="shared" si="41"/>
        <v>0</v>
      </c>
      <c r="AC105" t="str">
        <f>INDEX(reference!$D$55:$D$61,MATCH('master schema'!M107,reference!$C$55:$C$61,0))</f>
        <v>number</v>
      </c>
      <c r="AD105" t="b">
        <f t="shared" si="42"/>
        <v>1</v>
      </c>
      <c r="AE105" t="str">
        <f t="shared" si="25"/>
        <v>pseudoAlign35MMm</v>
      </c>
      <c r="AF105" s="14" t="str">
        <f t="shared" si="44"/>
        <v>, {</v>
      </c>
      <c r="AG105" s="15" t="str">
        <f t="shared" si="26"/>
        <v>"name": "pseudo_align_35m_mm"</v>
      </c>
      <c r="AH105" s="15" t="str">
        <f t="shared" si="27"/>
        <v>, "title": "Pseudo-alignment on 35m baseline, mm"</v>
      </c>
      <c r="AI105" s="15" t="str">
        <f t="shared" si="28"/>
        <v>, "group": "Geom"</v>
      </c>
      <c r="AJ105" s="15" t="str">
        <f t="shared" si="29"/>
        <v>, "rank": "opt"</v>
      </c>
      <c r="AK105" s="15" t="str">
        <f t="shared" si="30"/>
        <v>, "type": "number"</v>
      </c>
      <c r="AL105" s="15" t="str">
        <f t="shared" si="31"/>
        <v/>
      </c>
      <c r="AM105" s="15" t="str">
        <f t="shared" si="32"/>
        <v/>
      </c>
      <c r="AN105" s="22" t="str">
        <f t="shared" si="33"/>
        <v/>
      </c>
      <c r="AO105" s="22" t="str">
        <f t="shared" si="34"/>
        <v/>
      </c>
      <c r="AP105" s="22" t="str">
        <f t="shared" si="35"/>
        <v/>
      </c>
      <c r="AQ105" s="22" t="str">
        <f>IF(AND($AD105,$AB105),IF(V105,IF(OR($V105:V105),",","")&amp;AQ$12&amp;": "&amp;J105,""),"")</f>
        <v/>
      </c>
      <c r="AR105" s="22" t="str">
        <f>IF(AND($AD105,$AB105),IF(W105,IF(OR($V105:W105),",","")&amp;AR$12&amp;": "&amp;K105,""),"")</f>
        <v/>
      </c>
      <c r="AS105" s="22" t="str">
        <f>IF(AND($AD105,$AB105),IF(X105,IF(OR($V105:X105),",","")&amp;AS$12&amp;": "&amp;L105,""),"")</f>
        <v/>
      </c>
      <c r="AT105" s="22" t="str">
        <f>IF(AND($AD105,$AB105),IF(Y105,IF(OR($V105:Y105),",","")&amp;AT$12&amp;": "&amp;M105,""),"")</f>
        <v/>
      </c>
      <c r="AU105" s="22" t="str">
        <f>IF(AND($AD105,$AB105),IF(Z105,IF(OR($V105:Z105),",","")&amp;AU$12&amp;": """&amp;N105&amp;"""",""),"")</f>
        <v/>
      </c>
      <c r="AV105" s="22" t="str">
        <f>IF(AND($AD105,$AB105),IF(AA105,IF(OR($V105:AA105),",","")&amp;AV$12&amp;": "&amp;"["&amp;O105&amp;"]",""),"")</f>
        <v/>
      </c>
      <c r="AW105" s="22" t="str">
        <f t="shared" si="36"/>
        <v/>
      </c>
      <c r="AX105" s="14" t="str">
        <f t="shared" si="43"/>
        <v>}</v>
      </c>
      <c r="AY105" s="13" t="str">
        <f t="shared" si="37"/>
        <v>, {"name": "pseudo_align_35m_mm", "title": "Pseudo-alignment on 35m baseline, mm", "group": "Geom", "rank": "opt", "type": "number"}</v>
      </c>
      <c r="AZ105" t="str">
        <f t="shared" si="38"/>
        <v>,pseudo_align_35m_mm</v>
      </c>
      <c r="BA105" t="str">
        <f t="shared" si="39"/>
        <v>,'pseudo_align_35m_mm'</v>
      </c>
    </row>
    <row r="106" spans="1:53" x14ac:dyDescent="0.25">
      <c r="A106" t="str">
        <f>'master schema'!C108</f>
        <v>pseudo_align_70m_mm</v>
      </c>
      <c r="B106" t="str">
        <f>'master schema'!K108</f>
        <v>Pseudo-alignment on 70m baseline, mm</v>
      </c>
      <c r="C106" t="str">
        <f>'master schema'!D108</f>
        <v>Geom</v>
      </c>
      <c r="D106" t="str">
        <f>'master schema'!E108</f>
        <v>opt</v>
      </c>
      <c r="E106" t="str">
        <f>'master schema'!M108</f>
        <v>numeric</v>
      </c>
      <c r="F106">
        <f>'master schema'!N108</f>
        <v>0</v>
      </c>
      <c r="G106">
        <f>'master schema'!O108</f>
        <v>0</v>
      </c>
      <c r="H106" t="b">
        <f>'master schema'!Y108</f>
        <v>0</v>
      </c>
      <c r="I106" t="b">
        <f>'master schema'!Z108</f>
        <v>0</v>
      </c>
      <c r="J106">
        <f>'master schema'!S108</f>
        <v>0</v>
      </c>
      <c r="K106">
        <f>'master schema'!T108</f>
        <v>0</v>
      </c>
      <c r="L106">
        <f>'master schema'!U108</f>
        <v>0</v>
      </c>
      <c r="M106">
        <f>'master schema'!V108</f>
        <v>0</v>
      </c>
      <c r="N106">
        <f>'master schema'!W108</f>
        <v>0</v>
      </c>
      <c r="O106">
        <f>'master schema'!X108</f>
        <v>0</v>
      </c>
      <c r="P106" t="b">
        <f t="shared" si="24"/>
        <v>1</v>
      </c>
      <c r="Q106" t="b">
        <f t="shared" si="45"/>
        <v>1</v>
      </c>
      <c r="R106" t="b">
        <f t="shared" si="45"/>
        <v>0</v>
      </c>
      <c r="S106" t="b">
        <f t="shared" si="45"/>
        <v>0</v>
      </c>
      <c r="T106" t="b">
        <f t="shared" si="40"/>
        <v>0</v>
      </c>
      <c r="U106" t="b">
        <f t="shared" si="40"/>
        <v>0</v>
      </c>
      <c r="V106" t="b">
        <f>NOT(ISBLANK('master schema'!S108))</f>
        <v>0</v>
      </c>
      <c r="W106" t="b">
        <f>NOT(ISBLANK('master schema'!T108))</f>
        <v>0</v>
      </c>
      <c r="X106" t="b">
        <f>NOT(ISBLANK('master schema'!U108))</f>
        <v>0</v>
      </c>
      <c r="Y106" t="b">
        <f>NOT(ISBLANK('master schema'!V108))</f>
        <v>0</v>
      </c>
      <c r="Z106" t="b">
        <f>NOT(ISBLANK('master schema'!W108))</f>
        <v>0</v>
      </c>
      <c r="AA106" t="b">
        <f>NOT(ISBLANK('master schema'!X108))</f>
        <v>0</v>
      </c>
      <c r="AB106" t="b">
        <f t="shared" si="41"/>
        <v>0</v>
      </c>
      <c r="AC106" t="str">
        <f>INDEX(reference!$D$55:$D$61,MATCH('master schema'!M108,reference!$C$55:$C$61,0))</f>
        <v>number</v>
      </c>
      <c r="AD106" t="b">
        <f t="shared" si="42"/>
        <v>1</v>
      </c>
      <c r="AE106" t="str">
        <f t="shared" si="25"/>
        <v>pseudoAlign70MMm</v>
      </c>
      <c r="AF106" s="14" t="str">
        <f t="shared" si="44"/>
        <v>, {</v>
      </c>
      <c r="AG106" s="15" t="str">
        <f t="shared" si="26"/>
        <v>"name": "pseudo_align_70m_mm"</v>
      </c>
      <c r="AH106" s="15" t="str">
        <f t="shared" si="27"/>
        <v>, "title": "Pseudo-alignment on 70m baseline, mm"</v>
      </c>
      <c r="AI106" s="15" t="str">
        <f t="shared" si="28"/>
        <v>, "group": "Geom"</v>
      </c>
      <c r="AJ106" s="15" t="str">
        <f t="shared" si="29"/>
        <v>, "rank": "opt"</v>
      </c>
      <c r="AK106" s="15" t="str">
        <f t="shared" si="30"/>
        <v>, "type": "number"</v>
      </c>
      <c r="AL106" s="15" t="str">
        <f t="shared" si="31"/>
        <v/>
      </c>
      <c r="AM106" s="15" t="str">
        <f t="shared" si="32"/>
        <v/>
      </c>
      <c r="AN106" s="22" t="str">
        <f t="shared" si="33"/>
        <v/>
      </c>
      <c r="AO106" s="22" t="str">
        <f t="shared" si="34"/>
        <v/>
      </c>
      <c r="AP106" s="22" t="str">
        <f t="shared" si="35"/>
        <v/>
      </c>
      <c r="AQ106" s="22" t="str">
        <f>IF(AND($AD106,$AB106),IF(V106,IF(OR($V106:V106),",","")&amp;AQ$12&amp;": "&amp;J106,""),"")</f>
        <v/>
      </c>
      <c r="AR106" s="22" t="str">
        <f>IF(AND($AD106,$AB106),IF(W106,IF(OR($V106:W106),",","")&amp;AR$12&amp;": "&amp;K106,""),"")</f>
        <v/>
      </c>
      <c r="AS106" s="22" t="str">
        <f>IF(AND($AD106,$AB106),IF(X106,IF(OR($V106:X106),",","")&amp;AS$12&amp;": "&amp;L106,""),"")</f>
        <v/>
      </c>
      <c r="AT106" s="22" t="str">
        <f>IF(AND($AD106,$AB106),IF(Y106,IF(OR($V106:Y106),",","")&amp;AT$12&amp;": "&amp;M106,""),"")</f>
        <v/>
      </c>
      <c r="AU106" s="22" t="str">
        <f>IF(AND($AD106,$AB106),IF(Z106,IF(OR($V106:Z106),",","")&amp;AU$12&amp;": """&amp;N106&amp;"""",""),"")</f>
        <v/>
      </c>
      <c r="AV106" s="22" t="str">
        <f>IF(AND($AD106,$AB106),IF(AA106,IF(OR($V106:AA106),",","")&amp;AV$12&amp;": "&amp;"["&amp;O106&amp;"]",""),"")</f>
        <v/>
      </c>
      <c r="AW106" s="22" t="str">
        <f t="shared" si="36"/>
        <v/>
      </c>
      <c r="AX106" s="14" t="str">
        <f t="shared" si="43"/>
        <v>}</v>
      </c>
      <c r="AY106" s="13" t="str">
        <f t="shared" si="37"/>
        <v>, {"name": "pseudo_align_70m_mm", "title": "Pseudo-alignment on 70m baseline, mm", "group": "Geom", "rank": "opt", "type": "number"}</v>
      </c>
      <c r="AZ106" t="str">
        <f t="shared" si="38"/>
        <v>,pseudo_align_70m_mm</v>
      </c>
      <c r="BA106" t="str">
        <f t="shared" si="39"/>
        <v>,'pseudo_align_70m_mm'</v>
      </c>
    </row>
    <row r="107" spans="1:53" x14ac:dyDescent="0.25">
      <c r="A107" t="str">
        <f>'master schema'!C109</f>
        <v>pseudo_align_35m_SD_mm</v>
      </c>
      <c r="B107" t="str">
        <f>'master schema'!K109</f>
        <v>Standard deviation of pseudo alignment on 35m baseline, mm</v>
      </c>
      <c r="C107" t="str">
        <f>'master schema'!D109</f>
        <v>Geom</v>
      </c>
      <c r="D107" t="str">
        <f>'master schema'!E109</f>
        <v>opt</v>
      </c>
      <c r="E107" t="str">
        <f>'master schema'!M109</f>
        <v>numeric</v>
      </c>
      <c r="F107">
        <f>'master schema'!N109</f>
        <v>0</v>
      </c>
      <c r="G107">
        <f>'master schema'!O109</f>
        <v>0</v>
      </c>
      <c r="H107" t="b">
        <f>'master schema'!Y109</f>
        <v>0</v>
      </c>
      <c r="I107" t="b">
        <f>'master schema'!Z109</f>
        <v>0</v>
      </c>
      <c r="J107">
        <f>'master schema'!S109</f>
        <v>0</v>
      </c>
      <c r="K107">
        <f>'master schema'!T109</f>
        <v>0</v>
      </c>
      <c r="L107">
        <f>'master schema'!U109</f>
        <v>0</v>
      </c>
      <c r="M107">
        <f>'master schema'!V109</f>
        <v>0</v>
      </c>
      <c r="N107">
        <f>'master schema'!W109</f>
        <v>0</v>
      </c>
      <c r="O107">
        <f>'master schema'!X109</f>
        <v>0</v>
      </c>
      <c r="P107" t="b">
        <f t="shared" si="24"/>
        <v>1</v>
      </c>
      <c r="Q107" t="b">
        <f t="shared" si="45"/>
        <v>1</v>
      </c>
      <c r="R107" t="b">
        <f t="shared" si="45"/>
        <v>0</v>
      </c>
      <c r="S107" t="b">
        <f t="shared" si="45"/>
        <v>0</v>
      </c>
      <c r="T107" t="b">
        <f t="shared" si="40"/>
        <v>0</v>
      </c>
      <c r="U107" t="b">
        <f t="shared" si="40"/>
        <v>0</v>
      </c>
      <c r="V107" t="b">
        <f>NOT(ISBLANK('master schema'!S109))</f>
        <v>0</v>
      </c>
      <c r="W107" t="b">
        <f>NOT(ISBLANK('master schema'!T109))</f>
        <v>0</v>
      </c>
      <c r="X107" t="b">
        <f>NOT(ISBLANK('master schema'!U109))</f>
        <v>0</v>
      </c>
      <c r="Y107" t="b">
        <f>NOT(ISBLANK('master schema'!V109))</f>
        <v>0</v>
      </c>
      <c r="Z107" t="b">
        <f>NOT(ISBLANK('master schema'!W109))</f>
        <v>0</v>
      </c>
      <c r="AA107" t="b">
        <f>NOT(ISBLANK('master schema'!X109))</f>
        <v>0</v>
      </c>
      <c r="AB107" t="b">
        <f t="shared" si="41"/>
        <v>0</v>
      </c>
      <c r="AC107" t="str">
        <f>INDEX(reference!$D$55:$D$61,MATCH('master schema'!M109,reference!$C$55:$C$61,0))</f>
        <v>number</v>
      </c>
      <c r="AD107" t="b">
        <f t="shared" si="42"/>
        <v>1</v>
      </c>
      <c r="AE107" t="str">
        <f t="shared" si="25"/>
        <v>pseudoAlign35MSdMm</v>
      </c>
      <c r="AF107" s="14" t="str">
        <f t="shared" si="44"/>
        <v>, {</v>
      </c>
      <c r="AG107" s="15" t="str">
        <f t="shared" si="26"/>
        <v>"name": "pseudo_align_35m_SD_mm"</v>
      </c>
      <c r="AH107" s="15" t="str">
        <f t="shared" si="27"/>
        <v>, "title": "Standard deviation of pseudo alignment on 35m baseline, mm"</v>
      </c>
      <c r="AI107" s="15" t="str">
        <f t="shared" si="28"/>
        <v>, "group": "Geom"</v>
      </c>
      <c r="AJ107" s="15" t="str">
        <f t="shared" si="29"/>
        <v>, "rank": "opt"</v>
      </c>
      <c r="AK107" s="15" t="str">
        <f t="shared" si="30"/>
        <v>, "type": "number"</v>
      </c>
      <c r="AL107" s="15" t="str">
        <f t="shared" si="31"/>
        <v/>
      </c>
      <c r="AM107" s="15" t="str">
        <f t="shared" si="32"/>
        <v/>
      </c>
      <c r="AN107" s="22" t="str">
        <f t="shared" si="33"/>
        <v/>
      </c>
      <c r="AO107" s="22" t="str">
        <f t="shared" si="34"/>
        <v/>
      </c>
      <c r="AP107" s="22" t="str">
        <f t="shared" si="35"/>
        <v/>
      </c>
      <c r="AQ107" s="22" t="str">
        <f>IF(AND($AD107,$AB107),IF(V107,IF(OR($V107:V107),",","")&amp;AQ$12&amp;": "&amp;J107,""),"")</f>
        <v/>
      </c>
      <c r="AR107" s="22" t="str">
        <f>IF(AND($AD107,$AB107),IF(W107,IF(OR($V107:W107),",","")&amp;AR$12&amp;": "&amp;K107,""),"")</f>
        <v/>
      </c>
      <c r="AS107" s="22" t="str">
        <f>IF(AND($AD107,$AB107),IF(X107,IF(OR($V107:X107),",","")&amp;AS$12&amp;": "&amp;L107,""),"")</f>
        <v/>
      </c>
      <c r="AT107" s="22" t="str">
        <f>IF(AND($AD107,$AB107),IF(Y107,IF(OR($V107:Y107),",","")&amp;AT$12&amp;": "&amp;M107,""),"")</f>
        <v/>
      </c>
      <c r="AU107" s="22" t="str">
        <f>IF(AND($AD107,$AB107),IF(Z107,IF(OR($V107:Z107),",","")&amp;AU$12&amp;": """&amp;N107&amp;"""",""),"")</f>
        <v/>
      </c>
      <c r="AV107" s="22" t="str">
        <f>IF(AND($AD107,$AB107),IF(AA107,IF(OR($V107:AA107),",","")&amp;AV$12&amp;": "&amp;"["&amp;O107&amp;"]",""),"")</f>
        <v/>
      </c>
      <c r="AW107" s="22" t="str">
        <f t="shared" si="36"/>
        <v/>
      </c>
      <c r="AX107" s="14" t="str">
        <f t="shared" si="43"/>
        <v>}</v>
      </c>
      <c r="AY107" s="13" t="str">
        <f t="shared" si="37"/>
        <v>, {"name": "pseudo_align_35m_SD_mm", "title": "Standard deviation of pseudo alignment on 35m baseline, mm", "group": "Geom", "rank": "opt", "type": "number"}</v>
      </c>
      <c r="AZ107" t="str">
        <f t="shared" si="38"/>
        <v>,pseudo_align_35m_SD_mm</v>
      </c>
      <c r="BA107" t="str">
        <f t="shared" si="39"/>
        <v>,'pseudo_align_35m_SD_mm'</v>
      </c>
    </row>
    <row r="108" spans="1:53" x14ac:dyDescent="0.25">
      <c r="A108" t="str">
        <f>'master schema'!C110</f>
        <v>pseudo_align_70m_SD_mm</v>
      </c>
      <c r="B108" t="str">
        <f>'master schema'!K110</f>
        <v>Standard deviation of pseudo alignment on 70m baseline, mm</v>
      </c>
      <c r="C108" t="str">
        <f>'master schema'!D110</f>
        <v>Geom</v>
      </c>
      <c r="D108" t="str">
        <f>'master schema'!E110</f>
        <v>opt</v>
      </c>
      <c r="E108" t="str">
        <f>'master schema'!M110</f>
        <v>numeric</v>
      </c>
      <c r="F108">
        <f>'master schema'!N110</f>
        <v>0</v>
      </c>
      <c r="G108">
        <f>'master schema'!O110</f>
        <v>0</v>
      </c>
      <c r="H108" t="b">
        <f>'master schema'!Y110</f>
        <v>0</v>
      </c>
      <c r="I108" t="b">
        <f>'master schema'!Z110</f>
        <v>0</v>
      </c>
      <c r="J108">
        <f>'master schema'!S110</f>
        <v>0</v>
      </c>
      <c r="K108">
        <f>'master schema'!T110</f>
        <v>0</v>
      </c>
      <c r="L108">
        <f>'master schema'!U110</f>
        <v>0</v>
      </c>
      <c r="M108">
        <f>'master schema'!V110</f>
        <v>0</v>
      </c>
      <c r="N108">
        <f>'master schema'!W110</f>
        <v>0</v>
      </c>
      <c r="O108">
        <f>'master schema'!X110</f>
        <v>0</v>
      </c>
      <c r="P108" t="b">
        <f t="shared" si="24"/>
        <v>1</v>
      </c>
      <c r="Q108" t="b">
        <f t="shared" si="45"/>
        <v>1</v>
      </c>
      <c r="R108" t="b">
        <f t="shared" si="45"/>
        <v>0</v>
      </c>
      <c r="S108" t="b">
        <f t="shared" si="45"/>
        <v>0</v>
      </c>
      <c r="T108" t="b">
        <f t="shared" si="40"/>
        <v>0</v>
      </c>
      <c r="U108" t="b">
        <f t="shared" si="40"/>
        <v>0</v>
      </c>
      <c r="V108" t="b">
        <f>NOT(ISBLANK('master schema'!S110))</f>
        <v>0</v>
      </c>
      <c r="W108" t="b">
        <f>NOT(ISBLANK('master schema'!T110))</f>
        <v>0</v>
      </c>
      <c r="X108" t="b">
        <f>NOT(ISBLANK('master schema'!U110))</f>
        <v>0</v>
      </c>
      <c r="Y108" t="b">
        <f>NOT(ISBLANK('master schema'!V110))</f>
        <v>0</v>
      </c>
      <c r="Z108" t="b">
        <f>NOT(ISBLANK('master schema'!W110))</f>
        <v>0</v>
      </c>
      <c r="AA108" t="b">
        <f>NOT(ISBLANK('master schema'!X110))</f>
        <v>0</v>
      </c>
      <c r="AB108" t="b">
        <f t="shared" si="41"/>
        <v>0</v>
      </c>
      <c r="AC108" t="str">
        <f>INDEX(reference!$D$55:$D$61,MATCH('master schema'!M110,reference!$C$55:$C$61,0))</f>
        <v>number</v>
      </c>
      <c r="AD108" t="b">
        <f t="shared" si="42"/>
        <v>1</v>
      </c>
      <c r="AE108" t="str">
        <f t="shared" si="25"/>
        <v>pseudoAlign70MSdMm</v>
      </c>
      <c r="AF108" s="14" t="str">
        <f t="shared" si="44"/>
        <v>, {</v>
      </c>
      <c r="AG108" s="15" t="str">
        <f t="shared" si="26"/>
        <v>"name": "pseudo_align_70m_SD_mm"</v>
      </c>
      <c r="AH108" s="15" t="str">
        <f t="shared" si="27"/>
        <v>, "title": "Standard deviation of pseudo alignment on 70m baseline, mm"</v>
      </c>
      <c r="AI108" s="15" t="str">
        <f t="shared" si="28"/>
        <v>, "group": "Geom"</v>
      </c>
      <c r="AJ108" s="15" t="str">
        <f t="shared" si="29"/>
        <v>, "rank": "opt"</v>
      </c>
      <c r="AK108" s="15" t="str">
        <f t="shared" si="30"/>
        <v>, "type": "number"</v>
      </c>
      <c r="AL108" s="15" t="str">
        <f t="shared" si="31"/>
        <v/>
      </c>
      <c r="AM108" s="15" t="str">
        <f t="shared" si="32"/>
        <v/>
      </c>
      <c r="AN108" s="22" t="str">
        <f t="shared" si="33"/>
        <v/>
      </c>
      <c r="AO108" s="22" t="str">
        <f t="shared" si="34"/>
        <v/>
      </c>
      <c r="AP108" s="22" t="str">
        <f t="shared" si="35"/>
        <v/>
      </c>
      <c r="AQ108" s="22" t="str">
        <f>IF(AND($AD108,$AB108),IF(V108,IF(OR($V108:V108),",","")&amp;AQ$12&amp;": "&amp;J108,""),"")</f>
        <v/>
      </c>
      <c r="AR108" s="22" t="str">
        <f>IF(AND($AD108,$AB108),IF(W108,IF(OR($V108:W108),",","")&amp;AR$12&amp;": "&amp;K108,""),"")</f>
        <v/>
      </c>
      <c r="AS108" s="22" t="str">
        <f>IF(AND($AD108,$AB108),IF(X108,IF(OR($V108:X108),",","")&amp;AS$12&amp;": "&amp;L108,""),"")</f>
        <v/>
      </c>
      <c r="AT108" s="22" t="str">
        <f>IF(AND($AD108,$AB108),IF(Y108,IF(OR($V108:Y108),",","")&amp;AT$12&amp;": "&amp;M108,""),"")</f>
        <v/>
      </c>
      <c r="AU108" s="22" t="str">
        <f>IF(AND($AD108,$AB108),IF(Z108,IF(OR($V108:Z108),",","")&amp;AU$12&amp;": """&amp;N108&amp;"""",""),"")</f>
        <v/>
      </c>
      <c r="AV108" s="22" t="str">
        <f>IF(AND($AD108,$AB108),IF(AA108,IF(OR($V108:AA108),",","")&amp;AV$12&amp;": "&amp;"["&amp;O108&amp;"]",""),"")</f>
        <v/>
      </c>
      <c r="AW108" s="22" t="str">
        <f t="shared" si="36"/>
        <v/>
      </c>
      <c r="AX108" s="14" t="str">
        <f t="shared" si="43"/>
        <v>}</v>
      </c>
      <c r="AY108" s="13" t="str">
        <f t="shared" si="37"/>
        <v>, {"name": "pseudo_align_70m_SD_mm", "title": "Standard deviation of pseudo alignment on 70m baseline, mm", "group": "Geom", "rank": "opt", "type": "number"}</v>
      </c>
      <c r="AZ108" t="str">
        <f t="shared" si="38"/>
        <v>,pseudo_align_70m_SD_mm</v>
      </c>
      <c r="BA108" t="str">
        <f t="shared" si="39"/>
        <v>,'pseudo_align_70m_SD_mm'</v>
      </c>
    </row>
    <row r="109" spans="1:53" x14ac:dyDescent="0.25">
      <c r="A109" t="str">
        <f>'master schema'!C111</f>
        <v>curvature_m_1</v>
      </c>
      <c r="B109" t="str">
        <f>'master schema'!K111</f>
        <v>Curvature, 1/radius in metres</v>
      </c>
      <c r="C109" t="str">
        <f>'master schema'!D111</f>
        <v>Geom</v>
      </c>
      <c r="D109" t="str">
        <f>'master schema'!E111</f>
        <v>opt</v>
      </c>
      <c r="E109" t="str">
        <f>'master schema'!M111</f>
        <v>numeric</v>
      </c>
      <c r="F109">
        <f>'master schema'!N111</f>
        <v>0</v>
      </c>
      <c r="G109" t="str">
        <f>'master schema'!O111</f>
        <v>1/radius of curvature in m?</v>
      </c>
      <c r="H109" t="b">
        <f>'master schema'!Y111</f>
        <v>0</v>
      </c>
      <c r="I109" t="b">
        <f>'master schema'!Z111</f>
        <v>0</v>
      </c>
      <c r="J109">
        <f>'master schema'!S111</f>
        <v>0</v>
      </c>
      <c r="K109">
        <f>'master schema'!T111</f>
        <v>0</v>
      </c>
      <c r="L109">
        <f>'master schema'!U111</f>
        <v>0</v>
      </c>
      <c r="M109">
        <f>'master schema'!V111</f>
        <v>0</v>
      </c>
      <c r="N109">
        <f>'master schema'!W111</f>
        <v>0</v>
      </c>
      <c r="O109">
        <f>'master schema'!X111</f>
        <v>0</v>
      </c>
      <c r="P109" t="b">
        <f t="shared" si="24"/>
        <v>1</v>
      </c>
      <c r="Q109" t="b">
        <f t="shared" si="45"/>
        <v>1</v>
      </c>
      <c r="R109" t="b">
        <f t="shared" si="45"/>
        <v>0</v>
      </c>
      <c r="S109" t="b">
        <f t="shared" si="45"/>
        <v>1</v>
      </c>
      <c r="T109" t="b">
        <f t="shared" si="40"/>
        <v>0</v>
      </c>
      <c r="U109" t="b">
        <f t="shared" si="40"/>
        <v>0</v>
      </c>
      <c r="V109" t="b">
        <f>NOT(ISBLANK('master schema'!S111))</f>
        <v>0</v>
      </c>
      <c r="W109" t="b">
        <f>NOT(ISBLANK('master schema'!T111))</f>
        <v>0</v>
      </c>
      <c r="X109" t="b">
        <f>NOT(ISBLANK('master schema'!U111))</f>
        <v>0</v>
      </c>
      <c r="Y109" t="b">
        <f>NOT(ISBLANK('master schema'!V111))</f>
        <v>0</v>
      </c>
      <c r="Z109" t="b">
        <f>NOT(ISBLANK('master schema'!W111))</f>
        <v>0</v>
      </c>
      <c r="AA109" t="b">
        <f>NOT(ISBLANK('master schema'!X111))</f>
        <v>0</v>
      </c>
      <c r="AB109" t="b">
        <f t="shared" si="41"/>
        <v>0</v>
      </c>
      <c r="AC109" t="str">
        <f>INDEX(reference!$D$55:$D$61,MATCH('master schema'!M111,reference!$C$55:$C$61,0))</f>
        <v>number</v>
      </c>
      <c r="AD109" t="b">
        <f t="shared" si="42"/>
        <v>1</v>
      </c>
      <c r="AE109" t="str">
        <f t="shared" si="25"/>
        <v>curvatureM1</v>
      </c>
      <c r="AF109" s="14" t="str">
        <f t="shared" si="44"/>
        <v>, {</v>
      </c>
      <c r="AG109" s="15" t="str">
        <f t="shared" si="26"/>
        <v>"name": "curvature_m_1"</v>
      </c>
      <c r="AH109" s="15" t="str">
        <f t="shared" si="27"/>
        <v>, "title": "Curvature, 1/radius in metres"</v>
      </c>
      <c r="AI109" s="15" t="str">
        <f t="shared" si="28"/>
        <v>, "group": "Geom"</v>
      </c>
      <c r="AJ109" s="15" t="str">
        <f t="shared" si="29"/>
        <v>, "rank": "opt"</v>
      </c>
      <c r="AK109" s="15" t="str">
        <f t="shared" si="30"/>
        <v>, "type": "number"</v>
      </c>
      <c r="AL109" s="15" t="str">
        <f t="shared" si="31"/>
        <v/>
      </c>
      <c r="AM109" s="15" t="str">
        <f t="shared" si="32"/>
        <v>, "description": "1/radius of curvature in m?"</v>
      </c>
      <c r="AN109" s="22" t="str">
        <f t="shared" si="33"/>
        <v/>
      </c>
      <c r="AO109" s="22" t="str">
        <f t="shared" si="34"/>
        <v/>
      </c>
      <c r="AP109" s="22" t="str">
        <f t="shared" si="35"/>
        <v/>
      </c>
      <c r="AQ109" s="22" t="str">
        <f>IF(AND($AD109,$AB109),IF(V109,IF(OR($V109:V109),",","")&amp;AQ$12&amp;": "&amp;J109,""),"")</f>
        <v/>
      </c>
      <c r="AR109" s="22" t="str">
        <f>IF(AND($AD109,$AB109),IF(W109,IF(OR($V109:W109),",","")&amp;AR$12&amp;": "&amp;K109,""),"")</f>
        <v/>
      </c>
      <c r="AS109" s="22" t="str">
        <f>IF(AND($AD109,$AB109),IF(X109,IF(OR($V109:X109),",","")&amp;AS$12&amp;": "&amp;L109,""),"")</f>
        <v/>
      </c>
      <c r="AT109" s="22" t="str">
        <f>IF(AND($AD109,$AB109),IF(Y109,IF(OR($V109:Y109),",","")&amp;AT$12&amp;": "&amp;M109,""),"")</f>
        <v/>
      </c>
      <c r="AU109" s="22" t="str">
        <f>IF(AND($AD109,$AB109),IF(Z109,IF(OR($V109:Z109),",","")&amp;AU$12&amp;": """&amp;N109&amp;"""",""),"")</f>
        <v/>
      </c>
      <c r="AV109" s="22" t="str">
        <f>IF(AND($AD109,$AB109),IF(AA109,IF(OR($V109:AA109),",","")&amp;AV$12&amp;": "&amp;"["&amp;O109&amp;"]",""),"")</f>
        <v/>
      </c>
      <c r="AW109" s="22" t="str">
        <f t="shared" si="36"/>
        <v/>
      </c>
      <c r="AX109" s="14" t="str">
        <f t="shared" si="43"/>
        <v>}</v>
      </c>
      <c r="AY109" s="13" t="str">
        <f t="shared" si="37"/>
        <v>, {"name": "curvature_m_1", "title": "Curvature, 1/radius in metres", "group": "Geom", "rank": "opt", "type": "number", "description": "1/radius of curvature in m?"}</v>
      </c>
      <c r="AZ109" t="str">
        <f t="shared" si="38"/>
        <v>,curvature_m_1</v>
      </c>
      <c r="BA109" t="str">
        <f t="shared" si="39"/>
        <v>,'curvature_m_1'</v>
      </c>
    </row>
    <row r="110" spans="1:53" x14ac:dyDescent="0.25">
      <c r="A110" t="str">
        <f>'master schema'!C112</f>
        <v>left_top_70m_mm</v>
      </c>
      <c r="B110" t="str">
        <f>'master schema'!K112</f>
        <v>Left rail top, 70m baseline, mm</v>
      </c>
      <c r="C110" t="str">
        <f>'master schema'!D112</f>
        <v>Geom</v>
      </c>
      <c r="D110" t="str">
        <f>'master schema'!E112</f>
        <v>opt</v>
      </c>
      <c r="E110" t="str">
        <f>'master schema'!M112</f>
        <v>numeric</v>
      </c>
      <c r="F110">
        <f>'master schema'!N112</f>
        <v>0</v>
      </c>
      <c r="G110">
        <f>'master schema'!O112</f>
        <v>0</v>
      </c>
      <c r="H110" t="b">
        <f>'master schema'!Y112</f>
        <v>0</v>
      </c>
      <c r="I110" t="b">
        <f>'master schema'!Z112</f>
        <v>0</v>
      </c>
      <c r="J110">
        <f>'master schema'!S112</f>
        <v>0</v>
      </c>
      <c r="K110">
        <f>'master schema'!T112</f>
        <v>0</v>
      </c>
      <c r="L110">
        <f>'master schema'!U112</f>
        <v>0</v>
      </c>
      <c r="M110">
        <f>'master schema'!V112</f>
        <v>0</v>
      </c>
      <c r="N110">
        <f>'master schema'!W112</f>
        <v>0</v>
      </c>
      <c r="O110">
        <f>'master schema'!X112</f>
        <v>0</v>
      </c>
      <c r="P110" t="b">
        <f t="shared" si="24"/>
        <v>1</v>
      </c>
      <c r="Q110" t="b">
        <f t="shared" si="45"/>
        <v>1</v>
      </c>
      <c r="R110" t="b">
        <f t="shared" si="45"/>
        <v>0</v>
      </c>
      <c r="S110" t="b">
        <f t="shared" si="45"/>
        <v>0</v>
      </c>
      <c r="T110" t="b">
        <f t="shared" si="40"/>
        <v>0</v>
      </c>
      <c r="U110" t="b">
        <f t="shared" si="40"/>
        <v>0</v>
      </c>
      <c r="V110" t="b">
        <f>NOT(ISBLANK('master schema'!S112))</f>
        <v>0</v>
      </c>
      <c r="W110" t="b">
        <f>NOT(ISBLANK('master schema'!T112))</f>
        <v>0</v>
      </c>
      <c r="X110" t="b">
        <f>NOT(ISBLANK('master schema'!U112))</f>
        <v>0</v>
      </c>
      <c r="Y110" t="b">
        <f>NOT(ISBLANK('master schema'!V112))</f>
        <v>0</v>
      </c>
      <c r="Z110" t="b">
        <f>NOT(ISBLANK('master schema'!W112))</f>
        <v>0</v>
      </c>
      <c r="AA110" t="b">
        <f>NOT(ISBLANK('master schema'!X112))</f>
        <v>0</v>
      </c>
      <c r="AB110" t="b">
        <f t="shared" si="41"/>
        <v>0</v>
      </c>
      <c r="AC110" t="str">
        <f>INDEX(reference!$D$55:$D$61,MATCH('master schema'!M112,reference!$C$55:$C$61,0))</f>
        <v>number</v>
      </c>
      <c r="AD110" t="b">
        <f t="shared" si="42"/>
        <v>1</v>
      </c>
      <c r="AE110" t="str">
        <f t="shared" si="25"/>
        <v>leftTop70MMm</v>
      </c>
      <c r="AF110" s="14" t="str">
        <f t="shared" si="44"/>
        <v>, {</v>
      </c>
      <c r="AG110" s="15" t="str">
        <f t="shared" si="26"/>
        <v>"name": "left_top_70m_mm"</v>
      </c>
      <c r="AH110" s="15" t="str">
        <f t="shared" si="27"/>
        <v>, "title": "Left rail top, 70m baseline, mm"</v>
      </c>
      <c r="AI110" s="15" t="str">
        <f t="shared" si="28"/>
        <v>, "group": "Geom"</v>
      </c>
      <c r="AJ110" s="15" t="str">
        <f t="shared" si="29"/>
        <v>, "rank": "opt"</v>
      </c>
      <c r="AK110" s="15" t="str">
        <f t="shared" si="30"/>
        <v>, "type": "number"</v>
      </c>
      <c r="AL110" s="15" t="str">
        <f t="shared" si="31"/>
        <v/>
      </c>
      <c r="AM110" s="15" t="str">
        <f t="shared" si="32"/>
        <v/>
      </c>
      <c r="AN110" s="22" t="str">
        <f t="shared" si="33"/>
        <v/>
      </c>
      <c r="AO110" s="22" t="str">
        <f t="shared" si="34"/>
        <v/>
      </c>
      <c r="AP110" s="22" t="str">
        <f t="shared" si="35"/>
        <v/>
      </c>
      <c r="AQ110" s="22" t="str">
        <f>IF(AND($AD110,$AB110),IF(V110,IF(OR($V110:V110),",","")&amp;AQ$12&amp;": "&amp;J110,""),"")</f>
        <v/>
      </c>
      <c r="AR110" s="22" t="str">
        <f>IF(AND($AD110,$AB110),IF(W110,IF(OR($V110:W110),",","")&amp;AR$12&amp;": "&amp;K110,""),"")</f>
        <v/>
      </c>
      <c r="AS110" s="22" t="str">
        <f>IF(AND($AD110,$AB110),IF(X110,IF(OR($V110:X110),",","")&amp;AS$12&amp;": "&amp;L110,""),"")</f>
        <v/>
      </c>
      <c r="AT110" s="22" t="str">
        <f>IF(AND($AD110,$AB110),IF(Y110,IF(OR($V110:Y110),",","")&amp;AT$12&amp;": "&amp;M110,""),"")</f>
        <v/>
      </c>
      <c r="AU110" s="22" t="str">
        <f>IF(AND($AD110,$AB110),IF(Z110,IF(OR($V110:Z110),",","")&amp;AU$12&amp;": """&amp;N110&amp;"""",""),"")</f>
        <v/>
      </c>
      <c r="AV110" s="22" t="str">
        <f>IF(AND($AD110,$AB110),IF(AA110,IF(OR($V110:AA110),",","")&amp;AV$12&amp;": "&amp;"["&amp;O110&amp;"]",""),"")</f>
        <v/>
      </c>
      <c r="AW110" s="22" t="str">
        <f t="shared" si="36"/>
        <v/>
      </c>
      <c r="AX110" s="14" t="str">
        <f t="shared" si="43"/>
        <v>}</v>
      </c>
      <c r="AY110" s="13" t="str">
        <f t="shared" si="37"/>
        <v>, {"name": "left_top_70m_mm", "title": "Left rail top, 70m baseline, mm", "group": "Geom", "rank": "opt", "type": "number"}</v>
      </c>
      <c r="AZ110" t="str">
        <f t="shared" si="38"/>
        <v>,left_top_70m_mm</v>
      </c>
      <c r="BA110" t="str">
        <f t="shared" si="39"/>
        <v>,'left_top_70m_mm'</v>
      </c>
    </row>
    <row r="111" spans="1:53" x14ac:dyDescent="0.25">
      <c r="A111" t="str">
        <f>'master schema'!C113</f>
        <v>right_top_70m_mm</v>
      </c>
      <c r="B111" t="str">
        <f>'master schema'!K113</f>
        <v>Right rail top, 70m baseline, mm</v>
      </c>
      <c r="C111" t="str">
        <f>'master schema'!D113</f>
        <v>Geom</v>
      </c>
      <c r="D111" t="str">
        <f>'master schema'!E113</f>
        <v>opt</v>
      </c>
      <c r="E111" t="str">
        <f>'master schema'!M113</f>
        <v>numeric</v>
      </c>
      <c r="F111">
        <f>'master schema'!N113</f>
        <v>0</v>
      </c>
      <c r="G111">
        <f>'master schema'!O113</f>
        <v>0</v>
      </c>
      <c r="H111" t="b">
        <f>'master schema'!Y113</f>
        <v>0</v>
      </c>
      <c r="I111" t="b">
        <f>'master schema'!Z113</f>
        <v>0</v>
      </c>
      <c r="J111">
        <f>'master schema'!S113</f>
        <v>0</v>
      </c>
      <c r="K111">
        <f>'master schema'!T113</f>
        <v>0</v>
      </c>
      <c r="L111">
        <f>'master schema'!U113</f>
        <v>0</v>
      </c>
      <c r="M111">
        <f>'master schema'!V113</f>
        <v>0</v>
      </c>
      <c r="N111">
        <f>'master schema'!W113</f>
        <v>0</v>
      </c>
      <c r="O111">
        <f>'master schema'!X113</f>
        <v>0</v>
      </c>
      <c r="P111" t="b">
        <f t="shared" si="24"/>
        <v>1</v>
      </c>
      <c r="Q111" t="b">
        <f t="shared" si="45"/>
        <v>1</v>
      </c>
      <c r="R111" t="b">
        <f t="shared" si="45"/>
        <v>0</v>
      </c>
      <c r="S111" t="b">
        <f t="shared" si="45"/>
        <v>0</v>
      </c>
      <c r="T111" t="b">
        <f t="shared" si="40"/>
        <v>0</v>
      </c>
      <c r="U111" t="b">
        <f t="shared" si="40"/>
        <v>0</v>
      </c>
      <c r="V111" t="b">
        <f>NOT(ISBLANK('master schema'!S113))</f>
        <v>0</v>
      </c>
      <c r="W111" t="b">
        <f>NOT(ISBLANK('master schema'!T113))</f>
        <v>0</v>
      </c>
      <c r="X111" t="b">
        <f>NOT(ISBLANK('master schema'!U113))</f>
        <v>0</v>
      </c>
      <c r="Y111" t="b">
        <f>NOT(ISBLANK('master schema'!V113))</f>
        <v>0</v>
      </c>
      <c r="Z111" t="b">
        <f>NOT(ISBLANK('master schema'!W113))</f>
        <v>0</v>
      </c>
      <c r="AA111" t="b">
        <f>NOT(ISBLANK('master schema'!X113))</f>
        <v>0</v>
      </c>
      <c r="AB111" t="b">
        <f t="shared" si="41"/>
        <v>0</v>
      </c>
      <c r="AC111" t="str">
        <f>INDEX(reference!$D$55:$D$61,MATCH('master schema'!M113,reference!$C$55:$C$61,0))</f>
        <v>number</v>
      </c>
      <c r="AD111" t="b">
        <f t="shared" si="42"/>
        <v>1</v>
      </c>
      <c r="AE111" t="str">
        <f t="shared" si="25"/>
        <v>rightTop70MMm</v>
      </c>
      <c r="AF111" s="14" t="str">
        <f t="shared" si="44"/>
        <v>, {</v>
      </c>
      <c r="AG111" s="15" t="str">
        <f t="shared" si="26"/>
        <v>"name": "right_top_70m_mm"</v>
      </c>
      <c r="AH111" s="15" t="str">
        <f t="shared" si="27"/>
        <v>, "title": "Right rail top, 70m baseline, mm"</v>
      </c>
      <c r="AI111" s="15" t="str">
        <f t="shared" si="28"/>
        <v>, "group": "Geom"</v>
      </c>
      <c r="AJ111" s="15" t="str">
        <f t="shared" si="29"/>
        <v>, "rank": "opt"</v>
      </c>
      <c r="AK111" s="15" t="str">
        <f t="shared" si="30"/>
        <v>, "type": "number"</v>
      </c>
      <c r="AL111" s="15" t="str">
        <f t="shared" si="31"/>
        <v/>
      </c>
      <c r="AM111" s="15" t="str">
        <f t="shared" si="32"/>
        <v/>
      </c>
      <c r="AN111" s="22" t="str">
        <f t="shared" si="33"/>
        <v/>
      </c>
      <c r="AO111" s="22" t="str">
        <f t="shared" si="34"/>
        <v/>
      </c>
      <c r="AP111" s="22" t="str">
        <f t="shared" si="35"/>
        <v/>
      </c>
      <c r="AQ111" s="22" t="str">
        <f>IF(AND($AD111,$AB111),IF(V111,IF(OR($V111:V111),",","")&amp;AQ$12&amp;": "&amp;J111,""),"")</f>
        <v/>
      </c>
      <c r="AR111" s="22" t="str">
        <f>IF(AND($AD111,$AB111),IF(W111,IF(OR($V111:W111),",","")&amp;AR$12&amp;": "&amp;K111,""),"")</f>
        <v/>
      </c>
      <c r="AS111" s="22" t="str">
        <f>IF(AND($AD111,$AB111),IF(X111,IF(OR($V111:X111),",","")&amp;AS$12&amp;": "&amp;L111,""),"")</f>
        <v/>
      </c>
      <c r="AT111" s="22" t="str">
        <f>IF(AND($AD111,$AB111),IF(Y111,IF(OR($V111:Y111),",","")&amp;AT$12&amp;": "&amp;M111,""),"")</f>
        <v/>
      </c>
      <c r="AU111" s="22" t="str">
        <f>IF(AND($AD111,$AB111),IF(Z111,IF(OR($V111:Z111),",","")&amp;AU$12&amp;": """&amp;N111&amp;"""",""),"")</f>
        <v/>
      </c>
      <c r="AV111" s="22" t="str">
        <f>IF(AND($AD111,$AB111),IF(AA111,IF(OR($V111:AA111),",","")&amp;AV$12&amp;": "&amp;"["&amp;O111&amp;"]",""),"")</f>
        <v/>
      </c>
      <c r="AW111" s="22" t="str">
        <f t="shared" si="36"/>
        <v/>
      </c>
      <c r="AX111" s="14" t="str">
        <f t="shared" si="43"/>
        <v>}</v>
      </c>
      <c r="AY111" s="13" t="str">
        <f t="shared" si="37"/>
        <v>, {"name": "right_top_70m_mm", "title": "Right rail top, 70m baseline, mm", "group": "Geom", "rank": "opt", "type": "number"}</v>
      </c>
      <c r="AZ111" t="str">
        <f t="shared" si="38"/>
        <v>,right_top_70m_mm</v>
      </c>
      <c r="BA111" t="str">
        <f t="shared" si="39"/>
        <v>,'right_top_70m_mm'</v>
      </c>
    </row>
    <row r="112" spans="1:53" x14ac:dyDescent="0.25">
      <c r="A112" t="str">
        <f>'master schema'!C114</f>
        <v>mean_top_70m_mm</v>
      </c>
      <c r="B112" t="str">
        <f>'master schema'!K114</f>
        <v>Mean top, 70m baseline, mm</v>
      </c>
      <c r="C112" t="str">
        <f>'master schema'!D114</f>
        <v>Geom</v>
      </c>
      <c r="D112" t="str">
        <f>'master schema'!E114</f>
        <v>opt</v>
      </c>
      <c r="E112" t="str">
        <f>'master schema'!M114</f>
        <v>numeric</v>
      </c>
      <c r="F112">
        <f>'master schema'!N114</f>
        <v>0</v>
      </c>
      <c r="G112">
        <f>'master schema'!O114</f>
        <v>0</v>
      </c>
      <c r="H112" t="b">
        <f>'master schema'!Y114</f>
        <v>0</v>
      </c>
      <c r="I112" t="b">
        <f>'master schema'!Z114</f>
        <v>0</v>
      </c>
      <c r="J112">
        <f>'master schema'!S114</f>
        <v>0</v>
      </c>
      <c r="K112">
        <f>'master schema'!T114</f>
        <v>0</v>
      </c>
      <c r="L112">
        <f>'master schema'!U114</f>
        <v>0</v>
      </c>
      <c r="M112">
        <f>'master schema'!V114</f>
        <v>0</v>
      </c>
      <c r="N112">
        <f>'master schema'!W114</f>
        <v>0</v>
      </c>
      <c r="O112">
        <f>'master schema'!X114</f>
        <v>0</v>
      </c>
      <c r="P112" t="b">
        <f t="shared" si="24"/>
        <v>1</v>
      </c>
      <c r="Q112" t="b">
        <f t="shared" si="45"/>
        <v>1</v>
      </c>
      <c r="R112" t="b">
        <f t="shared" si="45"/>
        <v>0</v>
      </c>
      <c r="S112" t="b">
        <f t="shared" si="45"/>
        <v>0</v>
      </c>
      <c r="T112" t="b">
        <f t="shared" si="40"/>
        <v>0</v>
      </c>
      <c r="U112" t="b">
        <f t="shared" si="40"/>
        <v>0</v>
      </c>
      <c r="V112" t="b">
        <f>NOT(ISBLANK('master schema'!S114))</f>
        <v>0</v>
      </c>
      <c r="W112" t="b">
        <f>NOT(ISBLANK('master schema'!T114))</f>
        <v>0</v>
      </c>
      <c r="X112" t="b">
        <f>NOT(ISBLANK('master schema'!U114))</f>
        <v>0</v>
      </c>
      <c r="Y112" t="b">
        <f>NOT(ISBLANK('master schema'!V114))</f>
        <v>0</v>
      </c>
      <c r="Z112" t="b">
        <f>NOT(ISBLANK('master schema'!W114))</f>
        <v>0</v>
      </c>
      <c r="AA112" t="b">
        <f>NOT(ISBLANK('master schema'!X114))</f>
        <v>0</v>
      </c>
      <c r="AB112" t="b">
        <f t="shared" si="41"/>
        <v>0</v>
      </c>
      <c r="AC112" t="str">
        <f>INDEX(reference!$D$55:$D$61,MATCH('master schema'!M114,reference!$C$55:$C$61,0))</f>
        <v>number</v>
      </c>
      <c r="AD112" t="b">
        <f t="shared" si="42"/>
        <v>1</v>
      </c>
      <c r="AE112" t="str">
        <f t="shared" si="25"/>
        <v>meanTop70MMm</v>
      </c>
      <c r="AF112" s="14" t="str">
        <f t="shared" si="44"/>
        <v>, {</v>
      </c>
      <c r="AG112" s="15" t="str">
        <f t="shared" si="26"/>
        <v>"name": "mean_top_70m_mm"</v>
      </c>
      <c r="AH112" s="15" t="str">
        <f t="shared" si="27"/>
        <v>, "title": "Mean top, 70m baseline, mm"</v>
      </c>
      <c r="AI112" s="15" t="str">
        <f t="shared" si="28"/>
        <v>, "group": "Geom"</v>
      </c>
      <c r="AJ112" s="15" t="str">
        <f t="shared" si="29"/>
        <v>, "rank": "opt"</v>
      </c>
      <c r="AK112" s="15" t="str">
        <f t="shared" si="30"/>
        <v>, "type": "number"</v>
      </c>
      <c r="AL112" s="15" t="str">
        <f t="shared" si="31"/>
        <v/>
      </c>
      <c r="AM112" s="15" t="str">
        <f t="shared" si="32"/>
        <v/>
      </c>
      <c r="AN112" s="22" t="str">
        <f t="shared" si="33"/>
        <v/>
      </c>
      <c r="AO112" s="22" t="str">
        <f t="shared" si="34"/>
        <v/>
      </c>
      <c r="AP112" s="22" t="str">
        <f t="shared" si="35"/>
        <v/>
      </c>
      <c r="AQ112" s="22" t="str">
        <f>IF(AND($AD112,$AB112),IF(V112,IF(OR($V112:V112),",","")&amp;AQ$12&amp;": "&amp;J112,""),"")</f>
        <v/>
      </c>
      <c r="AR112" s="22" t="str">
        <f>IF(AND($AD112,$AB112),IF(W112,IF(OR($V112:W112),",","")&amp;AR$12&amp;": "&amp;K112,""),"")</f>
        <v/>
      </c>
      <c r="AS112" s="22" t="str">
        <f>IF(AND($AD112,$AB112),IF(X112,IF(OR($V112:X112),",","")&amp;AS$12&amp;": "&amp;L112,""),"")</f>
        <v/>
      </c>
      <c r="AT112" s="22" t="str">
        <f>IF(AND($AD112,$AB112),IF(Y112,IF(OR($V112:Y112),",","")&amp;AT$12&amp;": "&amp;M112,""),"")</f>
        <v/>
      </c>
      <c r="AU112" s="22" t="str">
        <f>IF(AND($AD112,$AB112),IF(Z112,IF(OR($V112:Z112),",","")&amp;AU$12&amp;": """&amp;N112&amp;"""",""),"")</f>
        <v/>
      </c>
      <c r="AV112" s="22" t="str">
        <f>IF(AND($AD112,$AB112),IF(AA112,IF(OR($V112:AA112),",","")&amp;AV$12&amp;": "&amp;"["&amp;O112&amp;"]",""),"")</f>
        <v/>
      </c>
      <c r="AW112" s="22" t="str">
        <f t="shared" si="36"/>
        <v/>
      </c>
      <c r="AX112" s="14" t="str">
        <f t="shared" si="43"/>
        <v>}</v>
      </c>
      <c r="AY112" s="13" t="str">
        <f t="shared" si="37"/>
        <v>, {"name": "mean_top_70m_mm", "title": "Mean top, 70m baseline, mm", "group": "Geom", "rank": "opt", "type": "number"}</v>
      </c>
      <c r="AZ112" t="str">
        <f t="shared" si="38"/>
        <v>,mean_top_70m_mm</v>
      </c>
      <c r="BA112" t="str">
        <f t="shared" si="39"/>
        <v>,'mean_top_70m_mm'</v>
      </c>
    </row>
    <row r="113" spans="1:53" x14ac:dyDescent="0.25">
      <c r="A113" t="str">
        <f>'master schema'!C115</f>
        <v>alignment_left_70m_mm</v>
      </c>
      <c r="B113" t="str">
        <f>'master schema'!K115</f>
        <v>Left rail alignment, 70m baseline, mm</v>
      </c>
      <c r="C113" t="str">
        <f>'master schema'!D115</f>
        <v>Geom</v>
      </c>
      <c r="D113" t="str">
        <f>'master schema'!E115</f>
        <v>opt</v>
      </c>
      <c r="E113" t="str">
        <f>'master schema'!M115</f>
        <v>numeric</v>
      </c>
      <c r="F113">
        <f>'master schema'!N115</f>
        <v>0</v>
      </c>
      <c r="G113">
        <f>'master schema'!O115</f>
        <v>0</v>
      </c>
      <c r="H113" t="b">
        <f>'master schema'!Y115</f>
        <v>0</v>
      </c>
      <c r="I113" t="b">
        <f>'master schema'!Z115</f>
        <v>0</v>
      </c>
      <c r="J113">
        <f>'master schema'!S115</f>
        <v>0</v>
      </c>
      <c r="K113">
        <f>'master schema'!T115</f>
        <v>0</v>
      </c>
      <c r="L113">
        <f>'master schema'!U115</f>
        <v>0</v>
      </c>
      <c r="M113">
        <f>'master schema'!V115</f>
        <v>0</v>
      </c>
      <c r="N113">
        <f>'master schema'!W115</f>
        <v>0</v>
      </c>
      <c r="O113">
        <f>'master schema'!X115</f>
        <v>0</v>
      </c>
      <c r="P113" t="b">
        <f t="shared" si="24"/>
        <v>1</v>
      </c>
      <c r="Q113" t="b">
        <f t="shared" si="45"/>
        <v>1</v>
      </c>
      <c r="R113" t="b">
        <f t="shared" si="45"/>
        <v>0</v>
      </c>
      <c r="S113" t="b">
        <f t="shared" si="45"/>
        <v>0</v>
      </c>
      <c r="T113" t="b">
        <f t="shared" si="40"/>
        <v>0</v>
      </c>
      <c r="U113" t="b">
        <f t="shared" si="40"/>
        <v>0</v>
      </c>
      <c r="V113" t="b">
        <f>NOT(ISBLANK('master schema'!S115))</f>
        <v>0</v>
      </c>
      <c r="W113" t="b">
        <f>NOT(ISBLANK('master schema'!T115))</f>
        <v>0</v>
      </c>
      <c r="X113" t="b">
        <f>NOT(ISBLANK('master schema'!U115))</f>
        <v>0</v>
      </c>
      <c r="Y113" t="b">
        <f>NOT(ISBLANK('master schema'!V115))</f>
        <v>0</v>
      </c>
      <c r="Z113" t="b">
        <f>NOT(ISBLANK('master schema'!W115))</f>
        <v>0</v>
      </c>
      <c r="AA113" t="b">
        <f>NOT(ISBLANK('master schema'!X115))</f>
        <v>0</v>
      </c>
      <c r="AB113" t="b">
        <f t="shared" si="41"/>
        <v>0</v>
      </c>
      <c r="AC113" t="str">
        <f>INDEX(reference!$D$55:$D$61,MATCH('master schema'!M115,reference!$C$55:$C$61,0))</f>
        <v>number</v>
      </c>
      <c r="AD113" t="b">
        <f t="shared" si="42"/>
        <v>1</v>
      </c>
      <c r="AE113" t="str">
        <f t="shared" si="25"/>
        <v>alignmentLeft70MMm</v>
      </c>
      <c r="AF113" s="14" t="str">
        <f t="shared" si="44"/>
        <v>, {</v>
      </c>
      <c r="AG113" s="15" t="str">
        <f t="shared" si="26"/>
        <v>"name": "alignment_left_70m_mm"</v>
      </c>
      <c r="AH113" s="15" t="str">
        <f t="shared" si="27"/>
        <v>, "title": "Left rail alignment, 70m baseline, mm"</v>
      </c>
      <c r="AI113" s="15" t="str">
        <f t="shared" si="28"/>
        <v>, "group": "Geom"</v>
      </c>
      <c r="AJ113" s="15" t="str">
        <f t="shared" si="29"/>
        <v>, "rank": "opt"</v>
      </c>
      <c r="AK113" s="15" t="str">
        <f t="shared" si="30"/>
        <v>, "type": "number"</v>
      </c>
      <c r="AL113" s="15" t="str">
        <f t="shared" si="31"/>
        <v/>
      </c>
      <c r="AM113" s="15" t="str">
        <f t="shared" si="32"/>
        <v/>
      </c>
      <c r="AN113" s="22" t="str">
        <f t="shared" si="33"/>
        <v/>
      </c>
      <c r="AO113" s="22" t="str">
        <f t="shared" si="34"/>
        <v/>
      </c>
      <c r="AP113" s="22" t="str">
        <f t="shared" si="35"/>
        <v/>
      </c>
      <c r="AQ113" s="22" t="str">
        <f>IF(AND($AD113,$AB113),IF(V113,IF(OR($V113:V113),",","")&amp;AQ$12&amp;": "&amp;J113,""),"")</f>
        <v/>
      </c>
      <c r="AR113" s="22" t="str">
        <f>IF(AND($AD113,$AB113),IF(W113,IF(OR($V113:W113),",","")&amp;AR$12&amp;": "&amp;K113,""),"")</f>
        <v/>
      </c>
      <c r="AS113" s="22" t="str">
        <f>IF(AND($AD113,$AB113),IF(X113,IF(OR($V113:X113),",","")&amp;AS$12&amp;": "&amp;L113,""),"")</f>
        <v/>
      </c>
      <c r="AT113" s="22" t="str">
        <f>IF(AND($AD113,$AB113),IF(Y113,IF(OR($V113:Y113),",","")&amp;AT$12&amp;": "&amp;M113,""),"")</f>
        <v/>
      </c>
      <c r="AU113" s="22" t="str">
        <f>IF(AND($AD113,$AB113),IF(Z113,IF(OR($V113:Z113),",","")&amp;AU$12&amp;": """&amp;N113&amp;"""",""),"")</f>
        <v/>
      </c>
      <c r="AV113" s="22" t="str">
        <f>IF(AND($AD113,$AB113),IF(AA113,IF(OR($V113:AA113),",","")&amp;AV$12&amp;": "&amp;"["&amp;O113&amp;"]",""),"")</f>
        <v/>
      </c>
      <c r="AW113" s="22" t="str">
        <f t="shared" si="36"/>
        <v/>
      </c>
      <c r="AX113" s="14" t="str">
        <f t="shared" si="43"/>
        <v>}</v>
      </c>
      <c r="AY113" s="13" t="str">
        <f t="shared" si="37"/>
        <v>, {"name": "alignment_left_70m_mm", "title": "Left rail alignment, 70m baseline, mm", "group": "Geom", "rank": "opt", "type": "number"}</v>
      </c>
      <c r="AZ113" t="str">
        <f t="shared" si="38"/>
        <v>,alignment_left_70m_mm</v>
      </c>
      <c r="BA113" t="str">
        <f t="shared" si="39"/>
        <v>,'alignment_left_70m_mm'</v>
      </c>
    </row>
    <row r="114" spans="1:53" x14ac:dyDescent="0.25">
      <c r="A114" t="str">
        <f>'master schema'!C116</f>
        <v>alignment_right_70m_mm</v>
      </c>
      <c r="B114" t="str">
        <f>'master schema'!K116</f>
        <v>Right rail alignment, 70m baseline, mm</v>
      </c>
      <c r="C114" t="str">
        <f>'master schema'!D116</f>
        <v>Geom</v>
      </c>
      <c r="D114" t="str">
        <f>'master schema'!E116</f>
        <v>opt</v>
      </c>
      <c r="E114" t="str">
        <f>'master schema'!M116</f>
        <v>numeric</v>
      </c>
      <c r="F114">
        <f>'master schema'!N116</f>
        <v>0</v>
      </c>
      <c r="G114">
        <f>'master schema'!O116</f>
        <v>0</v>
      </c>
      <c r="H114" t="b">
        <f>'master schema'!Y116</f>
        <v>0</v>
      </c>
      <c r="I114" t="b">
        <f>'master schema'!Z116</f>
        <v>0</v>
      </c>
      <c r="J114">
        <f>'master schema'!S116</f>
        <v>0</v>
      </c>
      <c r="K114">
        <f>'master schema'!T116</f>
        <v>0</v>
      </c>
      <c r="L114">
        <f>'master schema'!U116</f>
        <v>0</v>
      </c>
      <c r="M114">
        <f>'master schema'!V116</f>
        <v>0</v>
      </c>
      <c r="N114">
        <f>'master schema'!W116</f>
        <v>0</v>
      </c>
      <c r="O114">
        <f>'master schema'!X116</f>
        <v>0</v>
      </c>
      <c r="P114" t="b">
        <f t="shared" si="24"/>
        <v>1</v>
      </c>
      <c r="Q114" t="b">
        <f t="shared" si="45"/>
        <v>1</v>
      </c>
      <c r="R114" t="b">
        <f t="shared" si="45"/>
        <v>0</v>
      </c>
      <c r="S114" t="b">
        <f t="shared" si="45"/>
        <v>0</v>
      </c>
      <c r="T114" t="b">
        <f t="shared" si="40"/>
        <v>0</v>
      </c>
      <c r="U114" t="b">
        <f t="shared" si="40"/>
        <v>0</v>
      </c>
      <c r="V114" t="b">
        <f>NOT(ISBLANK('master schema'!S116))</f>
        <v>0</v>
      </c>
      <c r="W114" t="b">
        <f>NOT(ISBLANK('master schema'!T116))</f>
        <v>0</v>
      </c>
      <c r="X114" t="b">
        <f>NOT(ISBLANK('master schema'!U116))</f>
        <v>0</v>
      </c>
      <c r="Y114" t="b">
        <f>NOT(ISBLANK('master schema'!V116))</f>
        <v>0</v>
      </c>
      <c r="Z114" t="b">
        <f>NOT(ISBLANK('master schema'!W116))</f>
        <v>0</v>
      </c>
      <c r="AA114" t="b">
        <f>NOT(ISBLANK('master schema'!X116))</f>
        <v>0</v>
      </c>
      <c r="AB114" t="b">
        <f t="shared" si="41"/>
        <v>0</v>
      </c>
      <c r="AC114" t="str">
        <f>INDEX(reference!$D$55:$D$61,MATCH('master schema'!M116,reference!$C$55:$C$61,0))</f>
        <v>number</v>
      </c>
      <c r="AD114" t="b">
        <f t="shared" si="42"/>
        <v>1</v>
      </c>
      <c r="AE114" t="str">
        <f t="shared" si="25"/>
        <v>alignmentRight70MMm</v>
      </c>
      <c r="AF114" s="14" t="str">
        <f t="shared" si="44"/>
        <v>, {</v>
      </c>
      <c r="AG114" s="15" t="str">
        <f t="shared" si="26"/>
        <v>"name": "alignment_right_70m_mm"</v>
      </c>
      <c r="AH114" s="15" t="str">
        <f t="shared" si="27"/>
        <v>, "title": "Right rail alignment, 70m baseline, mm"</v>
      </c>
      <c r="AI114" s="15" t="str">
        <f t="shared" si="28"/>
        <v>, "group": "Geom"</v>
      </c>
      <c r="AJ114" s="15" t="str">
        <f t="shared" si="29"/>
        <v>, "rank": "opt"</v>
      </c>
      <c r="AK114" s="15" t="str">
        <f t="shared" si="30"/>
        <v>, "type": "number"</v>
      </c>
      <c r="AL114" s="15" t="str">
        <f t="shared" si="31"/>
        <v/>
      </c>
      <c r="AM114" s="15" t="str">
        <f t="shared" si="32"/>
        <v/>
      </c>
      <c r="AN114" s="22" t="str">
        <f t="shared" si="33"/>
        <v/>
      </c>
      <c r="AO114" s="22" t="str">
        <f t="shared" si="34"/>
        <v/>
      </c>
      <c r="AP114" s="22" t="str">
        <f t="shared" si="35"/>
        <v/>
      </c>
      <c r="AQ114" s="22" t="str">
        <f>IF(AND($AD114,$AB114),IF(V114,IF(OR($V114:V114),",","")&amp;AQ$12&amp;": "&amp;J114,""),"")</f>
        <v/>
      </c>
      <c r="AR114" s="22" t="str">
        <f>IF(AND($AD114,$AB114),IF(W114,IF(OR($V114:W114),",","")&amp;AR$12&amp;": "&amp;K114,""),"")</f>
        <v/>
      </c>
      <c r="AS114" s="22" t="str">
        <f>IF(AND($AD114,$AB114),IF(X114,IF(OR($V114:X114),",","")&amp;AS$12&amp;": "&amp;L114,""),"")</f>
        <v/>
      </c>
      <c r="AT114" s="22" t="str">
        <f>IF(AND($AD114,$AB114),IF(Y114,IF(OR($V114:Y114),",","")&amp;AT$12&amp;": "&amp;M114,""),"")</f>
        <v/>
      </c>
      <c r="AU114" s="22" t="str">
        <f>IF(AND($AD114,$AB114),IF(Z114,IF(OR($V114:Z114),",","")&amp;AU$12&amp;": """&amp;N114&amp;"""",""),"")</f>
        <v/>
      </c>
      <c r="AV114" s="22" t="str">
        <f>IF(AND($AD114,$AB114),IF(AA114,IF(OR($V114:AA114),",","")&amp;AV$12&amp;": "&amp;"["&amp;O114&amp;"]",""),"")</f>
        <v/>
      </c>
      <c r="AW114" s="22" t="str">
        <f t="shared" si="36"/>
        <v/>
      </c>
      <c r="AX114" s="14" t="str">
        <f t="shared" si="43"/>
        <v>}</v>
      </c>
      <c r="AY114" s="13" t="str">
        <f t="shared" si="37"/>
        <v>, {"name": "alignment_right_70m_mm", "title": "Right rail alignment, 70m baseline, mm", "group": "Geom", "rank": "opt", "type": "number"}</v>
      </c>
      <c r="AZ114" t="str">
        <f t="shared" si="38"/>
        <v>,alignment_right_70m_mm</v>
      </c>
      <c r="BA114" t="str">
        <f t="shared" si="39"/>
        <v>,'alignment_right_70m_mm'</v>
      </c>
    </row>
    <row r="115" spans="1:53" x14ac:dyDescent="0.25">
      <c r="A115" t="str">
        <f>'master schema'!C117</f>
        <v>mean_alignment_70m_mm</v>
      </c>
      <c r="B115" t="str">
        <f>'master schema'!K117</f>
        <v>Mean alignment, 70m baseline, mm</v>
      </c>
      <c r="C115" t="str">
        <f>'master schema'!D117</f>
        <v>Geom</v>
      </c>
      <c r="D115" t="str">
        <f>'master schema'!E117</f>
        <v>opt</v>
      </c>
      <c r="E115" t="str">
        <f>'master schema'!M117</f>
        <v>numeric</v>
      </c>
      <c r="F115">
        <f>'master schema'!N117</f>
        <v>0</v>
      </c>
      <c r="G115">
        <f>'master schema'!O117</f>
        <v>0</v>
      </c>
      <c r="H115" t="b">
        <f>'master schema'!Y117</f>
        <v>0</v>
      </c>
      <c r="I115" t="b">
        <f>'master schema'!Z117</f>
        <v>0</v>
      </c>
      <c r="J115">
        <f>'master schema'!S117</f>
        <v>0</v>
      </c>
      <c r="K115">
        <f>'master schema'!T117</f>
        <v>0</v>
      </c>
      <c r="L115">
        <f>'master schema'!U117</f>
        <v>0</v>
      </c>
      <c r="M115">
        <f>'master schema'!V117</f>
        <v>0</v>
      </c>
      <c r="N115">
        <f>'master schema'!W117</f>
        <v>0</v>
      </c>
      <c r="O115">
        <f>'master schema'!X117</f>
        <v>0</v>
      </c>
      <c r="P115" t="b">
        <f t="shared" si="24"/>
        <v>1</v>
      </c>
      <c r="Q115" t="b">
        <f t="shared" si="45"/>
        <v>1</v>
      </c>
      <c r="R115" t="b">
        <f t="shared" si="45"/>
        <v>0</v>
      </c>
      <c r="S115" t="b">
        <f t="shared" si="45"/>
        <v>0</v>
      </c>
      <c r="T115" t="b">
        <f t="shared" si="40"/>
        <v>0</v>
      </c>
      <c r="U115" t="b">
        <f t="shared" si="40"/>
        <v>0</v>
      </c>
      <c r="V115" t="b">
        <f>NOT(ISBLANK('master schema'!S117))</f>
        <v>0</v>
      </c>
      <c r="W115" t="b">
        <f>NOT(ISBLANK('master schema'!T117))</f>
        <v>0</v>
      </c>
      <c r="X115" t="b">
        <f>NOT(ISBLANK('master schema'!U117))</f>
        <v>0</v>
      </c>
      <c r="Y115" t="b">
        <f>NOT(ISBLANK('master schema'!V117))</f>
        <v>0</v>
      </c>
      <c r="Z115" t="b">
        <f>NOT(ISBLANK('master schema'!W117))</f>
        <v>0</v>
      </c>
      <c r="AA115" t="b">
        <f>NOT(ISBLANK('master schema'!X117))</f>
        <v>0</v>
      </c>
      <c r="AB115" t="b">
        <f t="shared" si="41"/>
        <v>0</v>
      </c>
      <c r="AC115" t="str">
        <f>INDEX(reference!$D$55:$D$61,MATCH('master schema'!M117,reference!$C$55:$C$61,0))</f>
        <v>number</v>
      </c>
      <c r="AD115" t="b">
        <f t="shared" si="42"/>
        <v>1</v>
      </c>
      <c r="AE115" t="str">
        <f t="shared" si="25"/>
        <v>meanAlignment70MMm</v>
      </c>
      <c r="AF115" s="14" t="str">
        <f t="shared" si="44"/>
        <v>, {</v>
      </c>
      <c r="AG115" s="15" t="str">
        <f t="shared" si="26"/>
        <v>"name": "mean_alignment_70m_mm"</v>
      </c>
      <c r="AH115" s="15" t="str">
        <f t="shared" si="27"/>
        <v>, "title": "Mean alignment, 70m baseline, mm"</v>
      </c>
      <c r="AI115" s="15" t="str">
        <f t="shared" si="28"/>
        <v>, "group": "Geom"</v>
      </c>
      <c r="AJ115" s="15" t="str">
        <f t="shared" si="29"/>
        <v>, "rank": "opt"</v>
      </c>
      <c r="AK115" s="15" t="str">
        <f t="shared" si="30"/>
        <v>, "type": "number"</v>
      </c>
      <c r="AL115" s="15" t="str">
        <f t="shared" si="31"/>
        <v/>
      </c>
      <c r="AM115" s="15" t="str">
        <f t="shared" si="32"/>
        <v/>
      </c>
      <c r="AN115" s="22" t="str">
        <f t="shared" si="33"/>
        <v/>
      </c>
      <c r="AO115" s="22" t="str">
        <f t="shared" si="34"/>
        <v/>
      </c>
      <c r="AP115" s="22" t="str">
        <f t="shared" si="35"/>
        <v/>
      </c>
      <c r="AQ115" s="22" t="str">
        <f>IF(AND($AD115,$AB115),IF(V115,IF(OR($V115:V115),",","")&amp;AQ$12&amp;": "&amp;J115,""),"")</f>
        <v/>
      </c>
      <c r="AR115" s="22" t="str">
        <f>IF(AND($AD115,$AB115),IF(W115,IF(OR($V115:W115),",","")&amp;AR$12&amp;": "&amp;K115,""),"")</f>
        <v/>
      </c>
      <c r="AS115" s="22" t="str">
        <f>IF(AND($AD115,$AB115),IF(X115,IF(OR($V115:X115),",","")&amp;AS$12&amp;": "&amp;L115,""),"")</f>
        <v/>
      </c>
      <c r="AT115" s="22" t="str">
        <f>IF(AND($AD115,$AB115),IF(Y115,IF(OR($V115:Y115),",","")&amp;AT$12&amp;": "&amp;M115,""),"")</f>
        <v/>
      </c>
      <c r="AU115" s="22" t="str">
        <f>IF(AND($AD115,$AB115),IF(Z115,IF(OR($V115:Z115),",","")&amp;AU$12&amp;": """&amp;N115&amp;"""",""),"")</f>
        <v/>
      </c>
      <c r="AV115" s="22" t="str">
        <f>IF(AND($AD115,$AB115),IF(AA115,IF(OR($V115:AA115),",","")&amp;AV$12&amp;": "&amp;"["&amp;O115&amp;"]",""),"")</f>
        <v/>
      </c>
      <c r="AW115" s="22" t="str">
        <f t="shared" si="36"/>
        <v/>
      </c>
      <c r="AX115" s="14" t="str">
        <f t="shared" si="43"/>
        <v>}</v>
      </c>
      <c r="AY115" s="13" t="str">
        <f t="shared" si="37"/>
        <v>, {"name": "mean_alignment_70m_mm", "title": "Mean alignment, 70m baseline, mm", "group": "Geom", "rank": "opt", "type": "number"}</v>
      </c>
      <c r="AZ115" t="str">
        <f t="shared" si="38"/>
        <v>,mean_alignment_70m_mm</v>
      </c>
      <c r="BA115" t="str">
        <f t="shared" si="39"/>
        <v>,'mean_alignment_70m_mm'</v>
      </c>
    </row>
    <row r="116" spans="1:53" x14ac:dyDescent="0.25">
      <c r="A116" t="str">
        <f>'master schema'!C118</f>
        <v>twist_5m_mm</v>
      </c>
      <c r="B116" t="str">
        <f>'master schema'!K118</f>
        <v>Twist on 5m baseline, mm</v>
      </c>
      <c r="C116" t="str">
        <f>'master schema'!D118</f>
        <v>Geom</v>
      </c>
      <c r="D116" t="str">
        <f>'master schema'!E118</f>
        <v>opt</v>
      </c>
      <c r="E116" t="str">
        <f>'master schema'!M118</f>
        <v>numeric</v>
      </c>
      <c r="F116">
        <f>'master schema'!N118</f>
        <v>0</v>
      </c>
      <c r="G116">
        <f>'master schema'!O118</f>
        <v>0</v>
      </c>
      <c r="H116" t="b">
        <f>'master schema'!Y118</f>
        <v>0</v>
      </c>
      <c r="I116" t="b">
        <f>'master schema'!Z118</f>
        <v>0</v>
      </c>
      <c r="J116">
        <f>'master schema'!S118</f>
        <v>0</v>
      </c>
      <c r="K116">
        <f>'master schema'!T118</f>
        <v>0</v>
      </c>
      <c r="L116">
        <f>'master schema'!U118</f>
        <v>0</v>
      </c>
      <c r="M116">
        <f>'master schema'!V118</f>
        <v>0</v>
      </c>
      <c r="N116">
        <f>'master schema'!W118</f>
        <v>0</v>
      </c>
      <c r="O116">
        <f>'master schema'!X118</f>
        <v>0</v>
      </c>
      <c r="P116" t="b">
        <f t="shared" si="24"/>
        <v>1</v>
      </c>
      <c r="Q116" t="b">
        <f t="shared" si="45"/>
        <v>1</v>
      </c>
      <c r="R116" t="b">
        <f t="shared" si="45"/>
        <v>0</v>
      </c>
      <c r="S116" t="b">
        <f t="shared" si="45"/>
        <v>0</v>
      </c>
      <c r="T116" t="b">
        <f t="shared" si="40"/>
        <v>0</v>
      </c>
      <c r="U116" t="b">
        <f t="shared" si="40"/>
        <v>0</v>
      </c>
      <c r="V116" t="b">
        <f>NOT(ISBLANK('master schema'!S118))</f>
        <v>0</v>
      </c>
      <c r="W116" t="b">
        <f>NOT(ISBLANK('master schema'!T118))</f>
        <v>0</v>
      </c>
      <c r="X116" t="b">
        <f>NOT(ISBLANK('master schema'!U118))</f>
        <v>0</v>
      </c>
      <c r="Y116" t="b">
        <f>NOT(ISBLANK('master schema'!V118))</f>
        <v>0</v>
      </c>
      <c r="Z116" t="b">
        <f>NOT(ISBLANK('master schema'!W118))</f>
        <v>0</v>
      </c>
      <c r="AA116" t="b">
        <f>NOT(ISBLANK('master schema'!X118))</f>
        <v>0</v>
      </c>
      <c r="AB116" t="b">
        <f t="shared" si="41"/>
        <v>0</v>
      </c>
      <c r="AC116" t="str">
        <f>INDEX(reference!$D$55:$D$61,MATCH('master schema'!M118,reference!$C$55:$C$61,0))</f>
        <v>number</v>
      </c>
      <c r="AD116" t="b">
        <f t="shared" si="42"/>
        <v>1</v>
      </c>
      <c r="AE116" t="str">
        <f t="shared" si="25"/>
        <v>twist5MMm</v>
      </c>
      <c r="AF116" s="14" t="str">
        <f t="shared" si="44"/>
        <v>, {</v>
      </c>
      <c r="AG116" s="15" t="str">
        <f t="shared" si="26"/>
        <v>"name": "twist_5m_mm"</v>
      </c>
      <c r="AH116" s="15" t="str">
        <f t="shared" si="27"/>
        <v>, "title": "Twist on 5m baseline, mm"</v>
      </c>
      <c r="AI116" s="15" t="str">
        <f t="shared" si="28"/>
        <v>, "group": "Geom"</v>
      </c>
      <c r="AJ116" s="15" t="str">
        <f t="shared" si="29"/>
        <v>, "rank": "opt"</v>
      </c>
      <c r="AK116" s="15" t="str">
        <f t="shared" si="30"/>
        <v>, "type": "number"</v>
      </c>
      <c r="AL116" s="15" t="str">
        <f t="shared" si="31"/>
        <v/>
      </c>
      <c r="AM116" s="15" t="str">
        <f t="shared" si="32"/>
        <v/>
      </c>
      <c r="AN116" s="22" t="str">
        <f t="shared" si="33"/>
        <v/>
      </c>
      <c r="AO116" s="22" t="str">
        <f t="shared" si="34"/>
        <v/>
      </c>
      <c r="AP116" s="22" t="str">
        <f t="shared" si="35"/>
        <v/>
      </c>
      <c r="AQ116" s="22" t="str">
        <f>IF(AND($AD116,$AB116),IF(V116,IF(OR($V116:V116),",","")&amp;AQ$12&amp;": "&amp;J116,""),"")</f>
        <v/>
      </c>
      <c r="AR116" s="22" t="str">
        <f>IF(AND($AD116,$AB116),IF(W116,IF(OR($V116:W116),",","")&amp;AR$12&amp;": "&amp;K116,""),"")</f>
        <v/>
      </c>
      <c r="AS116" s="22" t="str">
        <f>IF(AND($AD116,$AB116),IF(X116,IF(OR($V116:X116),",","")&amp;AS$12&amp;": "&amp;L116,""),"")</f>
        <v/>
      </c>
      <c r="AT116" s="22" t="str">
        <f>IF(AND($AD116,$AB116),IF(Y116,IF(OR($V116:Y116),",","")&amp;AT$12&amp;": "&amp;M116,""),"")</f>
        <v/>
      </c>
      <c r="AU116" s="22" t="str">
        <f>IF(AND($AD116,$AB116),IF(Z116,IF(OR($V116:Z116),",","")&amp;AU$12&amp;": """&amp;N116&amp;"""",""),"")</f>
        <v/>
      </c>
      <c r="AV116" s="22" t="str">
        <f>IF(AND($AD116,$AB116),IF(AA116,IF(OR($V116:AA116),",","")&amp;AV$12&amp;": "&amp;"["&amp;O116&amp;"]",""),"")</f>
        <v/>
      </c>
      <c r="AW116" s="22" t="str">
        <f t="shared" si="36"/>
        <v/>
      </c>
      <c r="AX116" s="14" t="str">
        <f t="shared" si="43"/>
        <v>}</v>
      </c>
      <c r="AY116" s="13" t="str">
        <f t="shared" si="37"/>
        <v>, {"name": "twist_5m_mm", "title": "Twist on 5m baseline, mm", "group": "Geom", "rank": "opt", "type": "number"}</v>
      </c>
      <c r="AZ116" t="str">
        <f t="shared" si="38"/>
        <v>,twist_5m_mm</v>
      </c>
      <c r="BA116" t="str">
        <f t="shared" si="39"/>
        <v>,'twist_5m_mm'</v>
      </c>
    </row>
    <row r="117" spans="1:53" x14ac:dyDescent="0.25">
      <c r="A117" t="str">
        <f>'master schema'!C119</f>
        <v>gradient_deg</v>
      </c>
      <c r="B117" t="str">
        <f>'master schema'!K119</f>
        <v>Gradient, degrees</v>
      </c>
      <c r="C117" t="str">
        <f>'master schema'!D119</f>
        <v>Geom</v>
      </c>
      <c r="D117" t="str">
        <f>'master schema'!E119</f>
        <v>opt</v>
      </c>
      <c r="E117" t="str">
        <f>'master schema'!M119</f>
        <v>numeric</v>
      </c>
      <c r="F117">
        <f>'master schema'!N119</f>
        <v>0</v>
      </c>
      <c r="G117" t="str">
        <f>'master schema'!O119</f>
        <v>?? Other ways to represent gradient?</v>
      </c>
      <c r="H117" t="b">
        <f>'master schema'!Y119</f>
        <v>0</v>
      </c>
      <c r="I117" t="b">
        <f>'master schema'!Z119</f>
        <v>0</v>
      </c>
      <c r="J117">
        <f>'master schema'!S119</f>
        <v>0</v>
      </c>
      <c r="K117">
        <f>'master schema'!T119</f>
        <v>0</v>
      </c>
      <c r="L117">
        <f>'master schema'!U119</f>
        <v>0</v>
      </c>
      <c r="M117">
        <f>'master schema'!V119</f>
        <v>0</v>
      </c>
      <c r="N117">
        <f>'master schema'!W119</f>
        <v>0</v>
      </c>
      <c r="O117">
        <f>'master schema'!X119</f>
        <v>0</v>
      </c>
      <c r="P117" t="b">
        <f t="shared" si="24"/>
        <v>1</v>
      </c>
      <c r="Q117" t="b">
        <f t="shared" si="45"/>
        <v>1</v>
      </c>
      <c r="R117" t="b">
        <f t="shared" si="45"/>
        <v>0</v>
      </c>
      <c r="S117" t="b">
        <f t="shared" si="45"/>
        <v>1</v>
      </c>
      <c r="T117" t="b">
        <f t="shared" si="40"/>
        <v>0</v>
      </c>
      <c r="U117" t="b">
        <f t="shared" si="40"/>
        <v>0</v>
      </c>
      <c r="V117" t="b">
        <f>NOT(ISBLANK('master schema'!S119))</f>
        <v>0</v>
      </c>
      <c r="W117" t="b">
        <f>NOT(ISBLANK('master schema'!T119))</f>
        <v>0</v>
      </c>
      <c r="X117" t="b">
        <f>NOT(ISBLANK('master schema'!U119))</f>
        <v>0</v>
      </c>
      <c r="Y117" t="b">
        <f>NOT(ISBLANK('master schema'!V119))</f>
        <v>0</v>
      </c>
      <c r="Z117" t="b">
        <f>NOT(ISBLANK('master schema'!W119))</f>
        <v>0</v>
      </c>
      <c r="AA117" t="b">
        <f>NOT(ISBLANK('master schema'!X119))</f>
        <v>0</v>
      </c>
      <c r="AB117" t="b">
        <f t="shared" si="41"/>
        <v>0</v>
      </c>
      <c r="AC117" t="str">
        <f>INDEX(reference!$D$55:$D$61,MATCH('master schema'!M119,reference!$C$55:$C$61,0))</f>
        <v>number</v>
      </c>
      <c r="AD117" t="b">
        <f t="shared" si="42"/>
        <v>1</v>
      </c>
      <c r="AE117" t="str">
        <f t="shared" si="25"/>
        <v>gradientDeg</v>
      </c>
      <c r="AF117" s="14" t="str">
        <f t="shared" si="44"/>
        <v>, {</v>
      </c>
      <c r="AG117" s="15" t="str">
        <f t="shared" si="26"/>
        <v>"name": "gradient_deg"</v>
      </c>
      <c r="AH117" s="15" t="str">
        <f t="shared" si="27"/>
        <v>, "title": "Gradient, degrees"</v>
      </c>
      <c r="AI117" s="15" t="str">
        <f t="shared" si="28"/>
        <v>, "group": "Geom"</v>
      </c>
      <c r="AJ117" s="15" t="str">
        <f t="shared" si="29"/>
        <v>, "rank": "opt"</v>
      </c>
      <c r="AK117" s="15" t="str">
        <f t="shared" si="30"/>
        <v>, "type": "number"</v>
      </c>
      <c r="AL117" s="15" t="str">
        <f t="shared" si="31"/>
        <v/>
      </c>
      <c r="AM117" s="15" t="str">
        <f t="shared" si="32"/>
        <v>, "description": "?? Other ways to represent gradient?"</v>
      </c>
      <c r="AN117" s="22" t="str">
        <f t="shared" si="33"/>
        <v/>
      </c>
      <c r="AO117" s="22" t="str">
        <f t="shared" si="34"/>
        <v/>
      </c>
      <c r="AP117" s="22" t="str">
        <f t="shared" si="35"/>
        <v/>
      </c>
      <c r="AQ117" s="22" t="str">
        <f>IF(AND($AD117,$AB117),IF(V117,IF(OR($V117:V117),",","")&amp;AQ$12&amp;": "&amp;J117,""),"")</f>
        <v/>
      </c>
      <c r="AR117" s="22" t="str">
        <f>IF(AND($AD117,$AB117),IF(W117,IF(OR($V117:W117),",","")&amp;AR$12&amp;": "&amp;K117,""),"")</f>
        <v/>
      </c>
      <c r="AS117" s="22" t="str">
        <f>IF(AND($AD117,$AB117),IF(X117,IF(OR($V117:X117),",","")&amp;AS$12&amp;": "&amp;L117,""),"")</f>
        <v/>
      </c>
      <c r="AT117" s="22" t="str">
        <f>IF(AND($AD117,$AB117),IF(Y117,IF(OR($V117:Y117),",","")&amp;AT$12&amp;": "&amp;M117,""),"")</f>
        <v/>
      </c>
      <c r="AU117" s="22" t="str">
        <f>IF(AND($AD117,$AB117),IF(Z117,IF(OR($V117:Z117),",","")&amp;AU$12&amp;": """&amp;N117&amp;"""",""),"")</f>
        <v/>
      </c>
      <c r="AV117" s="22" t="str">
        <f>IF(AND($AD117,$AB117),IF(AA117,IF(OR($V117:AA117),",","")&amp;AV$12&amp;": "&amp;"["&amp;O117&amp;"]",""),"")</f>
        <v/>
      </c>
      <c r="AW117" s="22" t="str">
        <f t="shared" si="36"/>
        <v/>
      </c>
      <c r="AX117" s="14" t="str">
        <f t="shared" si="43"/>
        <v>}</v>
      </c>
      <c r="AY117" s="13" t="str">
        <f t="shared" si="37"/>
        <v>, {"name": "gradient_deg", "title": "Gradient, degrees", "group": "Geom", "rank": "opt", "type": "number", "description": "?? Other ways to represent gradient?"}</v>
      </c>
      <c r="AZ117" t="str">
        <f t="shared" si="38"/>
        <v>,gradient_deg</v>
      </c>
      <c r="BA117" t="str">
        <f t="shared" si="39"/>
        <v>,'gradient_deg'</v>
      </c>
    </row>
    <row r="118" spans="1:53" x14ac:dyDescent="0.25">
      <c r="A118" t="str">
        <f>'master schema'!C120</f>
        <v>cyclic_left_top_4.5m_mm</v>
      </c>
      <c r="B118" t="str">
        <f>'master schema'!K120</f>
        <v>Cyclic left top, 4.5m wavelength, mm</v>
      </c>
      <c r="C118" t="str">
        <f>'master schema'!D120</f>
        <v>Geom</v>
      </c>
      <c r="D118" t="str">
        <f>'master schema'!E120</f>
        <v>opt</v>
      </c>
      <c r="E118" t="str">
        <f>'master schema'!M120</f>
        <v>numeric</v>
      </c>
      <c r="F118">
        <f>'master schema'!N120</f>
        <v>0</v>
      </c>
      <c r="G118">
        <f>'master schema'!O120</f>
        <v>0</v>
      </c>
      <c r="H118" t="b">
        <f>'master schema'!Y120</f>
        <v>0</v>
      </c>
      <c r="I118" t="b">
        <f>'master schema'!Z120</f>
        <v>0</v>
      </c>
      <c r="J118">
        <f>'master schema'!S120</f>
        <v>0</v>
      </c>
      <c r="K118">
        <f>'master schema'!T120</f>
        <v>0</v>
      </c>
      <c r="L118">
        <f>'master schema'!U120</f>
        <v>0</v>
      </c>
      <c r="M118">
        <f>'master schema'!V120</f>
        <v>0</v>
      </c>
      <c r="N118">
        <f>'master schema'!W120</f>
        <v>0</v>
      </c>
      <c r="O118">
        <f>'master schema'!X120</f>
        <v>0</v>
      </c>
      <c r="P118" t="b">
        <f t="shared" si="24"/>
        <v>1</v>
      </c>
      <c r="Q118" t="b">
        <f t="shared" si="45"/>
        <v>1</v>
      </c>
      <c r="R118" t="b">
        <f t="shared" si="45"/>
        <v>0</v>
      </c>
      <c r="S118" t="b">
        <f t="shared" si="45"/>
        <v>0</v>
      </c>
      <c r="T118" t="b">
        <f t="shared" si="40"/>
        <v>0</v>
      </c>
      <c r="U118" t="b">
        <f t="shared" si="40"/>
        <v>0</v>
      </c>
      <c r="V118" t="b">
        <f>NOT(ISBLANK('master schema'!S120))</f>
        <v>0</v>
      </c>
      <c r="W118" t="b">
        <f>NOT(ISBLANK('master schema'!T120))</f>
        <v>0</v>
      </c>
      <c r="X118" t="b">
        <f>NOT(ISBLANK('master schema'!U120))</f>
        <v>0</v>
      </c>
      <c r="Y118" t="b">
        <f>NOT(ISBLANK('master schema'!V120))</f>
        <v>0</v>
      </c>
      <c r="Z118" t="b">
        <f>NOT(ISBLANK('master schema'!W120))</f>
        <v>0</v>
      </c>
      <c r="AA118" t="b">
        <f>NOT(ISBLANK('master schema'!X120))</f>
        <v>0</v>
      </c>
      <c r="AB118" t="b">
        <f t="shared" si="41"/>
        <v>0</v>
      </c>
      <c r="AC118" t="str">
        <f>INDEX(reference!$D$55:$D$61,MATCH('master schema'!M120,reference!$C$55:$C$61,0))</f>
        <v>number</v>
      </c>
      <c r="AD118" t="b">
        <f t="shared" si="42"/>
        <v>1</v>
      </c>
      <c r="AE118" t="str">
        <f t="shared" si="25"/>
        <v>cyclicLeftTop4.5MMm</v>
      </c>
      <c r="AF118" s="14" t="str">
        <f t="shared" si="44"/>
        <v>, {</v>
      </c>
      <c r="AG118" s="15" t="str">
        <f t="shared" si="26"/>
        <v>"name": "cyclic_left_top_4.5m_mm"</v>
      </c>
      <c r="AH118" s="15" t="str">
        <f t="shared" si="27"/>
        <v>, "title": "Cyclic left top, 4.5m wavelength, mm"</v>
      </c>
      <c r="AI118" s="15" t="str">
        <f t="shared" si="28"/>
        <v>, "group": "Geom"</v>
      </c>
      <c r="AJ118" s="15" t="str">
        <f t="shared" si="29"/>
        <v>, "rank": "opt"</v>
      </c>
      <c r="AK118" s="15" t="str">
        <f t="shared" si="30"/>
        <v>, "type": "number"</v>
      </c>
      <c r="AL118" s="15" t="str">
        <f t="shared" si="31"/>
        <v/>
      </c>
      <c r="AM118" s="15" t="str">
        <f t="shared" si="32"/>
        <v/>
      </c>
      <c r="AN118" s="22" t="str">
        <f t="shared" si="33"/>
        <v/>
      </c>
      <c r="AO118" s="22" t="str">
        <f t="shared" si="34"/>
        <v/>
      </c>
      <c r="AP118" s="22" t="str">
        <f t="shared" si="35"/>
        <v/>
      </c>
      <c r="AQ118" s="22" t="str">
        <f>IF(AND($AD118,$AB118),IF(V118,IF(OR($V118:V118),",","")&amp;AQ$12&amp;": "&amp;J118,""),"")</f>
        <v/>
      </c>
      <c r="AR118" s="22" t="str">
        <f>IF(AND($AD118,$AB118),IF(W118,IF(OR($V118:W118),",","")&amp;AR$12&amp;": "&amp;K118,""),"")</f>
        <v/>
      </c>
      <c r="AS118" s="22" t="str">
        <f>IF(AND($AD118,$AB118),IF(X118,IF(OR($V118:X118),",","")&amp;AS$12&amp;": "&amp;L118,""),"")</f>
        <v/>
      </c>
      <c r="AT118" s="22" t="str">
        <f>IF(AND($AD118,$AB118),IF(Y118,IF(OR($V118:Y118),",","")&amp;AT$12&amp;": "&amp;M118,""),"")</f>
        <v/>
      </c>
      <c r="AU118" s="22" t="str">
        <f>IF(AND($AD118,$AB118),IF(Z118,IF(OR($V118:Z118),",","")&amp;AU$12&amp;": """&amp;N118&amp;"""",""),"")</f>
        <v/>
      </c>
      <c r="AV118" s="22" t="str">
        <f>IF(AND($AD118,$AB118),IF(AA118,IF(OR($V118:AA118),",","")&amp;AV$12&amp;": "&amp;"["&amp;O118&amp;"]",""),"")</f>
        <v/>
      </c>
      <c r="AW118" s="22" t="str">
        <f t="shared" si="36"/>
        <v/>
      </c>
      <c r="AX118" s="14" t="str">
        <f t="shared" si="43"/>
        <v>}</v>
      </c>
      <c r="AY118" s="13" t="str">
        <f t="shared" si="37"/>
        <v>, {"name": "cyclic_left_top_4.5m_mm", "title": "Cyclic left top, 4.5m wavelength, mm", "group": "Geom", "rank": "opt", "type": "number"}</v>
      </c>
      <c r="AZ118" t="str">
        <f t="shared" si="38"/>
        <v>,cyclic_left_top_4.5m_mm</v>
      </c>
      <c r="BA118" t="str">
        <f t="shared" si="39"/>
        <v>,'cyclic_left_top_4.5m_mm'</v>
      </c>
    </row>
    <row r="119" spans="1:53" x14ac:dyDescent="0.25">
      <c r="A119" t="str">
        <f>'master schema'!C121</f>
        <v>cyclic_left_top_4.5m_accu_mm</v>
      </c>
      <c r="B119" t="str">
        <f>'master schema'!K121</f>
        <v>Cyclic left top, 4.5m wavelength, accumulated mm</v>
      </c>
      <c r="C119" t="str">
        <f>'master schema'!D121</f>
        <v>Geom</v>
      </c>
      <c r="D119" t="str">
        <f>'master schema'!E121</f>
        <v>opt</v>
      </c>
      <c r="E119" t="str">
        <f>'master schema'!M121</f>
        <v>numeric</v>
      </c>
      <c r="F119">
        <f>'master schema'!N121</f>
        <v>0</v>
      </c>
      <c r="G119">
        <f>'master schema'!O121</f>
        <v>0</v>
      </c>
      <c r="H119" t="b">
        <f>'master schema'!Y121</f>
        <v>0</v>
      </c>
      <c r="I119" t="b">
        <f>'master schema'!Z121</f>
        <v>0</v>
      </c>
      <c r="J119">
        <f>'master schema'!S121</f>
        <v>0</v>
      </c>
      <c r="K119">
        <f>'master schema'!T121</f>
        <v>0</v>
      </c>
      <c r="L119">
        <f>'master schema'!U121</f>
        <v>0</v>
      </c>
      <c r="M119">
        <f>'master schema'!V121</f>
        <v>0</v>
      </c>
      <c r="N119">
        <f>'master schema'!W121</f>
        <v>0</v>
      </c>
      <c r="O119">
        <f>'master schema'!X121</f>
        <v>0</v>
      </c>
      <c r="P119" t="b">
        <f t="shared" si="24"/>
        <v>1</v>
      </c>
      <c r="Q119" t="b">
        <f t="shared" si="45"/>
        <v>1</v>
      </c>
      <c r="R119" t="b">
        <f t="shared" si="45"/>
        <v>0</v>
      </c>
      <c r="S119" t="b">
        <f t="shared" si="45"/>
        <v>0</v>
      </c>
      <c r="T119" t="b">
        <f t="shared" si="40"/>
        <v>0</v>
      </c>
      <c r="U119" t="b">
        <f t="shared" si="40"/>
        <v>0</v>
      </c>
      <c r="V119" t="b">
        <f>NOT(ISBLANK('master schema'!S121))</f>
        <v>0</v>
      </c>
      <c r="W119" t="b">
        <f>NOT(ISBLANK('master schema'!T121))</f>
        <v>0</v>
      </c>
      <c r="X119" t="b">
        <f>NOT(ISBLANK('master schema'!U121))</f>
        <v>0</v>
      </c>
      <c r="Y119" t="b">
        <f>NOT(ISBLANK('master schema'!V121))</f>
        <v>0</v>
      </c>
      <c r="Z119" t="b">
        <f>NOT(ISBLANK('master schema'!W121))</f>
        <v>0</v>
      </c>
      <c r="AA119" t="b">
        <f>NOT(ISBLANK('master schema'!X121))</f>
        <v>0</v>
      </c>
      <c r="AB119" t="b">
        <f t="shared" si="41"/>
        <v>0</v>
      </c>
      <c r="AC119" t="str">
        <f>INDEX(reference!$D$55:$D$61,MATCH('master schema'!M121,reference!$C$55:$C$61,0))</f>
        <v>number</v>
      </c>
      <c r="AD119" t="b">
        <f t="shared" si="42"/>
        <v>1</v>
      </c>
      <c r="AE119" t="str">
        <f t="shared" si="25"/>
        <v>cyclicLeftTop4.5MAccuMm</v>
      </c>
      <c r="AF119" s="14" t="str">
        <f t="shared" si="44"/>
        <v>, {</v>
      </c>
      <c r="AG119" s="15" t="str">
        <f t="shared" si="26"/>
        <v>"name": "cyclic_left_top_4.5m_accu_mm"</v>
      </c>
      <c r="AH119" s="15" t="str">
        <f t="shared" si="27"/>
        <v>, "title": "Cyclic left top, 4.5m wavelength, accumulated mm"</v>
      </c>
      <c r="AI119" s="15" t="str">
        <f t="shared" si="28"/>
        <v>, "group": "Geom"</v>
      </c>
      <c r="AJ119" s="15" t="str">
        <f t="shared" si="29"/>
        <v>, "rank": "opt"</v>
      </c>
      <c r="AK119" s="15" t="str">
        <f t="shared" si="30"/>
        <v>, "type": "number"</v>
      </c>
      <c r="AL119" s="15" t="str">
        <f t="shared" si="31"/>
        <v/>
      </c>
      <c r="AM119" s="15" t="str">
        <f t="shared" si="32"/>
        <v/>
      </c>
      <c r="AN119" s="22" t="str">
        <f t="shared" si="33"/>
        <v/>
      </c>
      <c r="AO119" s="22" t="str">
        <f t="shared" si="34"/>
        <v/>
      </c>
      <c r="AP119" s="22" t="str">
        <f t="shared" si="35"/>
        <v/>
      </c>
      <c r="AQ119" s="22" t="str">
        <f>IF(AND($AD119,$AB119),IF(V119,IF(OR($V119:V119),",","")&amp;AQ$12&amp;": "&amp;J119,""),"")</f>
        <v/>
      </c>
      <c r="AR119" s="22" t="str">
        <f>IF(AND($AD119,$AB119),IF(W119,IF(OR($V119:W119),",","")&amp;AR$12&amp;": "&amp;K119,""),"")</f>
        <v/>
      </c>
      <c r="AS119" s="22" t="str">
        <f>IF(AND($AD119,$AB119),IF(X119,IF(OR($V119:X119),",","")&amp;AS$12&amp;": "&amp;L119,""),"")</f>
        <v/>
      </c>
      <c r="AT119" s="22" t="str">
        <f>IF(AND($AD119,$AB119),IF(Y119,IF(OR($V119:Y119),",","")&amp;AT$12&amp;": "&amp;M119,""),"")</f>
        <v/>
      </c>
      <c r="AU119" s="22" t="str">
        <f>IF(AND($AD119,$AB119),IF(Z119,IF(OR($V119:Z119),",","")&amp;AU$12&amp;": """&amp;N119&amp;"""",""),"")</f>
        <v/>
      </c>
      <c r="AV119" s="22" t="str">
        <f>IF(AND($AD119,$AB119),IF(AA119,IF(OR($V119:AA119),",","")&amp;AV$12&amp;": "&amp;"["&amp;O119&amp;"]",""),"")</f>
        <v/>
      </c>
      <c r="AW119" s="22" t="str">
        <f t="shared" si="36"/>
        <v/>
      </c>
      <c r="AX119" s="14" t="str">
        <f t="shared" si="43"/>
        <v>}</v>
      </c>
      <c r="AY119" s="13" t="str">
        <f t="shared" si="37"/>
        <v>, {"name": "cyclic_left_top_4.5m_accu_mm", "title": "Cyclic left top, 4.5m wavelength, accumulated mm", "group": "Geom", "rank": "opt", "type": "number"}</v>
      </c>
      <c r="AZ119" t="str">
        <f t="shared" si="38"/>
        <v>,cyclic_left_top_4.5m_accu_mm</v>
      </c>
      <c r="BA119" t="str">
        <f t="shared" si="39"/>
        <v>,'cyclic_left_top_4.5m_accu_mm'</v>
      </c>
    </row>
    <row r="120" spans="1:53" x14ac:dyDescent="0.25">
      <c r="A120" t="str">
        <f>'master schema'!C122</f>
        <v>cyclic_left_top_4.5m_peak_count</v>
      </c>
      <c r="B120" t="str">
        <f>'master schema'!K122</f>
        <v>Cyclic left top, 4.5m wavelength, peak count</v>
      </c>
      <c r="C120" t="str">
        <f>'master schema'!D122</f>
        <v>Geom</v>
      </c>
      <c r="D120" t="str">
        <f>'master schema'!E122</f>
        <v>opt</v>
      </c>
      <c r="E120" t="str">
        <f>'master schema'!M122</f>
        <v>integer</v>
      </c>
      <c r="F120">
        <f>'master schema'!N122</f>
        <v>0</v>
      </c>
      <c r="G120">
        <f>'master schema'!O122</f>
        <v>0</v>
      </c>
      <c r="H120" t="b">
        <f>'master schema'!Y122</f>
        <v>0</v>
      </c>
      <c r="I120" t="b">
        <f>'master schema'!Z122</f>
        <v>0</v>
      </c>
      <c r="J120">
        <f>'master schema'!S122</f>
        <v>0</v>
      </c>
      <c r="K120">
        <f>'master schema'!T122</f>
        <v>0</v>
      </c>
      <c r="L120">
        <f>'master schema'!U122</f>
        <v>0</v>
      </c>
      <c r="M120">
        <f>'master schema'!V122</f>
        <v>0</v>
      </c>
      <c r="N120">
        <f>'master schema'!W122</f>
        <v>0</v>
      </c>
      <c r="O120">
        <f>'master schema'!X122</f>
        <v>0</v>
      </c>
      <c r="P120" t="b">
        <f t="shared" si="24"/>
        <v>1</v>
      </c>
      <c r="Q120" t="b">
        <f t="shared" si="45"/>
        <v>1</v>
      </c>
      <c r="R120" t="b">
        <f t="shared" si="45"/>
        <v>0</v>
      </c>
      <c r="S120" t="b">
        <f t="shared" si="45"/>
        <v>0</v>
      </c>
      <c r="T120" t="b">
        <f t="shared" si="40"/>
        <v>0</v>
      </c>
      <c r="U120" t="b">
        <f t="shared" si="40"/>
        <v>0</v>
      </c>
      <c r="V120" t="b">
        <f>NOT(ISBLANK('master schema'!S122))</f>
        <v>0</v>
      </c>
      <c r="W120" t="b">
        <f>NOT(ISBLANK('master schema'!T122))</f>
        <v>0</v>
      </c>
      <c r="X120" t="b">
        <f>NOT(ISBLANK('master schema'!U122))</f>
        <v>0</v>
      </c>
      <c r="Y120" t="b">
        <f>NOT(ISBLANK('master schema'!V122))</f>
        <v>0</v>
      </c>
      <c r="Z120" t="b">
        <f>NOT(ISBLANK('master schema'!W122))</f>
        <v>0</v>
      </c>
      <c r="AA120" t="b">
        <f>NOT(ISBLANK('master schema'!X122))</f>
        <v>0</v>
      </c>
      <c r="AB120" t="b">
        <f t="shared" si="41"/>
        <v>0</v>
      </c>
      <c r="AC120" t="str">
        <f>INDEX(reference!$D$55:$D$61,MATCH('master schema'!M122,reference!$C$55:$C$61,0))</f>
        <v>integer</v>
      </c>
      <c r="AD120" t="b">
        <f t="shared" si="42"/>
        <v>1</v>
      </c>
      <c r="AE120" t="str">
        <f t="shared" si="25"/>
        <v>cyclicLeftTop4.5MPeakCount</v>
      </c>
      <c r="AF120" s="14" t="str">
        <f t="shared" si="44"/>
        <v>, {</v>
      </c>
      <c r="AG120" s="15" t="str">
        <f t="shared" si="26"/>
        <v>"name": "cyclic_left_top_4.5m_peak_count"</v>
      </c>
      <c r="AH120" s="15" t="str">
        <f t="shared" si="27"/>
        <v>, "title": "Cyclic left top, 4.5m wavelength, peak count"</v>
      </c>
      <c r="AI120" s="15" t="str">
        <f t="shared" si="28"/>
        <v>, "group": "Geom"</v>
      </c>
      <c r="AJ120" s="15" t="str">
        <f t="shared" si="29"/>
        <v>, "rank": "opt"</v>
      </c>
      <c r="AK120" s="15" t="str">
        <f t="shared" si="30"/>
        <v>, "type": "integer"</v>
      </c>
      <c r="AL120" s="15" t="str">
        <f t="shared" si="31"/>
        <v/>
      </c>
      <c r="AM120" s="15" t="str">
        <f t="shared" si="32"/>
        <v/>
      </c>
      <c r="AN120" s="22" t="str">
        <f t="shared" si="33"/>
        <v/>
      </c>
      <c r="AO120" s="22" t="str">
        <f t="shared" si="34"/>
        <v/>
      </c>
      <c r="AP120" s="22" t="str">
        <f t="shared" si="35"/>
        <v/>
      </c>
      <c r="AQ120" s="22" t="str">
        <f>IF(AND($AD120,$AB120),IF(V120,IF(OR($V120:V120),",","")&amp;AQ$12&amp;": "&amp;J120,""),"")</f>
        <v/>
      </c>
      <c r="AR120" s="22" t="str">
        <f>IF(AND($AD120,$AB120),IF(W120,IF(OR($V120:W120),",","")&amp;AR$12&amp;": "&amp;K120,""),"")</f>
        <v/>
      </c>
      <c r="AS120" s="22" t="str">
        <f>IF(AND($AD120,$AB120),IF(X120,IF(OR($V120:X120),",","")&amp;AS$12&amp;": "&amp;L120,""),"")</f>
        <v/>
      </c>
      <c r="AT120" s="22" t="str">
        <f>IF(AND($AD120,$AB120),IF(Y120,IF(OR($V120:Y120),",","")&amp;AT$12&amp;": "&amp;M120,""),"")</f>
        <v/>
      </c>
      <c r="AU120" s="22" t="str">
        <f>IF(AND($AD120,$AB120),IF(Z120,IF(OR($V120:Z120),",","")&amp;AU$12&amp;": """&amp;N120&amp;"""",""),"")</f>
        <v/>
      </c>
      <c r="AV120" s="22" t="str">
        <f>IF(AND($AD120,$AB120),IF(AA120,IF(OR($V120:AA120),",","")&amp;AV$12&amp;": "&amp;"["&amp;O120&amp;"]",""),"")</f>
        <v/>
      </c>
      <c r="AW120" s="22" t="str">
        <f t="shared" si="36"/>
        <v/>
      </c>
      <c r="AX120" s="14" t="str">
        <f t="shared" si="43"/>
        <v>}</v>
      </c>
      <c r="AY120" s="13" t="str">
        <f t="shared" si="37"/>
        <v>, {"name": "cyclic_left_top_4.5m_peak_count", "title": "Cyclic left top, 4.5m wavelength, peak count", "group": "Geom", "rank": "opt", "type": "integer"}</v>
      </c>
      <c r="AZ120" t="str">
        <f t="shared" si="38"/>
        <v>,cyclic_left_top_4.5m_peak_count</v>
      </c>
      <c r="BA120" t="str">
        <f t="shared" si="39"/>
        <v>,'cyclic_left_top_4.5m_peak_count'</v>
      </c>
    </row>
    <row r="121" spans="1:53" x14ac:dyDescent="0.25">
      <c r="A121" t="str">
        <f>'master schema'!C123</f>
        <v>cyclic_right_top_4.5m_mm</v>
      </c>
      <c r="B121" t="str">
        <f>'master schema'!K123</f>
        <v>Cyclic right top, 4.5m wavelength, mm</v>
      </c>
      <c r="C121" t="str">
        <f>'master schema'!D123</f>
        <v>Geom</v>
      </c>
      <c r="D121" t="str">
        <f>'master schema'!E123</f>
        <v>opt</v>
      </c>
      <c r="E121" t="str">
        <f>'master schema'!M123</f>
        <v>numeric</v>
      </c>
      <c r="F121">
        <f>'master schema'!N123</f>
        <v>0</v>
      </c>
      <c r="G121">
        <f>'master schema'!O123</f>
        <v>0</v>
      </c>
      <c r="H121" t="b">
        <f>'master schema'!Y123</f>
        <v>0</v>
      </c>
      <c r="I121" t="b">
        <f>'master schema'!Z123</f>
        <v>0</v>
      </c>
      <c r="J121">
        <f>'master schema'!S123</f>
        <v>0</v>
      </c>
      <c r="K121">
        <f>'master schema'!T123</f>
        <v>0</v>
      </c>
      <c r="L121">
        <f>'master schema'!U123</f>
        <v>0</v>
      </c>
      <c r="M121">
        <f>'master schema'!V123</f>
        <v>0</v>
      </c>
      <c r="N121">
        <f>'master schema'!W123</f>
        <v>0</v>
      </c>
      <c r="O121">
        <f>'master schema'!X123</f>
        <v>0</v>
      </c>
      <c r="P121" t="b">
        <f t="shared" si="24"/>
        <v>1</v>
      </c>
      <c r="Q121" t="b">
        <f t="shared" si="45"/>
        <v>1</v>
      </c>
      <c r="R121" t="b">
        <f t="shared" si="45"/>
        <v>0</v>
      </c>
      <c r="S121" t="b">
        <f t="shared" si="45"/>
        <v>0</v>
      </c>
      <c r="T121" t="b">
        <f t="shared" si="40"/>
        <v>0</v>
      </c>
      <c r="U121" t="b">
        <f t="shared" si="40"/>
        <v>0</v>
      </c>
      <c r="V121" t="b">
        <f>NOT(ISBLANK('master schema'!S123))</f>
        <v>0</v>
      </c>
      <c r="W121" t="b">
        <f>NOT(ISBLANK('master schema'!T123))</f>
        <v>0</v>
      </c>
      <c r="X121" t="b">
        <f>NOT(ISBLANK('master schema'!U123))</f>
        <v>0</v>
      </c>
      <c r="Y121" t="b">
        <f>NOT(ISBLANK('master schema'!V123))</f>
        <v>0</v>
      </c>
      <c r="Z121" t="b">
        <f>NOT(ISBLANK('master schema'!W123))</f>
        <v>0</v>
      </c>
      <c r="AA121" t="b">
        <f>NOT(ISBLANK('master schema'!X123))</f>
        <v>0</v>
      </c>
      <c r="AB121" t="b">
        <f t="shared" si="41"/>
        <v>0</v>
      </c>
      <c r="AC121" t="str">
        <f>INDEX(reference!$D$55:$D$61,MATCH('master schema'!M123,reference!$C$55:$C$61,0))</f>
        <v>number</v>
      </c>
      <c r="AD121" t="b">
        <f t="shared" si="42"/>
        <v>1</v>
      </c>
      <c r="AE121" t="str">
        <f t="shared" si="25"/>
        <v>cyclicRightTop4.5MMm</v>
      </c>
      <c r="AF121" s="14" t="str">
        <f t="shared" si="44"/>
        <v>, {</v>
      </c>
      <c r="AG121" s="15" t="str">
        <f t="shared" si="26"/>
        <v>"name": "cyclic_right_top_4.5m_mm"</v>
      </c>
      <c r="AH121" s="15" t="str">
        <f t="shared" si="27"/>
        <v>, "title": "Cyclic right top, 4.5m wavelength, mm"</v>
      </c>
      <c r="AI121" s="15" t="str">
        <f t="shared" si="28"/>
        <v>, "group": "Geom"</v>
      </c>
      <c r="AJ121" s="15" t="str">
        <f t="shared" si="29"/>
        <v>, "rank": "opt"</v>
      </c>
      <c r="AK121" s="15" t="str">
        <f t="shared" si="30"/>
        <v>, "type": "number"</v>
      </c>
      <c r="AL121" s="15" t="str">
        <f t="shared" si="31"/>
        <v/>
      </c>
      <c r="AM121" s="15" t="str">
        <f t="shared" si="32"/>
        <v/>
      </c>
      <c r="AN121" s="22" t="str">
        <f t="shared" si="33"/>
        <v/>
      </c>
      <c r="AO121" s="22" t="str">
        <f t="shared" si="34"/>
        <v/>
      </c>
      <c r="AP121" s="22" t="str">
        <f t="shared" si="35"/>
        <v/>
      </c>
      <c r="AQ121" s="22" t="str">
        <f>IF(AND($AD121,$AB121),IF(V121,IF(OR($V121:V121),",","")&amp;AQ$12&amp;": "&amp;J121,""),"")</f>
        <v/>
      </c>
      <c r="AR121" s="22" t="str">
        <f>IF(AND($AD121,$AB121),IF(W121,IF(OR($V121:W121),",","")&amp;AR$12&amp;": "&amp;K121,""),"")</f>
        <v/>
      </c>
      <c r="AS121" s="22" t="str">
        <f>IF(AND($AD121,$AB121),IF(X121,IF(OR($V121:X121),",","")&amp;AS$12&amp;": "&amp;L121,""),"")</f>
        <v/>
      </c>
      <c r="AT121" s="22" t="str">
        <f>IF(AND($AD121,$AB121),IF(Y121,IF(OR($V121:Y121),",","")&amp;AT$12&amp;": "&amp;M121,""),"")</f>
        <v/>
      </c>
      <c r="AU121" s="22" t="str">
        <f>IF(AND($AD121,$AB121),IF(Z121,IF(OR($V121:Z121),",","")&amp;AU$12&amp;": """&amp;N121&amp;"""",""),"")</f>
        <v/>
      </c>
      <c r="AV121" s="22" t="str">
        <f>IF(AND($AD121,$AB121),IF(AA121,IF(OR($V121:AA121),",","")&amp;AV$12&amp;": "&amp;"["&amp;O121&amp;"]",""),"")</f>
        <v/>
      </c>
      <c r="AW121" s="22" t="str">
        <f t="shared" si="36"/>
        <v/>
      </c>
      <c r="AX121" s="14" t="str">
        <f t="shared" si="43"/>
        <v>}</v>
      </c>
      <c r="AY121" s="13" t="str">
        <f t="shared" si="37"/>
        <v>, {"name": "cyclic_right_top_4.5m_mm", "title": "Cyclic right top, 4.5m wavelength, mm", "group": "Geom", "rank": "opt", "type": "number"}</v>
      </c>
      <c r="AZ121" t="str">
        <f t="shared" si="38"/>
        <v>,cyclic_right_top_4.5m_mm</v>
      </c>
      <c r="BA121" t="str">
        <f t="shared" si="39"/>
        <v>,'cyclic_right_top_4.5m_mm'</v>
      </c>
    </row>
    <row r="122" spans="1:53" x14ac:dyDescent="0.25">
      <c r="A122" t="str">
        <f>'master schema'!C124</f>
        <v>cyclic_right_top_4.5m_accu_mm</v>
      </c>
      <c r="B122" t="str">
        <f>'master schema'!K124</f>
        <v>Cyclic right top, 4.5m wavelength, accumulated mm</v>
      </c>
      <c r="C122" t="str">
        <f>'master schema'!D124</f>
        <v>Geom</v>
      </c>
      <c r="D122" t="str">
        <f>'master schema'!E124</f>
        <v>opt</v>
      </c>
      <c r="E122" t="str">
        <f>'master schema'!M124</f>
        <v>numeric</v>
      </c>
      <c r="F122">
        <f>'master schema'!N124</f>
        <v>0</v>
      </c>
      <c r="G122">
        <f>'master schema'!O124</f>
        <v>0</v>
      </c>
      <c r="H122" t="b">
        <f>'master schema'!Y124</f>
        <v>0</v>
      </c>
      <c r="I122" t="b">
        <f>'master schema'!Z124</f>
        <v>0</v>
      </c>
      <c r="J122">
        <f>'master schema'!S124</f>
        <v>0</v>
      </c>
      <c r="K122">
        <f>'master schema'!T124</f>
        <v>0</v>
      </c>
      <c r="L122">
        <f>'master schema'!U124</f>
        <v>0</v>
      </c>
      <c r="M122">
        <f>'master schema'!V124</f>
        <v>0</v>
      </c>
      <c r="N122">
        <f>'master schema'!W124</f>
        <v>0</v>
      </c>
      <c r="O122">
        <f>'master schema'!X124</f>
        <v>0</v>
      </c>
      <c r="P122" t="b">
        <f t="shared" si="24"/>
        <v>1</v>
      </c>
      <c r="Q122" t="b">
        <f t="shared" si="45"/>
        <v>1</v>
      </c>
      <c r="R122" t="b">
        <f t="shared" si="45"/>
        <v>0</v>
      </c>
      <c r="S122" t="b">
        <f t="shared" si="45"/>
        <v>0</v>
      </c>
      <c r="T122" t="b">
        <f t="shared" si="40"/>
        <v>0</v>
      </c>
      <c r="U122" t="b">
        <f t="shared" si="40"/>
        <v>0</v>
      </c>
      <c r="V122" t="b">
        <f>NOT(ISBLANK('master schema'!S124))</f>
        <v>0</v>
      </c>
      <c r="W122" t="b">
        <f>NOT(ISBLANK('master schema'!T124))</f>
        <v>0</v>
      </c>
      <c r="X122" t="b">
        <f>NOT(ISBLANK('master schema'!U124))</f>
        <v>0</v>
      </c>
      <c r="Y122" t="b">
        <f>NOT(ISBLANK('master schema'!V124))</f>
        <v>0</v>
      </c>
      <c r="Z122" t="b">
        <f>NOT(ISBLANK('master schema'!W124))</f>
        <v>0</v>
      </c>
      <c r="AA122" t="b">
        <f>NOT(ISBLANK('master schema'!X124))</f>
        <v>0</v>
      </c>
      <c r="AB122" t="b">
        <f t="shared" si="41"/>
        <v>0</v>
      </c>
      <c r="AC122" t="str">
        <f>INDEX(reference!$D$55:$D$61,MATCH('master schema'!M124,reference!$C$55:$C$61,0))</f>
        <v>number</v>
      </c>
      <c r="AD122" t="b">
        <f t="shared" si="42"/>
        <v>1</v>
      </c>
      <c r="AE122" t="str">
        <f t="shared" si="25"/>
        <v>cyclicRightTop4.5MAccuMm</v>
      </c>
      <c r="AF122" s="14" t="str">
        <f t="shared" si="44"/>
        <v>, {</v>
      </c>
      <c r="AG122" s="15" t="str">
        <f t="shared" si="26"/>
        <v>"name": "cyclic_right_top_4.5m_accu_mm"</v>
      </c>
      <c r="AH122" s="15" t="str">
        <f t="shared" si="27"/>
        <v>, "title": "Cyclic right top, 4.5m wavelength, accumulated mm"</v>
      </c>
      <c r="AI122" s="15" t="str">
        <f t="shared" si="28"/>
        <v>, "group": "Geom"</v>
      </c>
      <c r="AJ122" s="15" t="str">
        <f t="shared" si="29"/>
        <v>, "rank": "opt"</v>
      </c>
      <c r="AK122" s="15" t="str">
        <f t="shared" si="30"/>
        <v>, "type": "number"</v>
      </c>
      <c r="AL122" s="15" t="str">
        <f t="shared" si="31"/>
        <v/>
      </c>
      <c r="AM122" s="15" t="str">
        <f t="shared" si="32"/>
        <v/>
      </c>
      <c r="AN122" s="22" t="str">
        <f t="shared" si="33"/>
        <v/>
      </c>
      <c r="AO122" s="22" t="str">
        <f t="shared" si="34"/>
        <v/>
      </c>
      <c r="AP122" s="22" t="str">
        <f t="shared" si="35"/>
        <v/>
      </c>
      <c r="AQ122" s="22" t="str">
        <f>IF(AND($AD122,$AB122),IF(V122,IF(OR($V122:V122),",","")&amp;AQ$12&amp;": "&amp;J122,""),"")</f>
        <v/>
      </c>
      <c r="AR122" s="22" t="str">
        <f>IF(AND($AD122,$AB122),IF(W122,IF(OR($V122:W122),",","")&amp;AR$12&amp;": "&amp;K122,""),"")</f>
        <v/>
      </c>
      <c r="AS122" s="22" t="str">
        <f>IF(AND($AD122,$AB122),IF(X122,IF(OR($V122:X122),",","")&amp;AS$12&amp;": "&amp;L122,""),"")</f>
        <v/>
      </c>
      <c r="AT122" s="22" t="str">
        <f>IF(AND($AD122,$AB122),IF(Y122,IF(OR($V122:Y122),",","")&amp;AT$12&amp;": "&amp;M122,""),"")</f>
        <v/>
      </c>
      <c r="AU122" s="22" t="str">
        <f>IF(AND($AD122,$AB122),IF(Z122,IF(OR($V122:Z122),",","")&amp;AU$12&amp;": """&amp;N122&amp;"""",""),"")</f>
        <v/>
      </c>
      <c r="AV122" s="22" t="str">
        <f>IF(AND($AD122,$AB122),IF(AA122,IF(OR($V122:AA122),",","")&amp;AV$12&amp;": "&amp;"["&amp;O122&amp;"]",""),"")</f>
        <v/>
      </c>
      <c r="AW122" s="22" t="str">
        <f t="shared" si="36"/>
        <v/>
      </c>
      <c r="AX122" s="14" t="str">
        <f t="shared" si="43"/>
        <v>}</v>
      </c>
      <c r="AY122" s="13" t="str">
        <f t="shared" si="37"/>
        <v>, {"name": "cyclic_right_top_4.5m_accu_mm", "title": "Cyclic right top, 4.5m wavelength, accumulated mm", "group": "Geom", "rank": "opt", "type": "number"}</v>
      </c>
      <c r="AZ122" t="str">
        <f t="shared" si="38"/>
        <v>,cyclic_right_top_4.5m_accu_mm</v>
      </c>
      <c r="BA122" t="str">
        <f t="shared" si="39"/>
        <v>,'cyclic_right_top_4.5m_accu_mm'</v>
      </c>
    </row>
    <row r="123" spans="1:53" x14ac:dyDescent="0.25">
      <c r="A123" t="str">
        <f>'master schema'!C125</f>
        <v>cyclic_right_top_4.5m_peak_count</v>
      </c>
      <c r="B123" t="str">
        <f>'master schema'!K125</f>
        <v>Cyclic right top, 4.5m wavelength, peak count</v>
      </c>
      <c r="C123" t="str">
        <f>'master schema'!D125</f>
        <v>Geom</v>
      </c>
      <c r="D123" t="str">
        <f>'master schema'!E125</f>
        <v>opt</v>
      </c>
      <c r="E123" t="str">
        <f>'master schema'!M125</f>
        <v>integer</v>
      </c>
      <c r="F123">
        <f>'master schema'!N125</f>
        <v>0</v>
      </c>
      <c r="G123">
        <f>'master schema'!O125</f>
        <v>0</v>
      </c>
      <c r="H123" t="b">
        <f>'master schema'!Y125</f>
        <v>0</v>
      </c>
      <c r="I123" t="b">
        <f>'master schema'!Z125</f>
        <v>0</v>
      </c>
      <c r="J123">
        <f>'master schema'!S125</f>
        <v>0</v>
      </c>
      <c r="K123">
        <f>'master schema'!T125</f>
        <v>0</v>
      </c>
      <c r="L123">
        <f>'master schema'!U125</f>
        <v>0</v>
      </c>
      <c r="M123">
        <f>'master schema'!V125</f>
        <v>0</v>
      </c>
      <c r="N123">
        <f>'master schema'!W125</f>
        <v>0</v>
      </c>
      <c r="O123">
        <f>'master schema'!X125</f>
        <v>0</v>
      </c>
      <c r="P123" t="b">
        <f t="shared" si="24"/>
        <v>1</v>
      </c>
      <c r="Q123" t="b">
        <f t="shared" si="45"/>
        <v>1</v>
      </c>
      <c r="R123" t="b">
        <f t="shared" si="45"/>
        <v>0</v>
      </c>
      <c r="S123" t="b">
        <f t="shared" si="45"/>
        <v>0</v>
      </c>
      <c r="T123" t="b">
        <f t="shared" si="40"/>
        <v>0</v>
      </c>
      <c r="U123" t="b">
        <f t="shared" si="40"/>
        <v>0</v>
      </c>
      <c r="V123" t="b">
        <f>NOT(ISBLANK('master schema'!S125))</f>
        <v>0</v>
      </c>
      <c r="W123" t="b">
        <f>NOT(ISBLANK('master schema'!T125))</f>
        <v>0</v>
      </c>
      <c r="X123" t="b">
        <f>NOT(ISBLANK('master schema'!U125))</f>
        <v>0</v>
      </c>
      <c r="Y123" t="b">
        <f>NOT(ISBLANK('master schema'!V125))</f>
        <v>0</v>
      </c>
      <c r="Z123" t="b">
        <f>NOT(ISBLANK('master schema'!W125))</f>
        <v>0</v>
      </c>
      <c r="AA123" t="b">
        <f>NOT(ISBLANK('master schema'!X125))</f>
        <v>0</v>
      </c>
      <c r="AB123" t="b">
        <f t="shared" si="41"/>
        <v>0</v>
      </c>
      <c r="AC123" t="str">
        <f>INDEX(reference!$D$55:$D$61,MATCH('master schema'!M125,reference!$C$55:$C$61,0))</f>
        <v>integer</v>
      </c>
      <c r="AD123" t="b">
        <f t="shared" si="42"/>
        <v>1</v>
      </c>
      <c r="AE123" t="str">
        <f t="shared" si="25"/>
        <v>cyclicRightTop4.5MPeakCount</v>
      </c>
      <c r="AF123" s="14" t="str">
        <f t="shared" si="44"/>
        <v>, {</v>
      </c>
      <c r="AG123" s="15" t="str">
        <f t="shared" si="26"/>
        <v>"name": "cyclic_right_top_4.5m_peak_count"</v>
      </c>
      <c r="AH123" s="15" t="str">
        <f t="shared" si="27"/>
        <v>, "title": "Cyclic right top, 4.5m wavelength, peak count"</v>
      </c>
      <c r="AI123" s="15" t="str">
        <f t="shared" si="28"/>
        <v>, "group": "Geom"</v>
      </c>
      <c r="AJ123" s="15" t="str">
        <f t="shared" si="29"/>
        <v>, "rank": "opt"</v>
      </c>
      <c r="AK123" s="15" t="str">
        <f t="shared" si="30"/>
        <v>, "type": "integer"</v>
      </c>
      <c r="AL123" s="15" t="str">
        <f t="shared" si="31"/>
        <v/>
      </c>
      <c r="AM123" s="15" t="str">
        <f t="shared" si="32"/>
        <v/>
      </c>
      <c r="AN123" s="22" t="str">
        <f t="shared" si="33"/>
        <v/>
      </c>
      <c r="AO123" s="22" t="str">
        <f t="shared" si="34"/>
        <v/>
      </c>
      <c r="AP123" s="22" t="str">
        <f t="shared" si="35"/>
        <v/>
      </c>
      <c r="AQ123" s="22" t="str">
        <f>IF(AND($AD123,$AB123),IF(V123,IF(OR($V123:V123),",","")&amp;AQ$12&amp;": "&amp;J123,""),"")</f>
        <v/>
      </c>
      <c r="AR123" s="22" t="str">
        <f>IF(AND($AD123,$AB123),IF(W123,IF(OR($V123:W123),",","")&amp;AR$12&amp;": "&amp;K123,""),"")</f>
        <v/>
      </c>
      <c r="AS123" s="22" t="str">
        <f>IF(AND($AD123,$AB123),IF(X123,IF(OR($V123:X123),",","")&amp;AS$12&amp;": "&amp;L123,""),"")</f>
        <v/>
      </c>
      <c r="AT123" s="22" t="str">
        <f>IF(AND($AD123,$AB123),IF(Y123,IF(OR($V123:Y123),",","")&amp;AT$12&amp;": "&amp;M123,""),"")</f>
        <v/>
      </c>
      <c r="AU123" s="22" t="str">
        <f>IF(AND($AD123,$AB123),IF(Z123,IF(OR($V123:Z123),",","")&amp;AU$12&amp;": """&amp;N123&amp;"""",""),"")</f>
        <v/>
      </c>
      <c r="AV123" s="22" t="str">
        <f>IF(AND($AD123,$AB123),IF(AA123,IF(OR($V123:AA123),",","")&amp;AV$12&amp;": "&amp;"["&amp;O123&amp;"]",""),"")</f>
        <v/>
      </c>
      <c r="AW123" s="22" t="str">
        <f t="shared" si="36"/>
        <v/>
      </c>
      <c r="AX123" s="14" t="str">
        <f t="shared" si="43"/>
        <v>}</v>
      </c>
      <c r="AY123" s="13" t="str">
        <f t="shared" si="37"/>
        <v>, {"name": "cyclic_right_top_4.5m_peak_count", "title": "Cyclic right top, 4.5m wavelength, peak count", "group": "Geom", "rank": "opt", "type": "integer"}</v>
      </c>
      <c r="AZ123" t="str">
        <f t="shared" si="38"/>
        <v>,cyclic_right_top_4.5m_peak_count</v>
      </c>
      <c r="BA123" t="str">
        <f t="shared" si="39"/>
        <v>,'cyclic_right_top_4.5m_peak_count'</v>
      </c>
    </row>
    <row r="124" spans="1:53" x14ac:dyDescent="0.25">
      <c r="A124" t="str">
        <f>'master schema'!C126</f>
        <v>cyclic_left_top_6m_mm</v>
      </c>
      <c r="B124" t="str">
        <f>'master schema'!K126</f>
        <v>Cyclic left top, 6m wavelength, mm</v>
      </c>
      <c r="C124" t="str">
        <f>'master schema'!D126</f>
        <v>Geom</v>
      </c>
      <c r="D124" t="str">
        <f>'master schema'!E126</f>
        <v>opt</v>
      </c>
      <c r="E124" t="str">
        <f>'master schema'!M126</f>
        <v>numeric</v>
      </c>
      <c r="F124">
        <f>'master schema'!N126</f>
        <v>0</v>
      </c>
      <c r="G124">
        <f>'master schema'!O126</f>
        <v>0</v>
      </c>
      <c r="H124" t="b">
        <f>'master schema'!Y126</f>
        <v>0</v>
      </c>
      <c r="I124" t="b">
        <f>'master schema'!Z126</f>
        <v>0</v>
      </c>
      <c r="J124">
        <f>'master schema'!S126</f>
        <v>0</v>
      </c>
      <c r="K124">
        <f>'master schema'!T126</f>
        <v>0</v>
      </c>
      <c r="L124">
        <f>'master schema'!U126</f>
        <v>0</v>
      </c>
      <c r="M124">
        <f>'master schema'!V126</f>
        <v>0</v>
      </c>
      <c r="N124">
        <f>'master schema'!W126</f>
        <v>0</v>
      </c>
      <c r="O124">
        <f>'master schema'!X126</f>
        <v>0</v>
      </c>
      <c r="P124" t="b">
        <f t="shared" si="24"/>
        <v>1</v>
      </c>
      <c r="Q124" t="b">
        <f t="shared" si="45"/>
        <v>1</v>
      </c>
      <c r="R124" t="b">
        <f t="shared" si="45"/>
        <v>0</v>
      </c>
      <c r="S124" t="b">
        <f t="shared" si="45"/>
        <v>0</v>
      </c>
      <c r="T124" t="b">
        <f t="shared" si="40"/>
        <v>0</v>
      </c>
      <c r="U124" t="b">
        <f t="shared" si="40"/>
        <v>0</v>
      </c>
      <c r="V124" t="b">
        <f>NOT(ISBLANK('master schema'!S126))</f>
        <v>0</v>
      </c>
      <c r="W124" t="b">
        <f>NOT(ISBLANK('master schema'!T126))</f>
        <v>0</v>
      </c>
      <c r="X124" t="b">
        <f>NOT(ISBLANK('master schema'!U126))</f>
        <v>0</v>
      </c>
      <c r="Y124" t="b">
        <f>NOT(ISBLANK('master schema'!V126))</f>
        <v>0</v>
      </c>
      <c r="Z124" t="b">
        <f>NOT(ISBLANK('master schema'!W126))</f>
        <v>0</v>
      </c>
      <c r="AA124" t="b">
        <f>NOT(ISBLANK('master schema'!X126))</f>
        <v>0</v>
      </c>
      <c r="AB124" t="b">
        <f t="shared" si="41"/>
        <v>0</v>
      </c>
      <c r="AC124" t="str">
        <f>INDEX(reference!$D$55:$D$61,MATCH('master schema'!M126,reference!$C$55:$C$61,0))</f>
        <v>number</v>
      </c>
      <c r="AD124" t="b">
        <f t="shared" si="42"/>
        <v>1</v>
      </c>
      <c r="AE124" t="str">
        <f t="shared" si="25"/>
        <v>cyclicLeftTop6MMm</v>
      </c>
      <c r="AF124" s="14" t="str">
        <f t="shared" si="44"/>
        <v>, {</v>
      </c>
      <c r="AG124" s="15" t="str">
        <f t="shared" si="26"/>
        <v>"name": "cyclic_left_top_6m_mm"</v>
      </c>
      <c r="AH124" s="15" t="str">
        <f t="shared" si="27"/>
        <v>, "title": "Cyclic left top, 6m wavelength, mm"</v>
      </c>
      <c r="AI124" s="15" t="str">
        <f t="shared" si="28"/>
        <v>, "group": "Geom"</v>
      </c>
      <c r="AJ124" s="15" t="str">
        <f t="shared" si="29"/>
        <v>, "rank": "opt"</v>
      </c>
      <c r="AK124" s="15" t="str">
        <f t="shared" si="30"/>
        <v>, "type": "number"</v>
      </c>
      <c r="AL124" s="15" t="str">
        <f t="shared" si="31"/>
        <v/>
      </c>
      <c r="AM124" s="15" t="str">
        <f t="shared" si="32"/>
        <v/>
      </c>
      <c r="AN124" s="22" t="str">
        <f t="shared" si="33"/>
        <v/>
      </c>
      <c r="AO124" s="22" t="str">
        <f t="shared" si="34"/>
        <v/>
      </c>
      <c r="AP124" s="22" t="str">
        <f t="shared" si="35"/>
        <v/>
      </c>
      <c r="AQ124" s="22" t="str">
        <f>IF(AND($AD124,$AB124),IF(V124,IF(OR($V124:V124),",","")&amp;AQ$12&amp;": "&amp;J124,""),"")</f>
        <v/>
      </c>
      <c r="AR124" s="22" t="str">
        <f>IF(AND($AD124,$AB124),IF(W124,IF(OR($V124:W124),",","")&amp;AR$12&amp;": "&amp;K124,""),"")</f>
        <v/>
      </c>
      <c r="AS124" s="22" t="str">
        <f>IF(AND($AD124,$AB124),IF(X124,IF(OR($V124:X124),",","")&amp;AS$12&amp;": "&amp;L124,""),"")</f>
        <v/>
      </c>
      <c r="AT124" s="22" t="str">
        <f>IF(AND($AD124,$AB124),IF(Y124,IF(OR($V124:Y124),",","")&amp;AT$12&amp;": "&amp;M124,""),"")</f>
        <v/>
      </c>
      <c r="AU124" s="22" t="str">
        <f>IF(AND($AD124,$AB124),IF(Z124,IF(OR($V124:Z124),",","")&amp;AU$12&amp;": """&amp;N124&amp;"""",""),"")</f>
        <v/>
      </c>
      <c r="AV124" s="22" t="str">
        <f>IF(AND($AD124,$AB124),IF(AA124,IF(OR($V124:AA124),",","")&amp;AV$12&amp;": "&amp;"["&amp;O124&amp;"]",""),"")</f>
        <v/>
      </c>
      <c r="AW124" s="22" t="str">
        <f t="shared" si="36"/>
        <v/>
      </c>
      <c r="AX124" s="14" t="str">
        <f t="shared" si="43"/>
        <v>}</v>
      </c>
      <c r="AY124" s="13" t="str">
        <f t="shared" si="37"/>
        <v>, {"name": "cyclic_left_top_6m_mm", "title": "Cyclic left top, 6m wavelength, mm", "group": "Geom", "rank": "opt", "type": "number"}</v>
      </c>
      <c r="AZ124" t="str">
        <f t="shared" si="38"/>
        <v>,cyclic_left_top_6m_mm</v>
      </c>
      <c r="BA124" t="str">
        <f t="shared" si="39"/>
        <v>,'cyclic_left_top_6m_mm'</v>
      </c>
    </row>
    <row r="125" spans="1:53" x14ac:dyDescent="0.25">
      <c r="A125" t="str">
        <f>'master schema'!C127</f>
        <v>cyclic_left_top_6m_accu_mm</v>
      </c>
      <c r="B125" t="str">
        <f>'master schema'!K127</f>
        <v>Cyclic left top, 6m wavelength, accumulated mm</v>
      </c>
      <c r="C125" t="str">
        <f>'master schema'!D127</f>
        <v>Geom</v>
      </c>
      <c r="D125" t="str">
        <f>'master schema'!E127</f>
        <v>opt</v>
      </c>
      <c r="E125" t="str">
        <f>'master schema'!M127</f>
        <v>numeric</v>
      </c>
      <c r="F125">
        <f>'master schema'!N127</f>
        <v>0</v>
      </c>
      <c r="G125">
        <f>'master schema'!O127</f>
        <v>0</v>
      </c>
      <c r="H125" t="b">
        <f>'master schema'!Y127</f>
        <v>0</v>
      </c>
      <c r="I125" t="b">
        <f>'master schema'!Z127</f>
        <v>0</v>
      </c>
      <c r="J125">
        <f>'master schema'!S127</f>
        <v>0</v>
      </c>
      <c r="K125">
        <f>'master schema'!T127</f>
        <v>0</v>
      </c>
      <c r="L125">
        <f>'master schema'!U127</f>
        <v>0</v>
      </c>
      <c r="M125">
        <f>'master schema'!V127</f>
        <v>0</v>
      </c>
      <c r="N125">
        <f>'master schema'!W127</f>
        <v>0</v>
      </c>
      <c r="O125">
        <f>'master schema'!X127</f>
        <v>0</v>
      </c>
      <c r="P125" t="b">
        <f t="shared" si="24"/>
        <v>1</v>
      </c>
      <c r="Q125" t="b">
        <f t="shared" si="45"/>
        <v>1</v>
      </c>
      <c r="R125" t="b">
        <f t="shared" si="45"/>
        <v>0</v>
      </c>
      <c r="S125" t="b">
        <f t="shared" si="45"/>
        <v>0</v>
      </c>
      <c r="T125" t="b">
        <f t="shared" si="40"/>
        <v>0</v>
      </c>
      <c r="U125" t="b">
        <f t="shared" si="40"/>
        <v>0</v>
      </c>
      <c r="V125" t="b">
        <f>NOT(ISBLANK('master schema'!S127))</f>
        <v>0</v>
      </c>
      <c r="W125" t="b">
        <f>NOT(ISBLANK('master schema'!T127))</f>
        <v>0</v>
      </c>
      <c r="X125" t="b">
        <f>NOT(ISBLANK('master schema'!U127))</f>
        <v>0</v>
      </c>
      <c r="Y125" t="b">
        <f>NOT(ISBLANK('master schema'!V127))</f>
        <v>0</v>
      </c>
      <c r="Z125" t="b">
        <f>NOT(ISBLANK('master schema'!W127))</f>
        <v>0</v>
      </c>
      <c r="AA125" t="b">
        <f>NOT(ISBLANK('master schema'!X127))</f>
        <v>0</v>
      </c>
      <c r="AB125" t="b">
        <f t="shared" si="41"/>
        <v>0</v>
      </c>
      <c r="AC125" t="str">
        <f>INDEX(reference!$D$55:$D$61,MATCH('master schema'!M127,reference!$C$55:$C$61,0))</f>
        <v>number</v>
      </c>
      <c r="AD125" t="b">
        <f t="shared" si="42"/>
        <v>1</v>
      </c>
      <c r="AE125" t="str">
        <f t="shared" si="25"/>
        <v>cyclicLeftTop6MAccuMm</v>
      </c>
      <c r="AF125" s="14" t="str">
        <f t="shared" si="44"/>
        <v>, {</v>
      </c>
      <c r="AG125" s="15" t="str">
        <f t="shared" si="26"/>
        <v>"name": "cyclic_left_top_6m_accu_mm"</v>
      </c>
      <c r="AH125" s="15" t="str">
        <f t="shared" si="27"/>
        <v>, "title": "Cyclic left top, 6m wavelength, accumulated mm"</v>
      </c>
      <c r="AI125" s="15" t="str">
        <f t="shared" si="28"/>
        <v>, "group": "Geom"</v>
      </c>
      <c r="AJ125" s="15" t="str">
        <f t="shared" si="29"/>
        <v>, "rank": "opt"</v>
      </c>
      <c r="AK125" s="15" t="str">
        <f t="shared" si="30"/>
        <v>, "type": "number"</v>
      </c>
      <c r="AL125" s="15" t="str">
        <f t="shared" si="31"/>
        <v/>
      </c>
      <c r="AM125" s="15" t="str">
        <f t="shared" si="32"/>
        <v/>
      </c>
      <c r="AN125" s="22" t="str">
        <f t="shared" si="33"/>
        <v/>
      </c>
      <c r="AO125" s="22" t="str">
        <f t="shared" si="34"/>
        <v/>
      </c>
      <c r="AP125" s="22" t="str">
        <f t="shared" si="35"/>
        <v/>
      </c>
      <c r="AQ125" s="22" t="str">
        <f>IF(AND($AD125,$AB125),IF(V125,IF(OR($V125:V125),",","")&amp;AQ$12&amp;": "&amp;J125,""),"")</f>
        <v/>
      </c>
      <c r="AR125" s="22" t="str">
        <f>IF(AND($AD125,$AB125),IF(W125,IF(OR($V125:W125),",","")&amp;AR$12&amp;": "&amp;K125,""),"")</f>
        <v/>
      </c>
      <c r="AS125" s="22" t="str">
        <f>IF(AND($AD125,$AB125),IF(X125,IF(OR($V125:X125),",","")&amp;AS$12&amp;": "&amp;L125,""),"")</f>
        <v/>
      </c>
      <c r="AT125" s="22" t="str">
        <f>IF(AND($AD125,$AB125),IF(Y125,IF(OR($V125:Y125),",","")&amp;AT$12&amp;": "&amp;M125,""),"")</f>
        <v/>
      </c>
      <c r="AU125" s="22" t="str">
        <f>IF(AND($AD125,$AB125),IF(Z125,IF(OR($V125:Z125),",","")&amp;AU$12&amp;": """&amp;N125&amp;"""",""),"")</f>
        <v/>
      </c>
      <c r="AV125" s="22" t="str">
        <f>IF(AND($AD125,$AB125),IF(AA125,IF(OR($V125:AA125),",","")&amp;AV$12&amp;": "&amp;"["&amp;O125&amp;"]",""),"")</f>
        <v/>
      </c>
      <c r="AW125" s="22" t="str">
        <f t="shared" si="36"/>
        <v/>
      </c>
      <c r="AX125" s="14" t="str">
        <f t="shared" si="43"/>
        <v>}</v>
      </c>
      <c r="AY125" s="13" t="str">
        <f t="shared" si="37"/>
        <v>, {"name": "cyclic_left_top_6m_accu_mm", "title": "Cyclic left top, 6m wavelength, accumulated mm", "group": "Geom", "rank": "opt", "type": "number"}</v>
      </c>
      <c r="AZ125" t="str">
        <f t="shared" si="38"/>
        <v>,cyclic_left_top_6m_accu_mm</v>
      </c>
      <c r="BA125" t="str">
        <f t="shared" si="39"/>
        <v>,'cyclic_left_top_6m_accu_mm'</v>
      </c>
    </row>
    <row r="126" spans="1:53" x14ac:dyDescent="0.25">
      <c r="A126" t="str">
        <f>'master schema'!C128</f>
        <v>cyclic_left_top_6m_peak_count</v>
      </c>
      <c r="B126" t="str">
        <f>'master schema'!K128</f>
        <v>Cyclic left top, 6m wavelength, peak count</v>
      </c>
      <c r="C126" t="str">
        <f>'master schema'!D128</f>
        <v>Geom</v>
      </c>
      <c r="D126" t="str">
        <f>'master schema'!E128</f>
        <v>opt</v>
      </c>
      <c r="E126" t="str">
        <f>'master schema'!M128</f>
        <v>integer</v>
      </c>
      <c r="F126">
        <f>'master schema'!N128</f>
        <v>0</v>
      </c>
      <c r="G126">
        <f>'master schema'!O128</f>
        <v>0</v>
      </c>
      <c r="H126" t="b">
        <f>'master schema'!Y128</f>
        <v>0</v>
      </c>
      <c r="I126" t="b">
        <f>'master schema'!Z128</f>
        <v>0</v>
      </c>
      <c r="J126">
        <f>'master schema'!S128</f>
        <v>0</v>
      </c>
      <c r="K126">
        <f>'master schema'!T128</f>
        <v>0</v>
      </c>
      <c r="L126">
        <f>'master schema'!U128</f>
        <v>0</v>
      </c>
      <c r="M126">
        <f>'master schema'!V128</f>
        <v>0</v>
      </c>
      <c r="N126">
        <f>'master schema'!W128</f>
        <v>0</v>
      </c>
      <c r="O126">
        <f>'master schema'!X128</f>
        <v>0</v>
      </c>
      <c r="P126" t="b">
        <f t="shared" si="24"/>
        <v>1</v>
      </c>
      <c r="Q126" t="b">
        <f t="shared" si="45"/>
        <v>1</v>
      </c>
      <c r="R126" t="b">
        <f t="shared" si="45"/>
        <v>0</v>
      </c>
      <c r="S126" t="b">
        <f t="shared" si="45"/>
        <v>0</v>
      </c>
      <c r="T126" t="b">
        <f t="shared" si="40"/>
        <v>0</v>
      </c>
      <c r="U126" t="b">
        <f t="shared" si="40"/>
        <v>0</v>
      </c>
      <c r="V126" t="b">
        <f>NOT(ISBLANK('master schema'!S128))</f>
        <v>0</v>
      </c>
      <c r="W126" t="b">
        <f>NOT(ISBLANK('master schema'!T128))</f>
        <v>0</v>
      </c>
      <c r="X126" t="b">
        <f>NOT(ISBLANK('master schema'!U128))</f>
        <v>0</v>
      </c>
      <c r="Y126" t="b">
        <f>NOT(ISBLANK('master schema'!V128))</f>
        <v>0</v>
      </c>
      <c r="Z126" t="b">
        <f>NOT(ISBLANK('master schema'!W128))</f>
        <v>0</v>
      </c>
      <c r="AA126" t="b">
        <f>NOT(ISBLANK('master schema'!X128))</f>
        <v>0</v>
      </c>
      <c r="AB126" t="b">
        <f t="shared" si="41"/>
        <v>0</v>
      </c>
      <c r="AC126" t="str">
        <f>INDEX(reference!$D$55:$D$61,MATCH('master schema'!M128,reference!$C$55:$C$61,0))</f>
        <v>integer</v>
      </c>
      <c r="AD126" t="b">
        <f t="shared" si="42"/>
        <v>1</v>
      </c>
      <c r="AE126" t="str">
        <f t="shared" si="25"/>
        <v>cyclicLeftTop6MPeakCount</v>
      </c>
      <c r="AF126" s="14" t="str">
        <f t="shared" si="44"/>
        <v>, {</v>
      </c>
      <c r="AG126" s="15" t="str">
        <f t="shared" si="26"/>
        <v>"name": "cyclic_left_top_6m_peak_count"</v>
      </c>
      <c r="AH126" s="15" t="str">
        <f t="shared" si="27"/>
        <v>, "title": "Cyclic left top, 6m wavelength, peak count"</v>
      </c>
      <c r="AI126" s="15" t="str">
        <f t="shared" si="28"/>
        <v>, "group": "Geom"</v>
      </c>
      <c r="AJ126" s="15" t="str">
        <f t="shared" si="29"/>
        <v>, "rank": "opt"</v>
      </c>
      <c r="AK126" s="15" t="str">
        <f t="shared" si="30"/>
        <v>, "type": "integer"</v>
      </c>
      <c r="AL126" s="15" t="str">
        <f t="shared" si="31"/>
        <v/>
      </c>
      <c r="AM126" s="15" t="str">
        <f t="shared" si="32"/>
        <v/>
      </c>
      <c r="AN126" s="22" t="str">
        <f t="shared" si="33"/>
        <v/>
      </c>
      <c r="AO126" s="22" t="str">
        <f t="shared" si="34"/>
        <v/>
      </c>
      <c r="AP126" s="22" t="str">
        <f t="shared" si="35"/>
        <v/>
      </c>
      <c r="AQ126" s="22" t="str">
        <f>IF(AND($AD126,$AB126),IF(V126,IF(OR($V126:V126),",","")&amp;AQ$12&amp;": "&amp;J126,""),"")</f>
        <v/>
      </c>
      <c r="AR126" s="22" t="str">
        <f>IF(AND($AD126,$AB126),IF(W126,IF(OR($V126:W126),",","")&amp;AR$12&amp;": "&amp;K126,""),"")</f>
        <v/>
      </c>
      <c r="AS126" s="22" t="str">
        <f>IF(AND($AD126,$AB126),IF(X126,IF(OR($V126:X126),",","")&amp;AS$12&amp;": "&amp;L126,""),"")</f>
        <v/>
      </c>
      <c r="AT126" s="22" t="str">
        <f>IF(AND($AD126,$AB126),IF(Y126,IF(OR($V126:Y126),",","")&amp;AT$12&amp;": "&amp;M126,""),"")</f>
        <v/>
      </c>
      <c r="AU126" s="22" t="str">
        <f>IF(AND($AD126,$AB126),IF(Z126,IF(OR($V126:Z126),",","")&amp;AU$12&amp;": """&amp;N126&amp;"""",""),"")</f>
        <v/>
      </c>
      <c r="AV126" s="22" t="str">
        <f>IF(AND($AD126,$AB126),IF(AA126,IF(OR($V126:AA126),",","")&amp;AV$12&amp;": "&amp;"["&amp;O126&amp;"]",""),"")</f>
        <v/>
      </c>
      <c r="AW126" s="22" t="str">
        <f t="shared" si="36"/>
        <v/>
      </c>
      <c r="AX126" s="14" t="str">
        <f t="shared" si="43"/>
        <v>}</v>
      </c>
      <c r="AY126" s="13" t="str">
        <f t="shared" si="37"/>
        <v>, {"name": "cyclic_left_top_6m_peak_count", "title": "Cyclic left top, 6m wavelength, peak count", "group": "Geom", "rank": "opt", "type": "integer"}</v>
      </c>
      <c r="AZ126" t="str">
        <f t="shared" si="38"/>
        <v>,cyclic_left_top_6m_peak_count</v>
      </c>
      <c r="BA126" t="str">
        <f t="shared" si="39"/>
        <v>,'cyclic_left_top_6m_peak_count'</v>
      </c>
    </row>
    <row r="127" spans="1:53" x14ac:dyDescent="0.25">
      <c r="A127" t="str">
        <f>'master schema'!C129</f>
        <v>cyclic_right_top_6m_mm</v>
      </c>
      <c r="B127" t="str">
        <f>'master schema'!K129</f>
        <v>Cyclic right top, 6m wavelength, mm</v>
      </c>
      <c r="C127" t="str">
        <f>'master schema'!D129</f>
        <v>Geom</v>
      </c>
      <c r="D127" t="str">
        <f>'master schema'!E129</f>
        <v>opt</v>
      </c>
      <c r="E127" t="str">
        <f>'master schema'!M129</f>
        <v>numeric</v>
      </c>
      <c r="F127">
        <f>'master schema'!N129</f>
        <v>0</v>
      </c>
      <c r="G127">
        <f>'master schema'!O129</f>
        <v>0</v>
      </c>
      <c r="H127" t="b">
        <f>'master schema'!Y129</f>
        <v>0</v>
      </c>
      <c r="I127" t="b">
        <f>'master schema'!Z129</f>
        <v>0</v>
      </c>
      <c r="J127">
        <f>'master schema'!S129</f>
        <v>0</v>
      </c>
      <c r="K127">
        <f>'master schema'!T129</f>
        <v>0</v>
      </c>
      <c r="L127">
        <f>'master schema'!U129</f>
        <v>0</v>
      </c>
      <c r="M127">
        <f>'master schema'!V129</f>
        <v>0</v>
      </c>
      <c r="N127">
        <f>'master schema'!W129</f>
        <v>0</v>
      </c>
      <c r="O127">
        <f>'master schema'!X129</f>
        <v>0</v>
      </c>
      <c r="P127" t="b">
        <f t="shared" si="24"/>
        <v>1</v>
      </c>
      <c r="Q127" t="b">
        <f t="shared" si="45"/>
        <v>1</v>
      </c>
      <c r="R127" t="b">
        <f t="shared" si="45"/>
        <v>0</v>
      </c>
      <c r="S127" t="b">
        <f t="shared" si="45"/>
        <v>0</v>
      </c>
      <c r="T127" t="b">
        <f t="shared" si="40"/>
        <v>0</v>
      </c>
      <c r="U127" t="b">
        <f t="shared" si="40"/>
        <v>0</v>
      </c>
      <c r="V127" t="b">
        <f>NOT(ISBLANK('master schema'!S129))</f>
        <v>0</v>
      </c>
      <c r="W127" t="b">
        <f>NOT(ISBLANK('master schema'!T129))</f>
        <v>0</v>
      </c>
      <c r="X127" t="b">
        <f>NOT(ISBLANK('master schema'!U129))</f>
        <v>0</v>
      </c>
      <c r="Y127" t="b">
        <f>NOT(ISBLANK('master schema'!V129))</f>
        <v>0</v>
      </c>
      <c r="Z127" t="b">
        <f>NOT(ISBLANK('master schema'!W129))</f>
        <v>0</v>
      </c>
      <c r="AA127" t="b">
        <f>NOT(ISBLANK('master schema'!X129))</f>
        <v>0</v>
      </c>
      <c r="AB127" t="b">
        <f t="shared" si="41"/>
        <v>0</v>
      </c>
      <c r="AC127" t="str">
        <f>INDEX(reference!$D$55:$D$61,MATCH('master schema'!M129,reference!$C$55:$C$61,0))</f>
        <v>number</v>
      </c>
      <c r="AD127" t="b">
        <f t="shared" si="42"/>
        <v>1</v>
      </c>
      <c r="AE127" t="str">
        <f t="shared" si="25"/>
        <v>cyclicRightTop6MMm</v>
      </c>
      <c r="AF127" s="14" t="str">
        <f t="shared" si="44"/>
        <v>, {</v>
      </c>
      <c r="AG127" s="15" t="str">
        <f t="shared" si="26"/>
        <v>"name": "cyclic_right_top_6m_mm"</v>
      </c>
      <c r="AH127" s="15" t="str">
        <f t="shared" si="27"/>
        <v>, "title": "Cyclic right top, 6m wavelength, mm"</v>
      </c>
      <c r="AI127" s="15" t="str">
        <f t="shared" si="28"/>
        <v>, "group": "Geom"</v>
      </c>
      <c r="AJ127" s="15" t="str">
        <f t="shared" si="29"/>
        <v>, "rank": "opt"</v>
      </c>
      <c r="AK127" s="15" t="str">
        <f t="shared" si="30"/>
        <v>, "type": "number"</v>
      </c>
      <c r="AL127" s="15" t="str">
        <f t="shared" si="31"/>
        <v/>
      </c>
      <c r="AM127" s="15" t="str">
        <f t="shared" si="32"/>
        <v/>
      </c>
      <c r="AN127" s="22" t="str">
        <f t="shared" si="33"/>
        <v/>
      </c>
      <c r="AO127" s="22" t="str">
        <f t="shared" si="34"/>
        <v/>
      </c>
      <c r="AP127" s="22" t="str">
        <f t="shared" si="35"/>
        <v/>
      </c>
      <c r="AQ127" s="22" t="str">
        <f>IF(AND($AD127,$AB127),IF(V127,IF(OR($V127:V127),",","")&amp;AQ$12&amp;": "&amp;J127,""),"")</f>
        <v/>
      </c>
      <c r="AR127" s="22" t="str">
        <f>IF(AND($AD127,$AB127),IF(W127,IF(OR($V127:W127),",","")&amp;AR$12&amp;": "&amp;K127,""),"")</f>
        <v/>
      </c>
      <c r="AS127" s="22" t="str">
        <f>IF(AND($AD127,$AB127),IF(X127,IF(OR($V127:X127),",","")&amp;AS$12&amp;": "&amp;L127,""),"")</f>
        <v/>
      </c>
      <c r="AT127" s="22" t="str">
        <f>IF(AND($AD127,$AB127),IF(Y127,IF(OR($V127:Y127),",","")&amp;AT$12&amp;": "&amp;M127,""),"")</f>
        <v/>
      </c>
      <c r="AU127" s="22" t="str">
        <f>IF(AND($AD127,$AB127),IF(Z127,IF(OR($V127:Z127),",","")&amp;AU$12&amp;": """&amp;N127&amp;"""",""),"")</f>
        <v/>
      </c>
      <c r="AV127" s="22" t="str">
        <f>IF(AND($AD127,$AB127),IF(AA127,IF(OR($V127:AA127),",","")&amp;AV$12&amp;": "&amp;"["&amp;O127&amp;"]",""),"")</f>
        <v/>
      </c>
      <c r="AW127" s="22" t="str">
        <f t="shared" si="36"/>
        <v/>
      </c>
      <c r="AX127" s="14" t="str">
        <f t="shared" si="43"/>
        <v>}</v>
      </c>
      <c r="AY127" s="13" t="str">
        <f t="shared" si="37"/>
        <v>, {"name": "cyclic_right_top_6m_mm", "title": "Cyclic right top, 6m wavelength, mm", "group": "Geom", "rank": "opt", "type": "number"}</v>
      </c>
      <c r="AZ127" t="str">
        <f t="shared" si="38"/>
        <v>,cyclic_right_top_6m_mm</v>
      </c>
      <c r="BA127" t="str">
        <f t="shared" si="39"/>
        <v>,'cyclic_right_top_6m_mm'</v>
      </c>
    </row>
    <row r="128" spans="1:53" x14ac:dyDescent="0.25">
      <c r="A128" t="str">
        <f>'master schema'!C130</f>
        <v>cyclic_right_top_6m_accu_mm</v>
      </c>
      <c r="B128" t="str">
        <f>'master schema'!K130</f>
        <v>Cyclic right top, 6m wavelength, accumulated mm</v>
      </c>
      <c r="C128" t="str">
        <f>'master schema'!D130</f>
        <v>Geom</v>
      </c>
      <c r="D128" t="str">
        <f>'master schema'!E130</f>
        <v>opt</v>
      </c>
      <c r="E128" t="str">
        <f>'master schema'!M130</f>
        <v>numeric</v>
      </c>
      <c r="F128">
        <f>'master schema'!N130</f>
        <v>0</v>
      </c>
      <c r="G128">
        <f>'master schema'!O130</f>
        <v>0</v>
      </c>
      <c r="H128" t="b">
        <f>'master schema'!Y130</f>
        <v>0</v>
      </c>
      <c r="I128" t="b">
        <f>'master schema'!Z130</f>
        <v>0</v>
      </c>
      <c r="J128">
        <f>'master schema'!S130</f>
        <v>0</v>
      </c>
      <c r="K128">
        <f>'master schema'!T130</f>
        <v>0</v>
      </c>
      <c r="L128">
        <f>'master schema'!U130</f>
        <v>0</v>
      </c>
      <c r="M128">
        <f>'master schema'!V130</f>
        <v>0</v>
      </c>
      <c r="N128">
        <f>'master schema'!W130</f>
        <v>0</v>
      </c>
      <c r="O128">
        <f>'master schema'!X130</f>
        <v>0</v>
      </c>
      <c r="P128" t="b">
        <f t="shared" si="24"/>
        <v>1</v>
      </c>
      <c r="Q128" t="b">
        <f t="shared" si="45"/>
        <v>1</v>
      </c>
      <c r="R128" t="b">
        <f t="shared" si="45"/>
        <v>0</v>
      </c>
      <c r="S128" t="b">
        <f t="shared" si="45"/>
        <v>0</v>
      </c>
      <c r="T128" t="b">
        <f t="shared" si="40"/>
        <v>0</v>
      </c>
      <c r="U128" t="b">
        <f t="shared" si="40"/>
        <v>0</v>
      </c>
      <c r="V128" t="b">
        <f>NOT(ISBLANK('master schema'!S130))</f>
        <v>0</v>
      </c>
      <c r="W128" t="b">
        <f>NOT(ISBLANK('master schema'!T130))</f>
        <v>0</v>
      </c>
      <c r="X128" t="b">
        <f>NOT(ISBLANK('master schema'!U130))</f>
        <v>0</v>
      </c>
      <c r="Y128" t="b">
        <f>NOT(ISBLANK('master schema'!V130))</f>
        <v>0</v>
      </c>
      <c r="Z128" t="b">
        <f>NOT(ISBLANK('master schema'!W130))</f>
        <v>0</v>
      </c>
      <c r="AA128" t="b">
        <f>NOT(ISBLANK('master schema'!X130))</f>
        <v>0</v>
      </c>
      <c r="AB128" t="b">
        <f t="shared" si="41"/>
        <v>0</v>
      </c>
      <c r="AC128" t="str">
        <f>INDEX(reference!$D$55:$D$61,MATCH('master schema'!M130,reference!$C$55:$C$61,0))</f>
        <v>number</v>
      </c>
      <c r="AD128" t="b">
        <f t="shared" si="42"/>
        <v>1</v>
      </c>
      <c r="AE128" t="str">
        <f t="shared" si="25"/>
        <v>cyclicRightTop6MAccuMm</v>
      </c>
      <c r="AF128" s="14" t="str">
        <f t="shared" si="44"/>
        <v>, {</v>
      </c>
      <c r="AG128" s="15" t="str">
        <f t="shared" si="26"/>
        <v>"name": "cyclic_right_top_6m_accu_mm"</v>
      </c>
      <c r="AH128" s="15" t="str">
        <f t="shared" si="27"/>
        <v>, "title": "Cyclic right top, 6m wavelength, accumulated mm"</v>
      </c>
      <c r="AI128" s="15" t="str">
        <f t="shared" si="28"/>
        <v>, "group": "Geom"</v>
      </c>
      <c r="AJ128" s="15" t="str">
        <f t="shared" si="29"/>
        <v>, "rank": "opt"</v>
      </c>
      <c r="AK128" s="15" t="str">
        <f t="shared" si="30"/>
        <v>, "type": "number"</v>
      </c>
      <c r="AL128" s="15" t="str">
        <f t="shared" si="31"/>
        <v/>
      </c>
      <c r="AM128" s="15" t="str">
        <f t="shared" si="32"/>
        <v/>
      </c>
      <c r="AN128" s="22" t="str">
        <f t="shared" si="33"/>
        <v/>
      </c>
      <c r="AO128" s="22" t="str">
        <f t="shared" si="34"/>
        <v/>
      </c>
      <c r="AP128" s="22" t="str">
        <f t="shared" si="35"/>
        <v/>
      </c>
      <c r="AQ128" s="22" t="str">
        <f>IF(AND($AD128,$AB128),IF(V128,IF(OR($V128:V128),",","")&amp;AQ$12&amp;": "&amp;J128,""),"")</f>
        <v/>
      </c>
      <c r="AR128" s="22" t="str">
        <f>IF(AND($AD128,$AB128),IF(W128,IF(OR($V128:W128),",","")&amp;AR$12&amp;": "&amp;K128,""),"")</f>
        <v/>
      </c>
      <c r="AS128" s="22" t="str">
        <f>IF(AND($AD128,$AB128),IF(X128,IF(OR($V128:X128),",","")&amp;AS$12&amp;": "&amp;L128,""),"")</f>
        <v/>
      </c>
      <c r="AT128" s="22" t="str">
        <f>IF(AND($AD128,$AB128),IF(Y128,IF(OR($V128:Y128),",","")&amp;AT$12&amp;": "&amp;M128,""),"")</f>
        <v/>
      </c>
      <c r="AU128" s="22" t="str">
        <f>IF(AND($AD128,$AB128),IF(Z128,IF(OR($V128:Z128),",","")&amp;AU$12&amp;": """&amp;N128&amp;"""",""),"")</f>
        <v/>
      </c>
      <c r="AV128" s="22" t="str">
        <f>IF(AND($AD128,$AB128),IF(AA128,IF(OR($V128:AA128),",","")&amp;AV$12&amp;": "&amp;"["&amp;O128&amp;"]",""),"")</f>
        <v/>
      </c>
      <c r="AW128" s="22" t="str">
        <f t="shared" si="36"/>
        <v/>
      </c>
      <c r="AX128" s="14" t="str">
        <f t="shared" si="43"/>
        <v>}</v>
      </c>
      <c r="AY128" s="13" t="str">
        <f t="shared" si="37"/>
        <v>, {"name": "cyclic_right_top_6m_accu_mm", "title": "Cyclic right top, 6m wavelength, accumulated mm", "group": "Geom", "rank": "opt", "type": "number"}</v>
      </c>
      <c r="AZ128" t="str">
        <f t="shared" si="38"/>
        <v>,cyclic_right_top_6m_accu_mm</v>
      </c>
      <c r="BA128" t="str">
        <f t="shared" si="39"/>
        <v>,'cyclic_right_top_6m_accu_mm'</v>
      </c>
    </row>
    <row r="129" spans="1:53" x14ac:dyDescent="0.25">
      <c r="A129" t="str">
        <f>'master schema'!C131</f>
        <v>cyclic_right_top_6m_peak_count</v>
      </c>
      <c r="B129" t="str">
        <f>'master schema'!K131</f>
        <v>Cyclic right top, 6m wavelength, peak count</v>
      </c>
      <c r="C129" t="str">
        <f>'master schema'!D131</f>
        <v>Geom</v>
      </c>
      <c r="D129" t="str">
        <f>'master schema'!E131</f>
        <v>opt</v>
      </c>
      <c r="E129" t="str">
        <f>'master schema'!M131</f>
        <v>integer</v>
      </c>
      <c r="F129">
        <f>'master schema'!N131</f>
        <v>0</v>
      </c>
      <c r="G129">
        <f>'master schema'!O131</f>
        <v>0</v>
      </c>
      <c r="H129" t="b">
        <f>'master schema'!Y131</f>
        <v>0</v>
      </c>
      <c r="I129" t="b">
        <f>'master schema'!Z131</f>
        <v>0</v>
      </c>
      <c r="J129">
        <f>'master schema'!S131</f>
        <v>0</v>
      </c>
      <c r="K129">
        <f>'master schema'!T131</f>
        <v>0</v>
      </c>
      <c r="L129">
        <f>'master schema'!U131</f>
        <v>0</v>
      </c>
      <c r="M129">
        <f>'master schema'!V131</f>
        <v>0</v>
      </c>
      <c r="N129">
        <f>'master schema'!W131</f>
        <v>0</v>
      </c>
      <c r="O129">
        <f>'master schema'!X131</f>
        <v>0</v>
      </c>
      <c r="P129" t="b">
        <f t="shared" si="24"/>
        <v>1</v>
      </c>
      <c r="Q129" t="b">
        <f t="shared" si="45"/>
        <v>1</v>
      </c>
      <c r="R129" t="b">
        <f t="shared" si="45"/>
        <v>0</v>
      </c>
      <c r="S129" t="b">
        <f t="shared" si="45"/>
        <v>0</v>
      </c>
      <c r="T129" t="b">
        <f t="shared" si="40"/>
        <v>0</v>
      </c>
      <c r="U129" t="b">
        <f t="shared" si="40"/>
        <v>0</v>
      </c>
      <c r="V129" t="b">
        <f>NOT(ISBLANK('master schema'!S131))</f>
        <v>0</v>
      </c>
      <c r="W129" t="b">
        <f>NOT(ISBLANK('master schema'!T131))</f>
        <v>0</v>
      </c>
      <c r="X129" t="b">
        <f>NOT(ISBLANK('master schema'!U131))</f>
        <v>0</v>
      </c>
      <c r="Y129" t="b">
        <f>NOT(ISBLANK('master schema'!V131))</f>
        <v>0</v>
      </c>
      <c r="Z129" t="b">
        <f>NOT(ISBLANK('master schema'!W131))</f>
        <v>0</v>
      </c>
      <c r="AA129" t="b">
        <f>NOT(ISBLANK('master schema'!X131))</f>
        <v>0</v>
      </c>
      <c r="AB129" t="b">
        <f t="shared" si="41"/>
        <v>0</v>
      </c>
      <c r="AC129" t="str">
        <f>INDEX(reference!$D$55:$D$61,MATCH('master schema'!M131,reference!$C$55:$C$61,0))</f>
        <v>integer</v>
      </c>
      <c r="AD129" t="b">
        <f t="shared" si="42"/>
        <v>1</v>
      </c>
      <c r="AE129" t="str">
        <f t="shared" si="25"/>
        <v>cyclicRightTop6MPeakCount</v>
      </c>
      <c r="AF129" s="14" t="str">
        <f t="shared" si="44"/>
        <v>, {</v>
      </c>
      <c r="AG129" s="15" t="str">
        <f t="shared" si="26"/>
        <v>"name": "cyclic_right_top_6m_peak_count"</v>
      </c>
      <c r="AH129" s="15" t="str">
        <f t="shared" si="27"/>
        <v>, "title": "Cyclic right top, 6m wavelength, peak count"</v>
      </c>
      <c r="AI129" s="15" t="str">
        <f t="shared" si="28"/>
        <v>, "group": "Geom"</v>
      </c>
      <c r="AJ129" s="15" t="str">
        <f t="shared" si="29"/>
        <v>, "rank": "opt"</v>
      </c>
      <c r="AK129" s="15" t="str">
        <f t="shared" si="30"/>
        <v>, "type": "integer"</v>
      </c>
      <c r="AL129" s="15" t="str">
        <f t="shared" si="31"/>
        <v/>
      </c>
      <c r="AM129" s="15" t="str">
        <f t="shared" si="32"/>
        <v/>
      </c>
      <c r="AN129" s="22" t="str">
        <f t="shared" si="33"/>
        <v/>
      </c>
      <c r="AO129" s="22" t="str">
        <f t="shared" si="34"/>
        <v/>
      </c>
      <c r="AP129" s="22" t="str">
        <f t="shared" si="35"/>
        <v/>
      </c>
      <c r="AQ129" s="22" t="str">
        <f>IF(AND($AD129,$AB129),IF(V129,IF(OR($V129:V129),",","")&amp;AQ$12&amp;": "&amp;J129,""),"")</f>
        <v/>
      </c>
      <c r="AR129" s="22" t="str">
        <f>IF(AND($AD129,$AB129),IF(W129,IF(OR($V129:W129),",","")&amp;AR$12&amp;": "&amp;K129,""),"")</f>
        <v/>
      </c>
      <c r="AS129" s="22" t="str">
        <f>IF(AND($AD129,$AB129),IF(X129,IF(OR($V129:X129),",","")&amp;AS$12&amp;": "&amp;L129,""),"")</f>
        <v/>
      </c>
      <c r="AT129" s="22" t="str">
        <f>IF(AND($AD129,$AB129),IF(Y129,IF(OR($V129:Y129),",","")&amp;AT$12&amp;": "&amp;M129,""),"")</f>
        <v/>
      </c>
      <c r="AU129" s="22" t="str">
        <f>IF(AND($AD129,$AB129),IF(Z129,IF(OR($V129:Z129),",","")&amp;AU$12&amp;": """&amp;N129&amp;"""",""),"")</f>
        <v/>
      </c>
      <c r="AV129" s="22" t="str">
        <f>IF(AND($AD129,$AB129),IF(AA129,IF(OR($V129:AA129),",","")&amp;AV$12&amp;": "&amp;"["&amp;O129&amp;"]",""),"")</f>
        <v/>
      </c>
      <c r="AW129" s="22" t="str">
        <f t="shared" si="36"/>
        <v/>
      </c>
      <c r="AX129" s="14" t="str">
        <f t="shared" si="43"/>
        <v>}</v>
      </c>
      <c r="AY129" s="13" t="str">
        <f t="shared" si="37"/>
        <v>, {"name": "cyclic_right_top_6m_peak_count", "title": "Cyclic right top, 6m wavelength, peak count", "group": "Geom", "rank": "opt", "type": "integer"}</v>
      </c>
      <c r="AZ129" t="str">
        <f t="shared" si="38"/>
        <v>,cyclic_right_top_6m_peak_count</v>
      </c>
      <c r="BA129" t="str">
        <f t="shared" si="39"/>
        <v>,'cyclic_right_top_6m_peak_count'</v>
      </c>
    </row>
    <row r="130" spans="1:53" x14ac:dyDescent="0.25">
      <c r="A130" t="str">
        <f>'master schema'!C132</f>
        <v>cyclic_left_top_9m_mm</v>
      </c>
      <c r="B130" t="str">
        <f>'master schema'!K132</f>
        <v>Cyclic left top, 9m wavelength, mm</v>
      </c>
      <c r="C130" t="str">
        <f>'master schema'!D132</f>
        <v>Geom</v>
      </c>
      <c r="D130" t="str">
        <f>'master schema'!E132</f>
        <v>opt</v>
      </c>
      <c r="E130" t="str">
        <f>'master schema'!M132</f>
        <v>numeric</v>
      </c>
      <c r="F130">
        <f>'master schema'!N132</f>
        <v>0</v>
      </c>
      <c r="G130">
        <f>'master schema'!O132</f>
        <v>0</v>
      </c>
      <c r="H130" t="b">
        <f>'master schema'!Y132</f>
        <v>0</v>
      </c>
      <c r="I130" t="b">
        <f>'master schema'!Z132</f>
        <v>0</v>
      </c>
      <c r="J130">
        <f>'master schema'!S132</f>
        <v>0</v>
      </c>
      <c r="K130">
        <f>'master schema'!T132</f>
        <v>0</v>
      </c>
      <c r="L130">
        <f>'master schema'!U132</f>
        <v>0</v>
      </c>
      <c r="M130">
        <f>'master schema'!V132</f>
        <v>0</v>
      </c>
      <c r="N130">
        <f>'master schema'!W132</f>
        <v>0</v>
      </c>
      <c r="O130">
        <f>'master schema'!X132</f>
        <v>0</v>
      </c>
      <c r="P130" t="b">
        <f t="shared" si="24"/>
        <v>1</v>
      </c>
      <c r="Q130" t="b">
        <f t="shared" si="45"/>
        <v>1</v>
      </c>
      <c r="R130" t="b">
        <f t="shared" si="45"/>
        <v>0</v>
      </c>
      <c r="S130" t="b">
        <f t="shared" si="45"/>
        <v>0</v>
      </c>
      <c r="T130" t="b">
        <f t="shared" si="40"/>
        <v>0</v>
      </c>
      <c r="U130" t="b">
        <f t="shared" si="40"/>
        <v>0</v>
      </c>
      <c r="V130" t="b">
        <f>NOT(ISBLANK('master schema'!S132))</f>
        <v>0</v>
      </c>
      <c r="W130" t="b">
        <f>NOT(ISBLANK('master schema'!T132))</f>
        <v>0</v>
      </c>
      <c r="X130" t="b">
        <f>NOT(ISBLANK('master schema'!U132))</f>
        <v>0</v>
      </c>
      <c r="Y130" t="b">
        <f>NOT(ISBLANK('master schema'!V132))</f>
        <v>0</v>
      </c>
      <c r="Z130" t="b">
        <f>NOT(ISBLANK('master schema'!W132))</f>
        <v>0</v>
      </c>
      <c r="AA130" t="b">
        <f>NOT(ISBLANK('master schema'!X132))</f>
        <v>0</v>
      </c>
      <c r="AB130" t="b">
        <f t="shared" si="41"/>
        <v>0</v>
      </c>
      <c r="AC130" t="str">
        <f>INDEX(reference!$D$55:$D$61,MATCH('master schema'!M132,reference!$C$55:$C$61,0))</f>
        <v>number</v>
      </c>
      <c r="AD130" t="b">
        <f t="shared" si="42"/>
        <v>1</v>
      </c>
      <c r="AE130" t="str">
        <f t="shared" si="25"/>
        <v>cyclicLeftTop9MMm</v>
      </c>
      <c r="AF130" s="14" t="str">
        <f t="shared" si="44"/>
        <v>, {</v>
      </c>
      <c r="AG130" s="15" t="str">
        <f t="shared" si="26"/>
        <v>"name": "cyclic_left_top_9m_mm"</v>
      </c>
      <c r="AH130" s="15" t="str">
        <f t="shared" si="27"/>
        <v>, "title": "Cyclic left top, 9m wavelength, mm"</v>
      </c>
      <c r="AI130" s="15" t="str">
        <f t="shared" si="28"/>
        <v>, "group": "Geom"</v>
      </c>
      <c r="AJ130" s="15" t="str">
        <f t="shared" si="29"/>
        <v>, "rank": "opt"</v>
      </c>
      <c r="AK130" s="15" t="str">
        <f t="shared" si="30"/>
        <v>, "type": "number"</v>
      </c>
      <c r="AL130" s="15" t="str">
        <f t="shared" si="31"/>
        <v/>
      </c>
      <c r="AM130" s="15" t="str">
        <f t="shared" si="32"/>
        <v/>
      </c>
      <c r="AN130" s="22" t="str">
        <f t="shared" si="33"/>
        <v/>
      </c>
      <c r="AO130" s="22" t="str">
        <f t="shared" si="34"/>
        <v/>
      </c>
      <c r="AP130" s="22" t="str">
        <f t="shared" si="35"/>
        <v/>
      </c>
      <c r="AQ130" s="22" t="str">
        <f>IF(AND($AD130,$AB130),IF(V130,IF(OR($V130:V130),",","")&amp;AQ$12&amp;": "&amp;J130,""),"")</f>
        <v/>
      </c>
      <c r="AR130" s="22" t="str">
        <f>IF(AND($AD130,$AB130),IF(W130,IF(OR($V130:W130),",","")&amp;AR$12&amp;": "&amp;K130,""),"")</f>
        <v/>
      </c>
      <c r="AS130" s="22" t="str">
        <f>IF(AND($AD130,$AB130),IF(X130,IF(OR($V130:X130),",","")&amp;AS$12&amp;": "&amp;L130,""),"")</f>
        <v/>
      </c>
      <c r="AT130" s="22" t="str">
        <f>IF(AND($AD130,$AB130),IF(Y130,IF(OR($V130:Y130),",","")&amp;AT$12&amp;": "&amp;M130,""),"")</f>
        <v/>
      </c>
      <c r="AU130" s="22" t="str">
        <f>IF(AND($AD130,$AB130),IF(Z130,IF(OR($V130:Z130),",","")&amp;AU$12&amp;": """&amp;N130&amp;"""",""),"")</f>
        <v/>
      </c>
      <c r="AV130" s="22" t="str">
        <f>IF(AND($AD130,$AB130),IF(AA130,IF(OR($V130:AA130),",","")&amp;AV$12&amp;": "&amp;"["&amp;O130&amp;"]",""),"")</f>
        <v/>
      </c>
      <c r="AW130" s="22" t="str">
        <f t="shared" si="36"/>
        <v/>
      </c>
      <c r="AX130" s="14" t="str">
        <f t="shared" si="43"/>
        <v>}</v>
      </c>
      <c r="AY130" s="13" t="str">
        <f t="shared" si="37"/>
        <v>, {"name": "cyclic_left_top_9m_mm", "title": "Cyclic left top, 9m wavelength, mm", "group": "Geom", "rank": "opt", "type": "number"}</v>
      </c>
      <c r="AZ130" t="str">
        <f t="shared" si="38"/>
        <v>,cyclic_left_top_9m_mm</v>
      </c>
      <c r="BA130" t="str">
        <f t="shared" si="39"/>
        <v>,'cyclic_left_top_9m_mm'</v>
      </c>
    </row>
    <row r="131" spans="1:53" x14ac:dyDescent="0.25">
      <c r="A131" t="str">
        <f>'master schema'!C133</f>
        <v>cyclic_left_top_9m_accu_mm</v>
      </c>
      <c r="B131" t="str">
        <f>'master schema'!K133</f>
        <v>Cyclic left top, 9m wavelength, accumulated mm</v>
      </c>
      <c r="C131" t="str">
        <f>'master schema'!D133</f>
        <v>Geom</v>
      </c>
      <c r="D131" t="str">
        <f>'master schema'!E133</f>
        <v>opt</v>
      </c>
      <c r="E131" t="str">
        <f>'master schema'!M133</f>
        <v>numeric</v>
      </c>
      <c r="F131">
        <f>'master schema'!N133</f>
        <v>0</v>
      </c>
      <c r="G131">
        <f>'master schema'!O133</f>
        <v>0</v>
      </c>
      <c r="H131" t="b">
        <f>'master schema'!Y133</f>
        <v>0</v>
      </c>
      <c r="I131" t="b">
        <f>'master schema'!Z133</f>
        <v>0</v>
      </c>
      <c r="J131">
        <f>'master schema'!S133</f>
        <v>0</v>
      </c>
      <c r="K131">
        <f>'master schema'!T133</f>
        <v>0</v>
      </c>
      <c r="L131">
        <f>'master schema'!U133</f>
        <v>0</v>
      </c>
      <c r="M131">
        <f>'master schema'!V133</f>
        <v>0</v>
      </c>
      <c r="N131">
        <f>'master schema'!W133</f>
        <v>0</v>
      </c>
      <c r="O131">
        <f>'master schema'!X133</f>
        <v>0</v>
      </c>
      <c r="P131" t="b">
        <f t="shared" si="24"/>
        <v>1</v>
      </c>
      <c r="Q131" t="b">
        <f t="shared" si="45"/>
        <v>1</v>
      </c>
      <c r="R131" t="b">
        <f t="shared" si="45"/>
        <v>0</v>
      </c>
      <c r="S131" t="b">
        <f t="shared" si="45"/>
        <v>0</v>
      </c>
      <c r="T131" t="b">
        <f t="shared" si="40"/>
        <v>0</v>
      </c>
      <c r="U131" t="b">
        <f t="shared" si="40"/>
        <v>0</v>
      </c>
      <c r="V131" t="b">
        <f>NOT(ISBLANK('master schema'!S133))</f>
        <v>0</v>
      </c>
      <c r="W131" t="b">
        <f>NOT(ISBLANK('master schema'!T133))</f>
        <v>0</v>
      </c>
      <c r="X131" t="b">
        <f>NOT(ISBLANK('master schema'!U133))</f>
        <v>0</v>
      </c>
      <c r="Y131" t="b">
        <f>NOT(ISBLANK('master schema'!V133))</f>
        <v>0</v>
      </c>
      <c r="Z131" t="b">
        <f>NOT(ISBLANK('master schema'!W133))</f>
        <v>0</v>
      </c>
      <c r="AA131" t="b">
        <f>NOT(ISBLANK('master schema'!X133))</f>
        <v>0</v>
      </c>
      <c r="AB131" t="b">
        <f t="shared" si="41"/>
        <v>0</v>
      </c>
      <c r="AC131" t="str">
        <f>INDEX(reference!$D$55:$D$61,MATCH('master schema'!M133,reference!$C$55:$C$61,0))</f>
        <v>number</v>
      </c>
      <c r="AD131" t="b">
        <f t="shared" si="42"/>
        <v>1</v>
      </c>
      <c r="AE131" t="str">
        <f t="shared" si="25"/>
        <v>cyclicLeftTop9MAccuMm</v>
      </c>
      <c r="AF131" s="14" t="str">
        <f t="shared" si="44"/>
        <v>, {</v>
      </c>
      <c r="AG131" s="15" t="str">
        <f t="shared" si="26"/>
        <v>"name": "cyclic_left_top_9m_accu_mm"</v>
      </c>
      <c r="AH131" s="15" t="str">
        <f t="shared" si="27"/>
        <v>, "title": "Cyclic left top, 9m wavelength, accumulated mm"</v>
      </c>
      <c r="AI131" s="15" t="str">
        <f t="shared" si="28"/>
        <v>, "group": "Geom"</v>
      </c>
      <c r="AJ131" s="15" t="str">
        <f t="shared" si="29"/>
        <v>, "rank": "opt"</v>
      </c>
      <c r="AK131" s="15" t="str">
        <f t="shared" si="30"/>
        <v>, "type": "number"</v>
      </c>
      <c r="AL131" s="15" t="str">
        <f t="shared" si="31"/>
        <v/>
      </c>
      <c r="AM131" s="15" t="str">
        <f t="shared" si="32"/>
        <v/>
      </c>
      <c r="AN131" s="22" t="str">
        <f t="shared" si="33"/>
        <v/>
      </c>
      <c r="AO131" s="22" t="str">
        <f t="shared" si="34"/>
        <v/>
      </c>
      <c r="AP131" s="22" t="str">
        <f t="shared" si="35"/>
        <v/>
      </c>
      <c r="AQ131" s="22" t="str">
        <f>IF(AND($AD131,$AB131),IF(V131,IF(OR($V131:V131),",","")&amp;AQ$12&amp;": "&amp;J131,""),"")</f>
        <v/>
      </c>
      <c r="AR131" s="22" t="str">
        <f>IF(AND($AD131,$AB131),IF(W131,IF(OR($V131:W131),",","")&amp;AR$12&amp;": "&amp;K131,""),"")</f>
        <v/>
      </c>
      <c r="AS131" s="22" t="str">
        <f>IF(AND($AD131,$AB131),IF(X131,IF(OR($V131:X131),",","")&amp;AS$12&amp;": "&amp;L131,""),"")</f>
        <v/>
      </c>
      <c r="AT131" s="22" t="str">
        <f>IF(AND($AD131,$AB131),IF(Y131,IF(OR($V131:Y131),",","")&amp;AT$12&amp;": "&amp;M131,""),"")</f>
        <v/>
      </c>
      <c r="AU131" s="22" t="str">
        <f>IF(AND($AD131,$AB131),IF(Z131,IF(OR($V131:Z131),",","")&amp;AU$12&amp;": """&amp;N131&amp;"""",""),"")</f>
        <v/>
      </c>
      <c r="AV131" s="22" t="str">
        <f>IF(AND($AD131,$AB131),IF(AA131,IF(OR($V131:AA131),",","")&amp;AV$12&amp;": "&amp;"["&amp;O131&amp;"]",""),"")</f>
        <v/>
      </c>
      <c r="AW131" s="22" t="str">
        <f t="shared" si="36"/>
        <v/>
      </c>
      <c r="AX131" s="14" t="str">
        <f t="shared" si="43"/>
        <v>}</v>
      </c>
      <c r="AY131" s="13" t="str">
        <f t="shared" si="37"/>
        <v>, {"name": "cyclic_left_top_9m_accu_mm", "title": "Cyclic left top, 9m wavelength, accumulated mm", "group": "Geom", "rank": "opt", "type": "number"}</v>
      </c>
      <c r="AZ131" t="str">
        <f t="shared" si="38"/>
        <v>,cyclic_left_top_9m_accu_mm</v>
      </c>
      <c r="BA131" t="str">
        <f t="shared" si="39"/>
        <v>,'cyclic_left_top_9m_accu_mm'</v>
      </c>
    </row>
    <row r="132" spans="1:53" x14ac:dyDescent="0.25">
      <c r="A132" t="str">
        <f>'master schema'!C134</f>
        <v>cyclic_left_top_9m_peak_count</v>
      </c>
      <c r="B132" t="str">
        <f>'master schema'!K134</f>
        <v>Cyclic left top, 9m wavelength, peak count</v>
      </c>
      <c r="C132" t="str">
        <f>'master schema'!D134</f>
        <v>Geom</v>
      </c>
      <c r="D132" t="str">
        <f>'master schema'!E134</f>
        <v>opt</v>
      </c>
      <c r="E132" t="str">
        <f>'master schema'!M134</f>
        <v>integer</v>
      </c>
      <c r="F132">
        <f>'master schema'!N134</f>
        <v>0</v>
      </c>
      <c r="G132">
        <f>'master schema'!O134</f>
        <v>0</v>
      </c>
      <c r="H132" t="b">
        <f>'master schema'!Y134</f>
        <v>0</v>
      </c>
      <c r="I132" t="b">
        <f>'master schema'!Z134</f>
        <v>0</v>
      </c>
      <c r="J132">
        <f>'master schema'!S134</f>
        <v>0</v>
      </c>
      <c r="K132">
        <f>'master schema'!T134</f>
        <v>0</v>
      </c>
      <c r="L132">
        <f>'master schema'!U134</f>
        <v>0</v>
      </c>
      <c r="M132">
        <f>'master schema'!V134</f>
        <v>0</v>
      </c>
      <c r="N132">
        <f>'master schema'!W134</f>
        <v>0</v>
      </c>
      <c r="O132">
        <f>'master schema'!X134</f>
        <v>0</v>
      </c>
      <c r="P132" t="b">
        <f t="shared" si="24"/>
        <v>1</v>
      </c>
      <c r="Q132" t="b">
        <f t="shared" si="45"/>
        <v>1</v>
      </c>
      <c r="R132" t="b">
        <f t="shared" si="45"/>
        <v>0</v>
      </c>
      <c r="S132" t="b">
        <f t="shared" si="45"/>
        <v>0</v>
      </c>
      <c r="T132" t="b">
        <f t="shared" si="40"/>
        <v>0</v>
      </c>
      <c r="U132" t="b">
        <f t="shared" si="40"/>
        <v>0</v>
      </c>
      <c r="V132" t="b">
        <f>NOT(ISBLANK('master schema'!S134))</f>
        <v>0</v>
      </c>
      <c r="W132" t="b">
        <f>NOT(ISBLANK('master schema'!T134))</f>
        <v>0</v>
      </c>
      <c r="X132" t="b">
        <f>NOT(ISBLANK('master schema'!U134))</f>
        <v>0</v>
      </c>
      <c r="Y132" t="b">
        <f>NOT(ISBLANK('master schema'!V134))</f>
        <v>0</v>
      </c>
      <c r="Z132" t="b">
        <f>NOT(ISBLANK('master schema'!W134))</f>
        <v>0</v>
      </c>
      <c r="AA132" t="b">
        <f>NOT(ISBLANK('master schema'!X134))</f>
        <v>0</v>
      </c>
      <c r="AB132" t="b">
        <f t="shared" si="41"/>
        <v>0</v>
      </c>
      <c r="AC132" t="str">
        <f>INDEX(reference!$D$55:$D$61,MATCH('master schema'!M134,reference!$C$55:$C$61,0))</f>
        <v>integer</v>
      </c>
      <c r="AD132" t="b">
        <f t="shared" si="42"/>
        <v>1</v>
      </c>
      <c r="AE132" t="str">
        <f t="shared" si="25"/>
        <v>cyclicLeftTop9MPeakCount</v>
      </c>
      <c r="AF132" s="14" t="str">
        <f t="shared" si="44"/>
        <v>, {</v>
      </c>
      <c r="AG132" s="15" t="str">
        <f t="shared" si="26"/>
        <v>"name": "cyclic_left_top_9m_peak_count"</v>
      </c>
      <c r="AH132" s="15" t="str">
        <f t="shared" si="27"/>
        <v>, "title": "Cyclic left top, 9m wavelength, peak count"</v>
      </c>
      <c r="AI132" s="15" t="str">
        <f t="shared" si="28"/>
        <v>, "group": "Geom"</v>
      </c>
      <c r="AJ132" s="15" t="str">
        <f t="shared" si="29"/>
        <v>, "rank": "opt"</v>
      </c>
      <c r="AK132" s="15" t="str">
        <f t="shared" si="30"/>
        <v>, "type": "integer"</v>
      </c>
      <c r="AL132" s="15" t="str">
        <f t="shared" si="31"/>
        <v/>
      </c>
      <c r="AM132" s="15" t="str">
        <f t="shared" si="32"/>
        <v/>
      </c>
      <c r="AN132" s="22" t="str">
        <f t="shared" si="33"/>
        <v/>
      </c>
      <c r="AO132" s="22" t="str">
        <f t="shared" si="34"/>
        <v/>
      </c>
      <c r="AP132" s="22" t="str">
        <f t="shared" si="35"/>
        <v/>
      </c>
      <c r="AQ132" s="22" t="str">
        <f>IF(AND($AD132,$AB132),IF(V132,IF(OR($V132:V132),",","")&amp;AQ$12&amp;": "&amp;J132,""),"")</f>
        <v/>
      </c>
      <c r="AR132" s="22" t="str">
        <f>IF(AND($AD132,$AB132),IF(W132,IF(OR($V132:W132),",","")&amp;AR$12&amp;": "&amp;K132,""),"")</f>
        <v/>
      </c>
      <c r="AS132" s="22" t="str">
        <f>IF(AND($AD132,$AB132),IF(X132,IF(OR($V132:X132),",","")&amp;AS$12&amp;": "&amp;L132,""),"")</f>
        <v/>
      </c>
      <c r="AT132" s="22" t="str">
        <f>IF(AND($AD132,$AB132),IF(Y132,IF(OR($V132:Y132),",","")&amp;AT$12&amp;": "&amp;M132,""),"")</f>
        <v/>
      </c>
      <c r="AU132" s="22" t="str">
        <f>IF(AND($AD132,$AB132),IF(Z132,IF(OR($V132:Z132),",","")&amp;AU$12&amp;": """&amp;N132&amp;"""",""),"")</f>
        <v/>
      </c>
      <c r="AV132" s="22" t="str">
        <f>IF(AND($AD132,$AB132),IF(AA132,IF(OR($V132:AA132),",","")&amp;AV$12&amp;": "&amp;"["&amp;O132&amp;"]",""),"")</f>
        <v/>
      </c>
      <c r="AW132" s="22" t="str">
        <f t="shared" si="36"/>
        <v/>
      </c>
      <c r="AX132" s="14" t="str">
        <f t="shared" si="43"/>
        <v>}</v>
      </c>
      <c r="AY132" s="13" t="str">
        <f t="shared" si="37"/>
        <v>, {"name": "cyclic_left_top_9m_peak_count", "title": "Cyclic left top, 9m wavelength, peak count", "group": "Geom", "rank": "opt", "type": "integer"}</v>
      </c>
      <c r="AZ132" t="str">
        <f t="shared" si="38"/>
        <v>,cyclic_left_top_9m_peak_count</v>
      </c>
      <c r="BA132" t="str">
        <f t="shared" si="39"/>
        <v>,'cyclic_left_top_9m_peak_count'</v>
      </c>
    </row>
    <row r="133" spans="1:53" x14ac:dyDescent="0.25">
      <c r="A133" t="str">
        <f>'master schema'!C135</f>
        <v>cyclic_right_top_9m_mm</v>
      </c>
      <c r="B133" t="str">
        <f>'master schema'!K135</f>
        <v>Cyclic right top, 9m wavelength, mm</v>
      </c>
      <c r="C133" t="str">
        <f>'master schema'!D135</f>
        <v>Geom</v>
      </c>
      <c r="D133" t="str">
        <f>'master schema'!E135</f>
        <v>opt</v>
      </c>
      <c r="E133" t="str">
        <f>'master schema'!M135</f>
        <v>numeric</v>
      </c>
      <c r="F133">
        <f>'master schema'!N135</f>
        <v>0</v>
      </c>
      <c r="G133">
        <f>'master schema'!O135</f>
        <v>0</v>
      </c>
      <c r="H133" t="b">
        <f>'master schema'!Y135</f>
        <v>0</v>
      </c>
      <c r="I133" t="b">
        <f>'master schema'!Z135</f>
        <v>0</v>
      </c>
      <c r="J133">
        <f>'master schema'!S135</f>
        <v>0</v>
      </c>
      <c r="K133">
        <f>'master schema'!T135</f>
        <v>0</v>
      </c>
      <c r="L133">
        <f>'master schema'!U135</f>
        <v>0</v>
      </c>
      <c r="M133">
        <f>'master schema'!V135</f>
        <v>0</v>
      </c>
      <c r="N133">
        <f>'master schema'!W135</f>
        <v>0</v>
      </c>
      <c r="O133">
        <f>'master schema'!X135</f>
        <v>0</v>
      </c>
      <c r="P133" t="b">
        <f t="shared" si="24"/>
        <v>1</v>
      </c>
      <c r="Q133" t="b">
        <f t="shared" si="45"/>
        <v>1</v>
      </c>
      <c r="R133" t="b">
        <f t="shared" si="45"/>
        <v>0</v>
      </c>
      <c r="S133" t="b">
        <f t="shared" si="45"/>
        <v>0</v>
      </c>
      <c r="T133" t="b">
        <f t="shared" si="40"/>
        <v>0</v>
      </c>
      <c r="U133" t="b">
        <f t="shared" si="40"/>
        <v>0</v>
      </c>
      <c r="V133" t="b">
        <f>NOT(ISBLANK('master schema'!S135))</f>
        <v>0</v>
      </c>
      <c r="W133" t="b">
        <f>NOT(ISBLANK('master schema'!T135))</f>
        <v>0</v>
      </c>
      <c r="X133" t="b">
        <f>NOT(ISBLANK('master schema'!U135))</f>
        <v>0</v>
      </c>
      <c r="Y133" t="b">
        <f>NOT(ISBLANK('master schema'!V135))</f>
        <v>0</v>
      </c>
      <c r="Z133" t="b">
        <f>NOT(ISBLANK('master schema'!W135))</f>
        <v>0</v>
      </c>
      <c r="AA133" t="b">
        <f>NOT(ISBLANK('master schema'!X135))</f>
        <v>0</v>
      </c>
      <c r="AB133" t="b">
        <f t="shared" si="41"/>
        <v>0</v>
      </c>
      <c r="AC133" t="str">
        <f>INDEX(reference!$D$55:$D$61,MATCH('master schema'!M135,reference!$C$55:$C$61,0))</f>
        <v>number</v>
      </c>
      <c r="AD133" t="b">
        <f t="shared" si="42"/>
        <v>1</v>
      </c>
      <c r="AE133" t="str">
        <f t="shared" si="25"/>
        <v>cyclicRightTop9MMm</v>
      </c>
      <c r="AF133" s="14" t="str">
        <f t="shared" si="44"/>
        <v>, {</v>
      </c>
      <c r="AG133" s="15" t="str">
        <f t="shared" si="26"/>
        <v>"name": "cyclic_right_top_9m_mm"</v>
      </c>
      <c r="AH133" s="15" t="str">
        <f t="shared" si="27"/>
        <v>, "title": "Cyclic right top, 9m wavelength, mm"</v>
      </c>
      <c r="AI133" s="15" t="str">
        <f t="shared" si="28"/>
        <v>, "group": "Geom"</v>
      </c>
      <c r="AJ133" s="15" t="str">
        <f t="shared" si="29"/>
        <v>, "rank": "opt"</v>
      </c>
      <c r="AK133" s="15" t="str">
        <f t="shared" si="30"/>
        <v>, "type": "number"</v>
      </c>
      <c r="AL133" s="15" t="str">
        <f t="shared" si="31"/>
        <v/>
      </c>
      <c r="AM133" s="15" t="str">
        <f t="shared" si="32"/>
        <v/>
      </c>
      <c r="AN133" s="22" t="str">
        <f t="shared" si="33"/>
        <v/>
      </c>
      <c r="AO133" s="22" t="str">
        <f t="shared" si="34"/>
        <v/>
      </c>
      <c r="AP133" s="22" t="str">
        <f t="shared" si="35"/>
        <v/>
      </c>
      <c r="AQ133" s="22" t="str">
        <f>IF(AND($AD133,$AB133),IF(V133,IF(OR($V133:V133),",","")&amp;AQ$12&amp;": "&amp;J133,""),"")</f>
        <v/>
      </c>
      <c r="AR133" s="22" t="str">
        <f>IF(AND($AD133,$AB133),IF(W133,IF(OR($V133:W133),",","")&amp;AR$12&amp;": "&amp;K133,""),"")</f>
        <v/>
      </c>
      <c r="AS133" s="22" t="str">
        <f>IF(AND($AD133,$AB133),IF(X133,IF(OR($V133:X133),",","")&amp;AS$12&amp;": "&amp;L133,""),"")</f>
        <v/>
      </c>
      <c r="AT133" s="22" t="str">
        <f>IF(AND($AD133,$AB133),IF(Y133,IF(OR($V133:Y133),",","")&amp;AT$12&amp;": "&amp;M133,""),"")</f>
        <v/>
      </c>
      <c r="AU133" s="22" t="str">
        <f>IF(AND($AD133,$AB133),IF(Z133,IF(OR($V133:Z133),",","")&amp;AU$12&amp;": """&amp;N133&amp;"""",""),"")</f>
        <v/>
      </c>
      <c r="AV133" s="22" t="str">
        <f>IF(AND($AD133,$AB133),IF(AA133,IF(OR($V133:AA133),",","")&amp;AV$12&amp;": "&amp;"["&amp;O133&amp;"]",""),"")</f>
        <v/>
      </c>
      <c r="AW133" s="22" t="str">
        <f t="shared" si="36"/>
        <v/>
      </c>
      <c r="AX133" s="14" t="str">
        <f t="shared" si="43"/>
        <v>}</v>
      </c>
      <c r="AY133" s="13" t="str">
        <f t="shared" si="37"/>
        <v>, {"name": "cyclic_right_top_9m_mm", "title": "Cyclic right top, 9m wavelength, mm", "group": "Geom", "rank": "opt", "type": "number"}</v>
      </c>
      <c r="AZ133" t="str">
        <f t="shared" si="38"/>
        <v>,cyclic_right_top_9m_mm</v>
      </c>
      <c r="BA133" t="str">
        <f t="shared" si="39"/>
        <v>,'cyclic_right_top_9m_mm'</v>
      </c>
    </row>
    <row r="134" spans="1:53" x14ac:dyDescent="0.25">
      <c r="A134" t="str">
        <f>'master schema'!C136</f>
        <v>cyclic_right_top_9m_accu_mm</v>
      </c>
      <c r="B134" t="str">
        <f>'master schema'!K136</f>
        <v>Cyclic right top, 9m wavelength, accumulated mm</v>
      </c>
      <c r="C134" t="str">
        <f>'master schema'!D136</f>
        <v>Geom</v>
      </c>
      <c r="D134" t="str">
        <f>'master schema'!E136</f>
        <v>opt</v>
      </c>
      <c r="E134" t="str">
        <f>'master schema'!M136</f>
        <v>numeric</v>
      </c>
      <c r="F134">
        <f>'master schema'!N136</f>
        <v>0</v>
      </c>
      <c r="G134">
        <f>'master schema'!O136</f>
        <v>0</v>
      </c>
      <c r="H134" t="b">
        <f>'master schema'!Y136</f>
        <v>0</v>
      </c>
      <c r="I134" t="b">
        <f>'master schema'!Z136</f>
        <v>0</v>
      </c>
      <c r="J134">
        <f>'master schema'!S136</f>
        <v>0</v>
      </c>
      <c r="K134">
        <f>'master schema'!T136</f>
        <v>0</v>
      </c>
      <c r="L134">
        <f>'master schema'!U136</f>
        <v>0</v>
      </c>
      <c r="M134">
        <f>'master schema'!V136</f>
        <v>0</v>
      </c>
      <c r="N134">
        <f>'master schema'!W136</f>
        <v>0</v>
      </c>
      <c r="O134">
        <f>'master schema'!X136</f>
        <v>0</v>
      </c>
      <c r="P134" t="b">
        <f t="shared" si="24"/>
        <v>1</v>
      </c>
      <c r="Q134" t="b">
        <f t="shared" si="45"/>
        <v>1</v>
      </c>
      <c r="R134" t="b">
        <f t="shared" si="45"/>
        <v>0</v>
      </c>
      <c r="S134" t="b">
        <f t="shared" si="45"/>
        <v>0</v>
      </c>
      <c r="T134" t="b">
        <f t="shared" si="40"/>
        <v>0</v>
      </c>
      <c r="U134" t="b">
        <f t="shared" si="40"/>
        <v>0</v>
      </c>
      <c r="V134" t="b">
        <f>NOT(ISBLANK('master schema'!S136))</f>
        <v>0</v>
      </c>
      <c r="W134" t="b">
        <f>NOT(ISBLANK('master schema'!T136))</f>
        <v>0</v>
      </c>
      <c r="X134" t="b">
        <f>NOT(ISBLANK('master schema'!U136))</f>
        <v>0</v>
      </c>
      <c r="Y134" t="b">
        <f>NOT(ISBLANK('master schema'!V136))</f>
        <v>0</v>
      </c>
      <c r="Z134" t="b">
        <f>NOT(ISBLANK('master schema'!W136))</f>
        <v>0</v>
      </c>
      <c r="AA134" t="b">
        <f>NOT(ISBLANK('master schema'!X136))</f>
        <v>0</v>
      </c>
      <c r="AB134" t="b">
        <f t="shared" si="41"/>
        <v>0</v>
      </c>
      <c r="AC134" t="str">
        <f>INDEX(reference!$D$55:$D$61,MATCH('master schema'!M136,reference!$C$55:$C$61,0))</f>
        <v>number</v>
      </c>
      <c r="AD134" t="b">
        <f t="shared" si="42"/>
        <v>1</v>
      </c>
      <c r="AE134" t="str">
        <f t="shared" si="25"/>
        <v>cyclicRightTop9MAccuMm</v>
      </c>
      <c r="AF134" s="14" t="str">
        <f t="shared" si="44"/>
        <v>, {</v>
      </c>
      <c r="AG134" s="15" t="str">
        <f t="shared" si="26"/>
        <v>"name": "cyclic_right_top_9m_accu_mm"</v>
      </c>
      <c r="AH134" s="15" t="str">
        <f t="shared" si="27"/>
        <v>, "title": "Cyclic right top, 9m wavelength, accumulated mm"</v>
      </c>
      <c r="AI134" s="15" t="str">
        <f t="shared" si="28"/>
        <v>, "group": "Geom"</v>
      </c>
      <c r="AJ134" s="15" t="str">
        <f t="shared" si="29"/>
        <v>, "rank": "opt"</v>
      </c>
      <c r="AK134" s="15" t="str">
        <f t="shared" si="30"/>
        <v>, "type": "number"</v>
      </c>
      <c r="AL134" s="15" t="str">
        <f t="shared" si="31"/>
        <v/>
      </c>
      <c r="AM134" s="15" t="str">
        <f t="shared" si="32"/>
        <v/>
      </c>
      <c r="AN134" s="22" t="str">
        <f t="shared" si="33"/>
        <v/>
      </c>
      <c r="AO134" s="22" t="str">
        <f t="shared" si="34"/>
        <v/>
      </c>
      <c r="AP134" s="22" t="str">
        <f t="shared" si="35"/>
        <v/>
      </c>
      <c r="AQ134" s="22" t="str">
        <f>IF(AND($AD134,$AB134),IF(V134,IF(OR($V134:V134),",","")&amp;AQ$12&amp;": "&amp;J134,""),"")</f>
        <v/>
      </c>
      <c r="AR134" s="22" t="str">
        <f>IF(AND($AD134,$AB134),IF(W134,IF(OR($V134:W134),",","")&amp;AR$12&amp;": "&amp;K134,""),"")</f>
        <v/>
      </c>
      <c r="AS134" s="22" t="str">
        <f>IF(AND($AD134,$AB134),IF(X134,IF(OR($V134:X134),",","")&amp;AS$12&amp;": "&amp;L134,""),"")</f>
        <v/>
      </c>
      <c r="AT134" s="22" t="str">
        <f>IF(AND($AD134,$AB134),IF(Y134,IF(OR($V134:Y134),",","")&amp;AT$12&amp;": "&amp;M134,""),"")</f>
        <v/>
      </c>
      <c r="AU134" s="22" t="str">
        <f>IF(AND($AD134,$AB134),IF(Z134,IF(OR($V134:Z134),",","")&amp;AU$12&amp;": """&amp;N134&amp;"""",""),"")</f>
        <v/>
      </c>
      <c r="AV134" s="22" t="str">
        <f>IF(AND($AD134,$AB134),IF(AA134,IF(OR($V134:AA134),",","")&amp;AV$12&amp;": "&amp;"["&amp;O134&amp;"]",""),"")</f>
        <v/>
      </c>
      <c r="AW134" s="22" t="str">
        <f t="shared" si="36"/>
        <v/>
      </c>
      <c r="AX134" s="14" t="str">
        <f t="shared" si="43"/>
        <v>}</v>
      </c>
      <c r="AY134" s="13" t="str">
        <f t="shared" si="37"/>
        <v>, {"name": "cyclic_right_top_9m_accu_mm", "title": "Cyclic right top, 9m wavelength, accumulated mm", "group": "Geom", "rank": "opt", "type": "number"}</v>
      </c>
      <c r="AZ134" t="str">
        <f t="shared" si="38"/>
        <v>,cyclic_right_top_9m_accu_mm</v>
      </c>
      <c r="BA134" t="str">
        <f t="shared" si="39"/>
        <v>,'cyclic_right_top_9m_accu_mm'</v>
      </c>
    </row>
    <row r="135" spans="1:53" x14ac:dyDescent="0.25">
      <c r="A135" t="str">
        <f>'master schema'!C137</f>
        <v>cyclic_right_top_9m_peak_count</v>
      </c>
      <c r="B135" t="str">
        <f>'master schema'!K137</f>
        <v>Cyclic right top, 9m wavelength, peak count</v>
      </c>
      <c r="C135" t="str">
        <f>'master schema'!D137</f>
        <v>Geom</v>
      </c>
      <c r="D135" t="str">
        <f>'master schema'!E137</f>
        <v>opt</v>
      </c>
      <c r="E135" t="str">
        <f>'master schema'!M137</f>
        <v>integer</v>
      </c>
      <c r="F135">
        <f>'master schema'!N137</f>
        <v>0</v>
      </c>
      <c r="G135">
        <f>'master schema'!O137</f>
        <v>0</v>
      </c>
      <c r="H135" t="b">
        <f>'master schema'!Y137</f>
        <v>0</v>
      </c>
      <c r="I135" t="b">
        <f>'master schema'!Z137</f>
        <v>0</v>
      </c>
      <c r="J135">
        <f>'master schema'!S137</f>
        <v>0</v>
      </c>
      <c r="K135">
        <f>'master schema'!T137</f>
        <v>0</v>
      </c>
      <c r="L135">
        <f>'master schema'!U137</f>
        <v>0</v>
      </c>
      <c r="M135">
        <f>'master schema'!V137</f>
        <v>0</v>
      </c>
      <c r="N135">
        <f>'master schema'!W137</f>
        <v>0</v>
      </c>
      <c r="O135">
        <f>'master schema'!X137</f>
        <v>0</v>
      </c>
      <c r="P135" t="b">
        <f t="shared" si="24"/>
        <v>1</v>
      </c>
      <c r="Q135" t="b">
        <f t="shared" si="45"/>
        <v>1</v>
      </c>
      <c r="R135" t="b">
        <f t="shared" si="45"/>
        <v>0</v>
      </c>
      <c r="S135" t="b">
        <f t="shared" si="45"/>
        <v>0</v>
      </c>
      <c r="T135" t="b">
        <f t="shared" si="40"/>
        <v>0</v>
      </c>
      <c r="U135" t="b">
        <f t="shared" si="40"/>
        <v>0</v>
      </c>
      <c r="V135" t="b">
        <f>NOT(ISBLANK('master schema'!S137))</f>
        <v>0</v>
      </c>
      <c r="W135" t="b">
        <f>NOT(ISBLANK('master schema'!T137))</f>
        <v>0</v>
      </c>
      <c r="X135" t="b">
        <f>NOT(ISBLANK('master schema'!U137))</f>
        <v>0</v>
      </c>
      <c r="Y135" t="b">
        <f>NOT(ISBLANK('master schema'!V137))</f>
        <v>0</v>
      </c>
      <c r="Z135" t="b">
        <f>NOT(ISBLANK('master schema'!W137))</f>
        <v>0</v>
      </c>
      <c r="AA135" t="b">
        <f>NOT(ISBLANK('master schema'!X137))</f>
        <v>0</v>
      </c>
      <c r="AB135" t="b">
        <f t="shared" si="41"/>
        <v>0</v>
      </c>
      <c r="AC135" t="str">
        <f>INDEX(reference!$D$55:$D$61,MATCH('master schema'!M137,reference!$C$55:$C$61,0))</f>
        <v>integer</v>
      </c>
      <c r="AD135" t="b">
        <f t="shared" si="42"/>
        <v>1</v>
      </c>
      <c r="AE135" t="str">
        <f t="shared" si="25"/>
        <v>cyclicRightTop9MPeakCount</v>
      </c>
      <c r="AF135" s="14" t="str">
        <f t="shared" si="44"/>
        <v>, {</v>
      </c>
      <c r="AG135" s="15" t="str">
        <f t="shared" si="26"/>
        <v>"name": "cyclic_right_top_9m_peak_count"</v>
      </c>
      <c r="AH135" s="15" t="str">
        <f t="shared" si="27"/>
        <v>, "title": "Cyclic right top, 9m wavelength, peak count"</v>
      </c>
      <c r="AI135" s="15" t="str">
        <f t="shared" si="28"/>
        <v>, "group": "Geom"</v>
      </c>
      <c r="AJ135" s="15" t="str">
        <f t="shared" si="29"/>
        <v>, "rank": "opt"</v>
      </c>
      <c r="AK135" s="15" t="str">
        <f t="shared" si="30"/>
        <v>, "type": "integer"</v>
      </c>
      <c r="AL135" s="15" t="str">
        <f t="shared" si="31"/>
        <v/>
      </c>
      <c r="AM135" s="15" t="str">
        <f t="shared" si="32"/>
        <v/>
      </c>
      <c r="AN135" s="22" t="str">
        <f t="shared" si="33"/>
        <v/>
      </c>
      <c r="AO135" s="22" t="str">
        <f t="shared" si="34"/>
        <v/>
      </c>
      <c r="AP135" s="22" t="str">
        <f t="shared" si="35"/>
        <v/>
      </c>
      <c r="AQ135" s="22" t="str">
        <f>IF(AND($AD135,$AB135),IF(V135,IF(OR($V135:V135),",","")&amp;AQ$12&amp;": "&amp;J135,""),"")</f>
        <v/>
      </c>
      <c r="AR135" s="22" t="str">
        <f>IF(AND($AD135,$AB135),IF(W135,IF(OR($V135:W135),",","")&amp;AR$12&amp;": "&amp;K135,""),"")</f>
        <v/>
      </c>
      <c r="AS135" s="22" t="str">
        <f>IF(AND($AD135,$AB135),IF(X135,IF(OR($V135:X135),",","")&amp;AS$12&amp;": "&amp;L135,""),"")</f>
        <v/>
      </c>
      <c r="AT135" s="22" t="str">
        <f>IF(AND($AD135,$AB135),IF(Y135,IF(OR($V135:Y135),",","")&amp;AT$12&amp;": "&amp;M135,""),"")</f>
        <v/>
      </c>
      <c r="AU135" s="22" t="str">
        <f>IF(AND($AD135,$AB135),IF(Z135,IF(OR($V135:Z135),",","")&amp;AU$12&amp;": """&amp;N135&amp;"""",""),"")</f>
        <v/>
      </c>
      <c r="AV135" s="22" t="str">
        <f>IF(AND($AD135,$AB135),IF(AA135,IF(OR($V135:AA135),",","")&amp;AV$12&amp;": "&amp;"["&amp;O135&amp;"]",""),"")</f>
        <v/>
      </c>
      <c r="AW135" s="22" t="str">
        <f t="shared" si="36"/>
        <v/>
      </c>
      <c r="AX135" s="14" t="str">
        <f t="shared" si="43"/>
        <v>}</v>
      </c>
      <c r="AY135" s="13" t="str">
        <f t="shared" si="37"/>
        <v>, {"name": "cyclic_right_top_9m_peak_count", "title": "Cyclic right top, 9m wavelength, peak count", "group": "Geom", "rank": "opt", "type": "integer"}</v>
      </c>
      <c r="AZ135" t="str">
        <f t="shared" si="38"/>
        <v>,cyclic_right_top_9m_peak_count</v>
      </c>
      <c r="BA135" t="str">
        <f t="shared" si="39"/>
        <v>,'cyclic_right_top_9m_peak_count'</v>
      </c>
    </row>
    <row r="136" spans="1:53" x14ac:dyDescent="0.25">
      <c r="A136" t="str">
        <f>'master schema'!C138</f>
        <v>cyclic_left_top_13m_mm</v>
      </c>
      <c r="B136" t="str">
        <f>'master schema'!K138</f>
        <v>Cyclic left top, 13m wavelength, mm</v>
      </c>
      <c r="C136" t="str">
        <f>'master schema'!D138</f>
        <v>Geom</v>
      </c>
      <c r="D136" t="str">
        <f>'master schema'!E138</f>
        <v>opt</v>
      </c>
      <c r="E136" t="str">
        <f>'master schema'!M138</f>
        <v>numeric</v>
      </c>
      <c r="F136">
        <f>'master schema'!N138</f>
        <v>0</v>
      </c>
      <c r="G136">
        <f>'master schema'!O138</f>
        <v>0</v>
      </c>
      <c r="H136" t="b">
        <f>'master schema'!Y138</f>
        <v>0</v>
      </c>
      <c r="I136" t="b">
        <f>'master schema'!Z138</f>
        <v>0</v>
      </c>
      <c r="J136">
        <f>'master schema'!S138</f>
        <v>0</v>
      </c>
      <c r="K136">
        <f>'master schema'!T138</f>
        <v>0</v>
      </c>
      <c r="L136">
        <f>'master schema'!U138</f>
        <v>0</v>
      </c>
      <c r="M136">
        <f>'master schema'!V138</f>
        <v>0</v>
      </c>
      <c r="N136">
        <f>'master schema'!W138</f>
        <v>0</v>
      </c>
      <c r="O136">
        <f>'master schema'!X138</f>
        <v>0</v>
      </c>
      <c r="P136" t="b">
        <f t="shared" si="24"/>
        <v>1</v>
      </c>
      <c r="Q136" t="b">
        <f t="shared" si="45"/>
        <v>1</v>
      </c>
      <c r="R136" t="b">
        <f t="shared" si="45"/>
        <v>0</v>
      </c>
      <c r="S136" t="b">
        <f t="shared" si="45"/>
        <v>0</v>
      </c>
      <c r="T136" t="b">
        <f t="shared" si="40"/>
        <v>0</v>
      </c>
      <c r="U136" t="b">
        <f t="shared" si="40"/>
        <v>0</v>
      </c>
      <c r="V136" t="b">
        <f>NOT(ISBLANK('master schema'!S138))</f>
        <v>0</v>
      </c>
      <c r="W136" t="b">
        <f>NOT(ISBLANK('master schema'!T138))</f>
        <v>0</v>
      </c>
      <c r="X136" t="b">
        <f>NOT(ISBLANK('master schema'!U138))</f>
        <v>0</v>
      </c>
      <c r="Y136" t="b">
        <f>NOT(ISBLANK('master schema'!V138))</f>
        <v>0</v>
      </c>
      <c r="Z136" t="b">
        <f>NOT(ISBLANK('master schema'!W138))</f>
        <v>0</v>
      </c>
      <c r="AA136" t="b">
        <f>NOT(ISBLANK('master schema'!X138))</f>
        <v>0</v>
      </c>
      <c r="AB136" t="b">
        <f t="shared" si="41"/>
        <v>0</v>
      </c>
      <c r="AC136" t="str">
        <f>INDEX(reference!$D$55:$D$61,MATCH('master schema'!M138,reference!$C$55:$C$61,0))</f>
        <v>number</v>
      </c>
      <c r="AD136" t="b">
        <f t="shared" si="42"/>
        <v>1</v>
      </c>
      <c r="AE136" t="str">
        <f t="shared" si="25"/>
        <v>cyclicLeftTop13MMm</v>
      </c>
      <c r="AF136" s="14" t="str">
        <f t="shared" si="44"/>
        <v>, {</v>
      </c>
      <c r="AG136" s="15" t="str">
        <f t="shared" si="26"/>
        <v>"name": "cyclic_left_top_13m_mm"</v>
      </c>
      <c r="AH136" s="15" t="str">
        <f t="shared" si="27"/>
        <v>, "title": "Cyclic left top, 13m wavelength, mm"</v>
      </c>
      <c r="AI136" s="15" t="str">
        <f t="shared" si="28"/>
        <v>, "group": "Geom"</v>
      </c>
      <c r="AJ136" s="15" t="str">
        <f t="shared" si="29"/>
        <v>, "rank": "opt"</v>
      </c>
      <c r="AK136" s="15" t="str">
        <f t="shared" si="30"/>
        <v>, "type": "number"</v>
      </c>
      <c r="AL136" s="15" t="str">
        <f t="shared" si="31"/>
        <v/>
      </c>
      <c r="AM136" s="15" t="str">
        <f t="shared" si="32"/>
        <v/>
      </c>
      <c r="AN136" s="22" t="str">
        <f t="shared" si="33"/>
        <v/>
      </c>
      <c r="AO136" s="22" t="str">
        <f t="shared" si="34"/>
        <v/>
      </c>
      <c r="AP136" s="22" t="str">
        <f t="shared" si="35"/>
        <v/>
      </c>
      <c r="AQ136" s="22" t="str">
        <f>IF(AND($AD136,$AB136),IF(V136,IF(OR($V136:V136),",","")&amp;AQ$12&amp;": "&amp;J136,""),"")</f>
        <v/>
      </c>
      <c r="AR136" s="22" t="str">
        <f>IF(AND($AD136,$AB136),IF(W136,IF(OR($V136:W136),",","")&amp;AR$12&amp;": "&amp;K136,""),"")</f>
        <v/>
      </c>
      <c r="AS136" s="22" t="str">
        <f>IF(AND($AD136,$AB136),IF(X136,IF(OR($V136:X136),",","")&amp;AS$12&amp;": "&amp;L136,""),"")</f>
        <v/>
      </c>
      <c r="AT136" s="22" t="str">
        <f>IF(AND($AD136,$AB136),IF(Y136,IF(OR($V136:Y136),",","")&amp;AT$12&amp;": "&amp;M136,""),"")</f>
        <v/>
      </c>
      <c r="AU136" s="22" t="str">
        <f>IF(AND($AD136,$AB136),IF(Z136,IF(OR($V136:Z136),",","")&amp;AU$12&amp;": """&amp;N136&amp;"""",""),"")</f>
        <v/>
      </c>
      <c r="AV136" s="22" t="str">
        <f>IF(AND($AD136,$AB136),IF(AA136,IF(OR($V136:AA136),",","")&amp;AV$12&amp;": "&amp;"["&amp;O136&amp;"]",""),"")</f>
        <v/>
      </c>
      <c r="AW136" s="22" t="str">
        <f t="shared" si="36"/>
        <v/>
      </c>
      <c r="AX136" s="14" t="str">
        <f t="shared" si="43"/>
        <v>}</v>
      </c>
      <c r="AY136" s="13" t="str">
        <f t="shared" si="37"/>
        <v>, {"name": "cyclic_left_top_13m_mm", "title": "Cyclic left top, 13m wavelength, mm", "group": "Geom", "rank": "opt", "type": "number"}</v>
      </c>
      <c r="AZ136" t="str">
        <f t="shared" si="38"/>
        <v>,cyclic_left_top_13m_mm</v>
      </c>
      <c r="BA136" t="str">
        <f t="shared" si="39"/>
        <v>,'cyclic_left_top_13m_mm'</v>
      </c>
    </row>
    <row r="137" spans="1:53" x14ac:dyDescent="0.25">
      <c r="A137" t="str">
        <f>'master schema'!C139</f>
        <v>cyclic_left_top_13m_accu_mm</v>
      </c>
      <c r="B137" t="str">
        <f>'master schema'!K139</f>
        <v>Cyclic left top, 13m wavelength, accumulated mm</v>
      </c>
      <c r="C137" t="str">
        <f>'master schema'!D139</f>
        <v>Geom</v>
      </c>
      <c r="D137" t="str">
        <f>'master schema'!E139</f>
        <v>opt</v>
      </c>
      <c r="E137" t="str">
        <f>'master schema'!M139</f>
        <v>numeric</v>
      </c>
      <c r="F137">
        <f>'master schema'!N139</f>
        <v>0</v>
      </c>
      <c r="G137">
        <f>'master schema'!O139</f>
        <v>0</v>
      </c>
      <c r="H137" t="b">
        <f>'master schema'!Y139</f>
        <v>0</v>
      </c>
      <c r="I137" t="b">
        <f>'master schema'!Z139</f>
        <v>0</v>
      </c>
      <c r="J137">
        <f>'master schema'!S139</f>
        <v>0</v>
      </c>
      <c r="K137">
        <f>'master schema'!T139</f>
        <v>0</v>
      </c>
      <c r="L137">
        <f>'master schema'!U139</f>
        <v>0</v>
      </c>
      <c r="M137">
        <f>'master schema'!V139</f>
        <v>0</v>
      </c>
      <c r="N137">
        <f>'master schema'!W139</f>
        <v>0</v>
      </c>
      <c r="O137">
        <f>'master schema'!X139</f>
        <v>0</v>
      </c>
      <c r="P137" t="b">
        <f t="shared" si="24"/>
        <v>1</v>
      </c>
      <c r="Q137" t="b">
        <f t="shared" si="45"/>
        <v>1</v>
      </c>
      <c r="R137" t="b">
        <f t="shared" si="45"/>
        <v>0</v>
      </c>
      <c r="S137" t="b">
        <f t="shared" si="45"/>
        <v>0</v>
      </c>
      <c r="T137" t="b">
        <f t="shared" si="40"/>
        <v>0</v>
      </c>
      <c r="U137" t="b">
        <f t="shared" si="40"/>
        <v>0</v>
      </c>
      <c r="V137" t="b">
        <f>NOT(ISBLANK('master schema'!S139))</f>
        <v>0</v>
      </c>
      <c r="W137" t="b">
        <f>NOT(ISBLANK('master schema'!T139))</f>
        <v>0</v>
      </c>
      <c r="X137" t="b">
        <f>NOT(ISBLANK('master schema'!U139))</f>
        <v>0</v>
      </c>
      <c r="Y137" t="b">
        <f>NOT(ISBLANK('master schema'!V139))</f>
        <v>0</v>
      </c>
      <c r="Z137" t="b">
        <f>NOT(ISBLANK('master schema'!W139))</f>
        <v>0</v>
      </c>
      <c r="AA137" t="b">
        <f>NOT(ISBLANK('master schema'!X139))</f>
        <v>0</v>
      </c>
      <c r="AB137" t="b">
        <f t="shared" si="41"/>
        <v>0</v>
      </c>
      <c r="AC137" t="str">
        <f>INDEX(reference!$D$55:$D$61,MATCH('master schema'!M139,reference!$C$55:$C$61,0))</f>
        <v>number</v>
      </c>
      <c r="AD137" t="b">
        <f t="shared" si="42"/>
        <v>1</v>
      </c>
      <c r="AE137" t="str">
        <f t="shared" si="25"/>
        <v>cyclicLeftTop13MAccuMm</v>
      </c>
      <c r="AF137" s="14" t="str">
        <f t="shared" si="44"/>
        <v>, {</v>
      </c>
      <c r="AG137" s="15" t="str">
        <f t="shared" si="26"/>
        <v>"name": "cyclic_left_top_13m_accu_mm"</v>
      </c>
      <c r="AH137" s="15" t="str">
        <f t="shared" si="27"/>
        <v>, "title": "Cyclic left top, 13m wavelength, accumulated mm"</v>
      </c>
      <c r="AI137" s="15" t="str">
        <f t="shared" si="28"/>
        <v>, "group": "Geom"</v>
      </c>
      <c r="AJ137" s="15" t="str">
        <f t="shared" si="29"/>
        <v>, "rank": "opt"</v>
      </c>
      <c r="AK137" s="15" t="str">
        <f t="shared" si="30"/>
        <v>, "type": "number"</v>
      </c>
      <c r="AL137" s="15" t="str">
        <f t="shared" si="31"/>
        <v/>
      </c>
      <c r="AM137" s="15" t="str">
        <f t="shared" si="32"/>
        <v/>
      </c>
      <c r="AN137" s="22" t="str">
        <f t="shared" si="33"/>
        <v/>
      </c>
      <c r="AO137" s="22" t="str">
        <f t="shared" si="34"/>
        <v/>
      </c>
      <c r="AP137" s="22" t="str">
        <f t="shared" si="35"/>
        <v/>
      </c>
      <c r="AQ137" s="22" t="str">
        <f>IF(AND($AD137,$AB137),IF(V137,IF(OR($V137:V137),",","")&amp;AQ$12&amp;": "&amp;J137,""),"")</f>
        <v/>
      </c>
      <c r="AR137" s="22" t="str">
        <f>IF(AND($AD137,$AB137),IF(W137,IF(OR($V137:W137),",","")&amp;AR$12&amp;": "&amp;K137,""),"")</f>
        <v/>
      </c>
      <c r="AS137" s="22" t="str">
        <f>IF(AND($AD137,$AB137),IF(X137,IF(OR($V137:X137),",","")&amp;AS$12&amp;": "&amp;L137,""),"")</f>
        <v/>
      </c>
      <c r="AT137" s="22" t="str">
        <f>IF(AND($AD137,$AB137),IF(Y137,IF(OR($V137:Y137),",","")&amp;AT$12&amp;": "&amp;M137,""),"")</f>
        <v/>
      </c>
      <c r="AU137" s="22" t="str">
        <f>IF(AND($AD137,$AB137),IF(Z137,IF(OR($V137:Z137),",","")&amp;AU$12&amp;": """&amp;N137&amp;"""",""),"")</f>
        <v/>
      </c>
      <c r="AV137" s="22" t="str">
        <f>IF(AND($AD137,$AB137),IF(AA137,IF(OR($V137:AA137),",","")&amp;AV$12&amp;": "&amp;"["&amp;O137&amp;"]",""),"")</f>
        <v/>
      </c>
      <c r="AW137" s="22" t="str">
        <f t="shared" si="36"/>
        <v/>
      </c>
      <c r="AX137" s="14" t="str">
        <f t="shared" si="43"/>
        <v>}</v>
      </c>
      <c r="AY137" s="13" t="str">
        <f t="shared" si="37"/>
        <v>, {"name": "cyclic_left_top_13m_accu_mm", "title": "Cyclic left top, 13m wavelength, accumulated mm", "group": "Geom", "rank": "opt", "type": "number"}</v>
      </c>
      <c r="AZ137" t="str">
        <f t="shared" si="38"/>
        <v>,cyclic_left_top_13m_accu_mm</v>
      </c>
      <c r="BA137" t="str">
        <f t="shared" si="39"/>
        <v>,'cyclic_left_top_13m_accu_mm'</v>
      </c>
    </row>
    <row r="138" spans="1:53" x14ac:dyDescent="0.25">
      <c r="A138" t="str">
        <f>'master schema'!C140</f>
        <v>cyclic_left_top_13m_peak_count</v>
      </c>
      <c r="B138" t="str">
        <f>'master schema'!K140</f>
        <v>Cyclic left top, 13m wavelength, peak count</v>
      </c>
      <c r="C138" t="str">
        <f>'master schema'!D140</f>
        <v>Geom</v>
      </c>
      <c r="D138" t="str">
        <f>'master schema'!E140</f>
        <v>opt</v>
      </c>
      <c r="E138" t="str">
        <f>'master schema'!M140</f>
        <v>integer</v>
      </c>
      <c r="F138">
        <f>'master schema'!N140</f>
        <v>0</v>
      </c>
      <c r="G138">
        <f>'master schema'!O140</f>
        <v>0</v>
      </c>
      <c r="H138" t="b">
        <f>'master schema'!Y140</f>
        <v>0</v>
      </c>
      <c r="I138" t="b">
        <f>'master schema'!Z140</f>
        <v>0</v>
      </c>
      <c r="J138">
        <f>'master schema'!S140</f>
        <v>0</v>
      </c>
      <c r="K138">
        <f>'master schema'!T140</f>
        <v>0</v>
      </c>
      <c r="L138">
        <f>'master schema'!U140</f>
        <v>0</v>
      </c>
      <c r="M138">
        <f>'master schema'!V140</f>
        <v>0</v>
      </c>
      <c r="N138">
        <f>'master schema'!W140</f>
        <v>0</v>
      </c>
      <c r="O138">
        <f>'master schema'!X140</f>
        <v>0</v>
      </c>
      <c r="P138" t="b">
        <f t="shared" si="24"/>
        <v>1</v>
      </c>
      <c r="Q138" t="b">
        <f t="shared" si="45"/>
        <v>1</v>
      </c>
      <c r="R138" t="b">
        <f t="shared" si="45"/>
        <v>0</v>
      </c>
      <c r="S138" t="b">
        <f t="shared" si="45"/>
        <v>0</v>
      </c>
      <c r="T138" t="b">
        <f t="shared" si="40"/>
        <v>0</v>
      </c>
      <c r="U138" t="b">
        <f t="shared" si="40"/>
        <v>0</v>
      </c>
      <c r="V138" t="b">
        <f>NOT(ISBLANK('master schema'!S140))</f>
        <v>0</v>
      </c>
      <c r="W138" t="b">
        <f>NOT(ISBLANK('master schema'!T140))</f>
        <v>0</v>
      </c>
      <c r="X138" t="b">
        <f>NOT(ISBLANK('master schema'!U140))</f>
        <v>0</v>
      </c>
      <c r="Y138" t="b">
        <f>NOT(ISBLANK('master schema'!V140))</f>
        <v>0</v>
      </c>
      <c r="Z138" t="b">
        <f>NOT(ISBLANK('master schema'!W140))</f>
        <v>0</v>
      </c>
      <c r="AA138" t="b">
        <f>NOT(ISBLANK('master schema'!X140))</f>
        <v>0</v>
      </c>
      <c r="AB138" t="b">
        <f t="shared" si="41"/>
        <v>0</v>
      </c>
      <c r="AC138" t="str">
        <f>INDEX(reference!$D$55:$D$61,MATCH('master schema'!M140,reference!$C$55:$C$61,0))</f>
        <v>integer</v>
      </c>
      <c r="AD138" t="b">
        <f t="shared" si="42"/>
        <v>1</v>
      </c>
      <c r="AE138" t="str">
        <f t="shared" si="25"/>
        <v>cyclicLeftTop13MPeakCount</v>
      </c>
      <c r="AF138" s="14" t="str">
        <f t="shared" si="44"/>
        <v>, {</v>
      </c>
      <c r="AG138" s="15" t="str">
        <f t="shared" si="26"/>
        <v>"name": "cyclic_left_top_13m_peak_count"</v>
      </c>
      <c r="AH138" s="15" t="str">
        <f t="shared" si="27"/>
        <v>, "title": "Cyclic left top, 13m wavelength, peak count"</v>
      </c>
      <c r="AI138" s="15" t="str">
        <f t="shared" si="28"/>
        <v>, "group": "Geom"</v>
      </c>
      <c r="AJ138" s="15" t="str">
        <f t="shared" si="29"/>
        <v>, "rank": "opt"</v>
      </c>
      <c r="AK138" s="15" t="str">
        <f t="shared" si="30"/>
        <v>, "type": "integer"</v>
      </c>
      <c r="AL138" s="15" t="str">
        <f t="shared" si="31"/>
        <v/>
      </c>
      <c r="AM138" s="15" t="str">
        <f t="shared" si="32"/>
        <v/>
      </c>
      <c r="AN138" s="22" t="str">
        <f t="shared" si="33"/>
        <v/>
      </c>
      <c r="AO138" s="22" t="str">
        <f t="shared" si="34"/>
        <v/>
      </c>
      <c r="AP138" s="22" t="str">
        <f t="shared" si="35"/>
        <v/>
      </c>
      <c r="AQ138" s="22" t="str">
        <f>IF(AND($AD138,$AB138),IF(V138,IF(OR($V138:V138),",","")&amp;AQ$12&amp;": "&amp;J138,""),"")</f>
        <v/>
      </c>
      <c r="AR138" s="22" t="str">
        <f>IF(AND($AD138,$AB138),IF(W138,IF(OR($V138:W138),",","")&amp;AR$12&amp;": "&amp;K138,""),"")</f>
        <v/>
      </c>
      <c r="AS138" s="22" t="str">
        <f>IF(AND($AD138,$AB138),IF(X138,IF(OR($V138:X138),",","")&amp;AS$12&amp;": "&amp;L138,""),"")</f>
        <v/>
      </c>
      <c r="AT138" s="22" t="str">
        <f>IF(AND($AD138,$AB138),IF(Y138,IF(OR($V138:Y138),",","")&amp;AT$12&amp;": "&amp;M138,""),"")</f>
        <v/>
      </c>
      <c r="AU138" s="22" t="str">
        <f>IF(AND($AD138,$AB138),IF(Z138,IF(OR($V138:Z138),",","")&amp;AU$12&amp;": """&amp;N138&amp;"""",""),"")</f>
        <v/>
      </c>
      <c r="AV138" s="22" t="str">
        <f>IF(AND($AD138,$AB138),IF(AA138,IF(OR($V138:AA138),",","")&amp;AV$12&amp;": "&amp;"["&amp;O138&amp;"]",""),"")</f>
        <v/>
      </c>
      <c r="AW138" s="22" t="str">
        <f t="shared" si="36"/>
        <v/>
      </c>
      <c r="AX138" s="14" t="str">
        <f t="shared" si="43"/>
        <v>}</v>
      </c>
      <c r="AY138" s="13" t="str">
        <f t="shared" si="37"/>
        <v>, {"name": "cyclic_left_top_13m_peak_count", "title": "Cyclic left top, 13m wavelength, peak count", "group": "Geom", "rank": "opt", "type": "integer"}</v>
      </c>
      <c r="AZ138" t="str">
        <f t="shared" si="38"/>
        <v>,cyclic_left_top_13m_peak_count</v>
      </c>
      <c r="BA138" t="str">
        <f t="shared" si="39"/>
        <v>,'cyclic_left_top_13m_peak_count'</v>
      </c>
    </row>
    <row r="139" spans="1:53" x14ac:dyDescent="0.25">
      <c r="A139" t="str">
        <f>'master schema'!C141</f>
        <v>cyclic_right_top_13m_mm</v>
      </c>
      <c r="B139" t="str">
        <f>'master schema'!K141</f>
        <v>Cyclic right top, 13m wavelength, mm</v>
      </c>
      <c r="C139" t="str">
        <f>'master schema'!D141</f>
        <v>Geom</v>
      </c>
      <c r="D139" t="str">
        <f>'master schema'!E141</f>
        <v>opt</v>
      </c>
      <c r="E139" t="str">
        <f>'master schema'!M141</f>
        <v>numeric</v>
      </c>
      <c r="F139">
        <f>'master schema'!N141</f>
        <v>0</v>
      </c>
      <c r="G139">
        <f>'master schema'!O141</f>
        <v>0</v>
      </c>
      <c r="H139" t="b">
        <f>'master schema'!Y141</f>
        <v>0</v>
      </c>
      <c r="I139" t="b">
        <f>'master schema'!Z141</f>
        <v>0</v>
      </c>
      <c r="J139">
        <f>'master schema'!S141</f>
        <v>0</v>
      </c>
      <c r="K139">
        <f>'master schema'!T141</f>
        <v>0</v>
      </c>
      <c r="L139">
        <f>'master schema'!U141</f>
        <v>0</v>
      </c>
      <c r="M139">
        <f>'master schema'!V141</f>
        <v>0</v>
      </c>
      <c r="N139">
        <f>'master schema'!W141</f>
        <v>0</v>
      </c>
      <c r="O139">
        <f>'master schema'!X141</f>
        <v>0</v>
      </c>
      <c r="P139" t="b">
        <f t="shared" si="24"/>
        <v>1</v>
      </c>
      <c r="Q139" t="b">
        <f t="shared" si="45"/>
        <v>1</v>
      </c>
      <c r="R139" t="b">
        <f t="shared" si="45"/>
        <v>0</v>
      </c>
      <c r="S139" t="b">
        <f t="shared" si="45"/>
        <v>0</v>
      </c>
      <c r="T139" t="b">
        <f t="shared" si="40"/>
        <v>0</v>
      </c>
      <c r="U139" t="b">
        <f t="shared" si="40"/>
        <v>0</v>
      </c>
      <c r="V139" t="b">
        <f>NOT(ISBLANK('master schema'!S141))</f>
        <v>0</v>
      </c>
      <c r="W139" t="b">
        <f>NOT(ISBLANK('master schema'!T141))</f>
        <v>0</v>
      </c>
      <c r="X139" t="b">
        <f>NOT(ISBLANK('master schema'!U141))</f>
        <v>0</v>
      </c>
      <c r="Y139" t="b">
        <f>NOT(ISBLANK('master schema'!V141))</f>
        <v>0</v>
      </c>
      <c r="Z139" t="b">
        <f>NOT(ISBLANK('master schema'!W141))</f>
        <v>0</v>
      </c>
      <c r="AA139" t="b">
        <f>NOT(ISBLANK('master schema'!X141))</f>
        <v>0</v>
      </c>
      <c r="AB139" t="b">
        <f t="shared" si="41"/>
        <v>0</v>
      </c>
      <c r="AC139" t="str">
        <f>INDEX(reference!$D$55:$D$61,MATCH('master schema'!M141,reference!$C$55:$C$61,0))</f>
        <v>number</v>
      </c>
      <c r="AD139" t="b">
        <f t="shared" si="42"/>
        <v>1</v>
      </c>
      <c r="AE139" t="str">
        <f t="shared" si="25"/>
        <v>cyclicRightTop13MMm</v>
      </c>
      <c r="AF139" s="14" t="str">
        <f t="shared" si="44"/>
        <v>, {</v>
      </c>
      <c r="AG139" s="15" t="str">
        <f t="shared" si="26"/>
        <v>"name": "cyclic_right_top_13m_mm"</v>
      </c>
      <c r="AH139" s="15" t="str">
        <f t="shared" si="27"/>
        <v>, "title": "Cyclic right top, 13m wavelength, mm"</v>
      </c>
      <c r="AI139" s="15" t="str">
        <f t="shared" si="28"/>
        <v>, "group": "Geom"</v>
      </c>
      <c r="AJ139" s="15" t="str">
        <f t="shared" si="29"/>
        <v>, "rank": "opt"</v>
      </c>
      <c r="AK139" s="15" t="str">
        <f t="shared" si="30"/>
        <v>, "type": "number"</v>
      </c>
      <c r="AL139" s="15" t="str">
        <f t="shared" si="31"/>
        <v/>
      </c>
      <c r="AM139" s="15" t="str">
        <f t="shared" si="32"/>
        <v/>
      </c>
      <c r="AN139" s="22" t="str">
        <f t="shared" si="33"/>
        <v/>
      </c>
      <c r="AO139" s="22" t="str">
        <f t="shared" si="34"/>
        <v/>
      </c>
      <c r="AP139" s="22" t="str">
        <f t="shared" si="35"/>
        <v/>
      </c>
      <c r="AQ139" s="22" t="str">
        <f>IF(AND($AD139,$AB139),IF(V139,IF(OR($V139:V139),",","")&amp;AQ$12&amp;": "&amp;J139,""),"")</f>
        <v/>
      </c>
      <c r="AR139" s="22" t="str">
        <f>IF(AND($AD139,$AB139),IF(W139,IF(OR($V139:W139),",","")&amp;AR$12&amp;": "&amp;K139,""),"")</f>
        <v/>
      </c>
      <c r="AS139" s="22" t="str">
        <f>IF(AND($AD139,$AB139),IF(X139,IF(OR($V139:X139),",","")&amp;AS$12&amp;": "&amp;L139,""),"")</f>
        <v/>
      </c>
      <c r="AT139" s="22" t="str">
        <f>IF(AND($AD139,$AB139),IF(Y139,IF(OR($V139:Y139),",","")&amp;AT$12&amp;": "&amp;M139,""),"")</f>
        <v/>
      </c>
      <c r="AU139" s="22" t="str">
        <f>IF(AND($AD139,$AB139),IF(Z139,IF(OR($V139:Z139),",","")&amp;AU$12&amp;": """&amp;N139&amp;"""",""),"")</f>
        <v/>
      </c>
      <c r="AV139" s="22" t="str">
        <f>IF(AND($AD139,$AB139),IF(AA139,IF(OR($V139:AA139),",","")&amp;AV$12&amp;": "&amp;"["&amp;O139&amp;"]",""),"")</f>
        <v/>
      </c>
      <c r="AW139" s="22" t="str">
        <f t="shared" si="36"/>
        <v/>
      </c>
      <c r="AX139" s="14" t="str">
        <f t="shared" si="43"/>
        <v>}</v>
      </c>
      <c r="AY139" s="13" t="str">
        <f t="shared" si="37"/>
        <v>, {"name": "cyclic_right_top_13m_mm", "title": "Cyclic right top, 13m wavelength, mm", "group": "Geom", "rank": "opt", "type": "number"}</v>
      </c>
      <c r="AZ139" t="str">
        <f t="shared" si="38"/>
        <v>,cyclic_right_top_13m_mm</v>
      </c>
      <c r="BA139" t="str">
        <f t="shared" si="39"/>
        <v>,'cyclic_right_top_13m_mm'</v>
      </c>
    </row>
    <row r="140" spans="1:53" x14ac:dyDescent="0.25">
      <c r="A140" t="str">
        <f>'master schema'!C142</f>
        <v>cyclic_right_top_13m_accu_mm</v>
      </c>
      <c r="B140" t="str">
        <f>'master schema'!K142</f>
        <v>Cyclic right top, 13m wavelength, accumulated mm</v>
      </c>
      <c r="C140" t="str">
        <f>'master schema'!D142</f>
        <v>Geom</v>
      </c>
      <c r="D140" t="str">
        <f>'master schema'!E142</f>
        <v>opt</v>
      </c>
      <c r="E140" t="str">
        <f>'master schema'!M142</f>
        <v>numeric</v>
      </c>
      <c r="F140">
        <f>'master schema'!N142</f>
        <v>0</v>
      </c>
      <c r="G140">
        <f>'master schema'!O142</f>
        <v>0</v>
      </c>
      <c r="H140" t="b">
        <f>'master schema'!Y142</f>
        <v>0</v>
      </c>
      <c r="I140" t="b">
        <f>'master schema'!Z142</f>
        <v>0</v>
      </c>
      <c r="J140">
        <f>'master schema'!S142</f>
        <v>0</v>
      </c>
      <c r="K140">
        <f>'master schema'!T142</f>
        <v>0</v>
      </c>
      <c r="L140">
        <f>'master schema'!U142</f>
        <v>0</v>
      </c>
      <c r="M140">
        <f>'master schema'!V142</f>
        <v>0</v>
      </c>
      <c r="N140">
        <f>'master schema'!W142</f>
        <v>0</v>
      </c>
      <c r="O140">
        <f>'master schema'!X142</f>
        <v>0</v>
      </c>
      <c r="P140" t="b">
        <f t="shared" si="24"/>
        <v>1</v>
      </c>
      <c r="Q140" t="b">
        <f t="shared" si="45"/>
        <v>1</v>
      </c>
      <c r="R140" t="b">
        <f t="shared" si="45"/>
        <v>0</v>
      </c>
      <c r="S140" t="b">
        <f t="shared" si="45"/>
        <v>0</v>
      </c>
      <c r="T140" t="b">
        <f t="shared" si="40"/>
        <v>0</v>
      </c>
      <c r="U140" t="b">
        <f t="shared" si="40"/>
        <v>0</v>
      </c>
      <c r="V140" t="b">
        <f>NOT(ISBLANK('master schema'!S142))</f>
        <v>0</v>
      </c>
      <c r="W140" t="b">
        <f>NOT(ISBLANK('master schema'!T142))</f>
        <v>0</v>
      </c>
      <c r="X140" t="b">
        <f>NOT(ISBLANK('master schema'!U142))</f>
        <v>0</v>
      </c>
      <c r="Y140" t="b">
        <f>NOT(ISBLANK('master schema'!V142))</f>
        <v>0</v>
      </c>
      <c r="Z140" t="b">
        <f>NOT(ISBLANK('master schema'!W142))</f>
        <v>0</v>
      </c>
      <c r="AA140" t="b">
        <f>NOT(ISBLANK('master schema'!X142))</f>
        <v>0</v>
      </c>
      <c r="AB140" t="b">
        <f t="shared" si="41"/>
        <v>0</v>
      </c>
      <c r="AC140" t="str">
        <f>INDEX(reference!$D$55:$D$61,MATCH('master schema'!M142,reference!$C$55:$C$61,0))</f>
        <v>number</v>
      </c>
      <c r="AD140" t="b">
        <f t="shared" si="42"/>
        <v>1</v>
      </c>
      <c r="AE140" t="str">
        <f t="shared" si="25"/>
        <v>cyclicRightTop13MAccuMm</v>
      </c>
      <c r="AF140" s="14" t="str">
        <f t="shared" si="44"/>
        <v>, {</v>
      </c>
      <c r="AG140" s="15" t="str">
        <f t="shared" si="26"/>
        <v>"name": "cyclic_right_top_13m_accu_mm"</v>
      </c>
      <c r="AH140" s="15" t="str">
        <f t="shared" si="27"/>
        <v>, "title": "Cyclic right top, 13m wavelength, accumulated mm"</v>
      </c>
      <c r="AI140" s="15" t="str">
        <f t="shared" si="28"/>
        <v>, "group": "Geom"</v>
      </c>
      <c r="AJ140" s="15" t="str">
        <f t="shared" si="29"/>
        <v>, "rank": "opt"</v>
      </c>
      <c r="AK140" s="15" t="str">
        <f t="shared" si="30"/>
        <v>, "type": "number"</v>
      </c>
      <c r="AL140" s="15" t="str">
        <f t="shared" si="31"/>
        <v/>
      </c>
      <c r="AM140" s="15" t="str">
        <f t="shared" si="32"/>
        <v/>
      </c>
      <c r="AN140" s="22" t="str">
        <f t="shared" si="33"/>
        <v/>
      </c>
      <c r="AO140" s="22" t="str">
        <f t="shared" si="34"/>
        <v/>
      </c>
      <c r="AP140" s="22" t="str">
        <f t="shared" si="35"/>
        <v/>
      </c>
      <c r="AQ140" s="22" t="str">
        <f>IF(AND($AD140,$AB140),IF(V140,IF(OR($V140:V140),",","")&amp;AQ$12&amp;": "&amp;J140,""),"")</f>
        <v/>
      </c>
      <c r="AR140" s="22" t="str">
        <f>IF(AND($AD140,$AB140),IF(W140,IF(OR($V140:W140),",","")&amp;AR$12&amp;": "&amp;K140,""),"")</f>
        <v/>
      </c>
      <c r="AS140" s="22" t="str">
        <f>IF(AND($AD140,$AB140),IF(X140,IF(OR($V140:X140),",","")&amp;AS$12&amp;": "&amp;L140,""),"")</f>
        <v/>
      </c>
      <c r="AT140" s="22" t="str">
        <f>IF(AND($AD140,$AB140),IF(Y140,IF(OR($V140:Y140),",","")&amp;AT$12&amp;": "&amp;M140,""),"")</f>
        <v/>
      </c>
      <c r="AU140" s="22" t="str">
        <f>IF(AND($AD140,$AB140),IF(Z140,IF(OR($V140:Z140),",","")&amp;AU$12&amp;": """&amp;N140&amp;"""",""),"")</f>
        <v/>
      </c>
      <c r="AV140" s="22" t="str">
        <f>IF(AND($AD140,$AB140),IF(AA140,IF(OR($V140:AA140),",","")&amp;AV$12&amp;": "&amp;"["&amp;O140&amp;"]",""),"")</f>
        <v/>
      </c>
      <c r="AW140" s="22" t="str">
        <f t="shared" si="36"/>
        <v/>
      </c>
      <c r="AX140" s="14" t="str">
        <f t="shared" si="43"/>
        <v>}</v>
      </c>
      <c r="AY140" s="13" t="str">
        <f t="shared" si="37"/>
        <v>, {"name": "cyclic_right_top_13m_accu_mm", "title": "Cyclic right top, 13m wavelength, accumulated mm", "group": "Geom", "rank": "opt", "type": "number"}</v>
      </c>
      <c r="AZ140" t="str">
        <f t="shared" si="38"/>
        <v>,cyclic_right_top_13m_accu_mm</v>
      </c>
      <c r="BA140" t="str">
        <f t="shared" si="39"/>
        <v>,'cyclic_right_top_13m_accu_mm'</v>
      </c>
    </row>
    <row r="141" spans="1:53" x14ac:dyDescent="0.25">
      <c r="A141" t="str">
        <f>'master schema'!C143</f>
        <v>cyclic_right_top_13m_peak_count</v>
      </c>
      <c r="B141" t="str">
        <f>'master schema'!K143</f>
        <v>Cyclic right top, 13m wavelength, peak count</v>
      </c>
      <c r="C141" t="str">
        <f>'master schema'!D143</f>
        <v>Geom</v>
      </c>
      <c r="D141" t="str">
        <f>'master schema'!E143</f>
        <v>opt</v>
      </c>
      <c r="E141" t="str">
        <f>'master schema'!M143</f>
        <v>integer</v>
      </c>
      <c r="F141">
        <f>'master schema'!N143</f>
        <v>0</v>
      </c>
      <c r="G141">
        <f>'master schema'!O143</f>
        <v>0</v>
      </c>
      <c r="H141" t="b">
        <f>'master schema'!Y143</f>
        <v>0</v>
      </c>
      <c r="I141" t="b">
        <f>'master schema'!Z143</f>
        <v>0</v>
      </c>
      <c r="J141">
        <f>'master schema'!S143</f>
        <v>0</v>
      </c>
      <c r="K141">
        <f>'master schema'!T143</f>
        <v>0</v>
      </c>
      <c r="L141">
        <f>'master schema'!U143</f>
        <v>0</v>
      </c>
      <c r="M141">
        <f>'master schema'!V143</f>
        <v>0</v>
      </c>
      <c r="N141">
        <f>'master schema'!W143</f>
        <v>0</v>
      </c>
      <c r="O141">
        <f>'master schema'!X143</f>
        <v>0</v>
      </c>
      <c r="P141" t="b">
        <f t="shared" si="24"/>
        <v>1</v>
      </c>
      <c r="Q141" t="b">
        <f t="shared" si="45"/>
        <v>1</v>
      </c>
      <c r="R141" t="b">
        <f t="shared" si="45"/>
        <v>0</v>
      </c>
      <c r="S141" t="b">
        <f t="shared" si="45"/>
        <v>0</v>
      </c>
      <c r="T141" t="b">
        <f t="shared" si="40"/>
        <v>0</v>
      </c>
      <c r="U141" t="b">
        <f t="shared" si="40"/>
        <v>0</v>
      </c>
      <c r="V141" t="b">
        <f>NOT(ISBLANK('master schema'!S143))</f>
        <v>0</v>
      </c>
      <c r="W141" t="b">
        <f>NOT(ISBLANK('master schema'!T143))</f>
        <v>0</v>
      </c>
      <c r="X141" t="b">
        <f>NOT(ISBLANK('master schema'!U143))</f>
        <v>0</v>
      </c>
      <c r="Y141" t="b">
        <f>NOT(ISBLANK('master schema'!V143))</f>
        <v>0</v>
      </c>
      <c r="Z141" t="b">
        <f>NOT(ISBLANK('master schema'!W143))</f>
        <v>0</v>
      </c>
      <c r="AA141" t="b">
        <f>NOT(ISBLANK('master schema'!X143))</f>
        <v>0</v>
      </c>
      <c r="AB141" t="b">
        <f t="shared" si="41"/>
        <v>0</v>
      </c>
      <c r="AC141" t="str">
        <f>INDEX(reference!$D$55:$D$61,MATCH('master schema'!M143,reference!$C$55:$C$61,0))</f>
        <v>integer</v>
      </c>
      <c r="AD141" t="b">
        <f t="shared" si="42"/>
        <v>1</v>
      </c>
      <c r="AE141" t="str">
        <f t="shared" si="25"/>
        <v>cyclicRightTop13MPeakCount</v>
      </c>
      <c r="AF141" s="14" t="str">
        <f t="shared" si="44"/>
        <v>, {</v>
      </c>
      <c r="AG141" s="15" t="str">
        <f t="shared" si="26"/>
        <v>"name": "cyclic_right_top_13m_peak_count"</v>
      </c>
      <c r="AH141" s="15" t="str">
        <f t="shared" si="27"/>
        <v>, "title": "Cyclic right top, 13m wavelength, peak count"</v>
      </c>
      <c r="AI141" s="15" t="str">
        <f t="shared" si="28"/>
        <v>, "group": "Geom"</v>
      </c>
      <c r="AJ141" s="15" t="str">
        <f t="shared" si="29"/>
        <v>, "rank": "opt"</v>
      </c>
      <c r="AK141" s="15" t="str">
        <f t="shared" si="30"/>
        <v>, "type": "integer"</v>
      </c>
      <c r="AL141" s="15" t="str">
        <f t="shared" si="31"/>
        <v/>
      </c>
      <c r="AM141" s="15" t="str">
        <f t="shared" si="32"/>
        <v/>
      </c>
      <c r="AN141" s="22" t="str">
        <f t="shared" si="33"/>
        <v/>
      </c>
      <c r="AO141" s="22" t="str">
        <f t="shared" si="34"/>
        <v/>
      </c>
      <c r="AP141" s="22" t="str">
        <f t="shared" si="35"/>
        <v/>
      </c>
      <c r="AQ141" s="22" t="str">
        <f>IF(AND($AD141,$AB141),IF(V141,IF(OR($V141:V141),",","")&amp;AQ$12&amp;": "&amp;J141,""),"")</f>
        <v/>
      </c>
      <c r="AR141" s="22" t="str">
        <f>IF(AND($AD141,$AB141),IF(W141,IF(OR($V141:W141),",","")&amp;AR$12&amp;": "&amp;K141,""),"")</f>
        <v/>
      </c>
      <c r="AS141" s="22" t="str">
        <f>IF(AND($AD141,$AB141),IF(X141,IF(OR($V141:X141),",","")&amp;AS$12&amp;": "&amp;L141,""),"")</f>
        <v/>
      </c>
      <c r="AT141" s="22" t="str">
        <f>IF(AND($AD141,$AB141),IF(Y141,IF(OR($V141:Y141),",","")&amp;AT$12&amp;": "&amp;M141,""),"")</f>
        <v/>
      </c>
      <c r="AU141" s="22" t="str">
        <f>IF(AND($AD141,$AB141),IF(Z141,IF(OR($V141:Z141),",","")&amp;AU$12&amp;": """&amp;N141&amp;"""",""),"")</f>
        <v/>
      </c>
      <c r="AV141" s="22" t="str">
        <f>IF(AND($AD141,$AB141),IF(AA141,IF(OR($V141:AA141),",","")&amp;AV$12&amp;": "&amp;"["&amp;O141&amp;"]",""),"")</f>
        <v/>
      </c>
      <c r="AW141" s="22" t="str">
        <f t="shared" si="36"/>
        <v/>
      </c>
      <c r="AX141" s="14" t="str">
        <f t="shared" si="43"/>
        <v>}</v>
      </c>
      <c r="AY141" s="13" t="str">
        <f t="shared" si="37"/>
        <v>, {"name": "cyclic_right_top_13m_peak_count", "title": "Cyclic right top, 13m wavelength, peak count", "group": "Geom", "rank": "opt", "type": "integer"}</v>
      </c>
      <c r="AZ141" t="str">
        <f t="shared" si="38"/>
        <v>,cyclic_right_top_13m_peak_count</v>
      </c>
      <c r="BA141" t="str">
        <f t="shared" si="39"/>
        <v>,'cyclic_right_top_13m_peak_count'</v>
      </c>
    </row>
    <row r="142" spans="1:53" x14ac:dyDescent="0.25">
      <c r="A142" t="str">
        <f>'master schema'!C144</f>
        <v>cyclic_left_top_18m_mm</v>
      </c>
      <c r="B142" t="str">
        <f>'master schema'!K144</f>
        <v>Cyclic left top, 18m wavelength, mm</v>
      </c>
      <c r="C142" t="str">
        <f>'master schema'!D144</f>
        <v>Geom</v>
      </c>
      <c r="D142" t="str">
        <f>'master schema'!E144</f>
        <v>opt</v>
      </c>
      <c r="E142" t="str">
        <f>'master schema'!M144</f>
        <v>numeric</v>
      </c>
      <c r="F142">
        <f>'master schema'!N144</f>
        <v>0</v>
      </c>
      <c r="G142">
        <f>'master schema'!O144</f>
        <v>0</v>
      </c>
      <c r="H142" t="b">
        <f>'master schema'!Y144</f>
        <v>0</v>
      </c>
      <c r="I142" t="b">
        <f>'master schema'!Z144</f>
        <v>0</v>
      </c>
      <c r="J142">
        <f>'master schema'!S144</f>
        <v>0</v>
      </c>
      <c r="K142">
        <f>'master schema'!T144</f>
        <v>0</v>
      </c>
      <c r="L142">
        <f>'master schema'!U144</f>
        <v>0</v>
      </c>
      <c r="M142">
        <f>'master schema'!V144</f>
        <v>0</v>
      </c>
      <c r="N142">
        <f>'master schema'!W144</f>
        <v>0</v>
      </c>
      <c r="O142">
        <f>'master schema'!X144</f>
        <v>0</v>
      </c>
      <c r="P142" t="b">
        <f t="shared" ref="P142:P205" si="46">(ISTEXT(B142))</f>
        <v>1</v>
      </c>
      <c r="Q142" t="b">
        <f t="shared" si="45"/>
        <v>1</v>
      </c>
      <c r="R142" t="b">
        <f t="shared" si="45"/>
        <v>0</v>
      </c>
      <c r="S142" t="b">
        <f t="shared" si="45"/>
        <v>0</v>
      </c>
      <c r="T142" t="b">
        <f t="shared" si="40"/>
        <v>0</v>
      </c>
      <c r="U142" t="b">
        <f t="shared" si="40"/>
        <v>0</v>
      </c>
      <c r="V142" t="b">
        <f>NOT(ISBLANK('master schema'!S144))</f>
        <v>0</v>
      </c>
      <c r="W142" t="b">
        <f>NOT(ISBLANK('master schema'!T144))</f>
        <v>0</v>
      </c>
      <c r="X142" t="b">
        <f>NOT(ISBLANK('master schema'!U144))</f>
        <v>0</v>
      </c>
      <c r="Y142" t="b">
        <f>NOT(ISBLANK('master schema'!V144))</f>
        <v>0</v>
      </c>
      <c r="Z142" t="b">
        <f>NOT(ISBLANK('master schema'!W144))</f>
        <v>0</v>
      </c>
      <c r="AA142" t="b">
        <f>NOT(ISBLANK('master schema'!X144))</f>
        <v>0</v>
      </c>
      <c r="AB142" t="b">
        <f t="shared" si="41"/>
        <v>0</v>
      </c>
      <c r="AC142" t="str">
        <f>INDEX(reference!$D$55:$D$61,MATCH('master schema'!M144,reference!$C$55:$C$61,0))</f>
        <v>number</v>
      </c>
      <c r="AD142" t="b">
        <f t="shared" si="42"/>
        <v>1</v>
      </c>
      <c r="AE142" t="str">
        <f t="shared" ref="AE142:AE205" si="47">LOWER(LEFT(A142,1))&amp;SUBSTITUTE(MID(PROPER(SUBSTITUTE(A142,"_"," ")),2,999)," ","")</f>
        <v>cyclicLeftTop18MMm</v>
      </c>
      <c r="AF142" s="14" t="str">
        <f t="shared" si="44"/>
        <v>, {</v>
      </c>
      <c r="AG142" s="15" t="str">
        <f t="shared" ref="AG142:AG205" si="48">IF($AD142,AG$12&amp;": "&amp;""""&amp;A142&amp;"""","")</f>
        <v>"name": "cyclic_left_top_18m_mm"</v>
      </c>
      <c r="AH142" s="15" t="str">
        <f t="shared" ref="AH142:AH205" si="49">IF(AND($AD142,P142),", "&amp;AH$12&amp;": """&amp;B142&amp;"""","")</f>
        <v>, "title": "Cyclic left top, 18m wavelength, mm"</v>
      </c>
      <c r="AI142" s="15" t="str">
        <f t="shared" ref="AI142:AI205" si="50">IF($AD142,", "&amp;AI$12&amp;": """&amp;C142&amp;"""","")</f>
        <v>, "group": "Geom"</v>
      </c>
      <c r="AJ142" s="15" t="str">
        <f t="shared" ref="AJ142:AJ205" si="51">IF($AD142,", "&amp;AJ$12&amp;": """&amp;D142&amp;"""","")</f>
        <v>, "rank": "opt"</v>
      </c>
      <c r="AK142" s="15" t="str">
        <f t="shared" ref="AK142:AK205" si="52">IF(AND($AD142,Q142),", "&amp;AK$12&amp;": """&amp;AC142&amp;"""","")</f>
        <v>, "type": "number"</v>
      </c>
      <c r="AL142" s="15" t="str">
        <f t="shared" ref="AL142:AL205" si="53">IF(AND($AD142,R142),", "&amp;AL$12&amp;": """&amp;F142&amp;"""","")</f>
        <v/>
      </c>
      <c r="AM142" s="15" t="str">
        <f t="shared" ref="AM142:AM205" si="54">IF(AND($AD142,S142),", "&amp;AM$12&amp;": """&amp;G142&amp;"""","")</f>
        <v/>
      </c>
      <c r="AN142" s="22" t="str">
        <f t="shared" ref="AN142:AN205" si="55">IF(AND($AD142,$AB142),", "&amp;AN$12&amp;": {","")</f>
        <v/>
      </c>
      <c r="AO142" s="22" t="str">
        <f t="shared" ref="AO142:AO205" si="56">IF(AND($AD142,$AB142),AO$12&amp;": "&amp;IF(T142,"true","false"),"")</f>
        <v/>
      </c>
      <c r="AP142" s="22" t="str">
        <f t="shared" ref="AP142:AP205" si="57">IF(AND($AD142,$AB142),IF(AO142&lt;&gt;"",",","")&amp;AP$12&amp;": "&amp;IF(U142,"true","false"),"")</f>
        <v/>
      </c>
      <c r="AQ142" s="22" t="str">
        <f>IF(AND($AD142,$AB142),IF(V142,IF(OR($V142:V142),",","")&amp;AQ$12&amp;": "&amp;J142,""),"")</f>
        <v/>
      </c>
      <c r="AR142" s="22" t="str">
        <f>IF(AND($AD142,$AB142),IF(W142,IF(OR($V142:W142),",","")&amp;AR$12&amp;": "&amp;K142,""),"")</f>
        <v/>
      </c>
      <c r="AS142" s="22" t="str">
        <f>IF(AND($AD142,$AB142),IF(X142,IF(OR($V142:X142),",","")&amp;AS$12&amp;": "&amp;L142,""),"")</f>
        <v/>
      </c>
      <c r="AT142" s="22" t="str">
        <f>IF(AND($AD142,$AB142),IF(Y142,IF(OR($V142:Y142),",","")&amp;AT$12&amp;": "&amp;M142,""),"")</f>
        <v/>
      </c>
      <c r="AU142" s="22" t="str">
        <f>IF(AND($AD142,$AB142),IF(Z142,IF(OR($V142:Z142),",","")&amp;AU$12&amp;": """&amp;N142&amp;"""",""),"")</f>
        <v/>
      </c>
      <c r="AV142" s="22" t="str">
        <f>IF(AND($AD142,$AB142),IF(AA142,IF(OR($V142:AA142),",","")&amp;AV$12&amp;": "&amp;"["&amp;O142&amp;"]",""),"")</f>
        <v/>
      </c>
      <c r="AW142" s="22" t="str">
        <f t="shared" ref="AW142:AW205" si="58">IF(AND($AD142,$AB142),"}","")</f>
        <v/>
      </c>
      <c r="AX142" s="14" t="str">
        <f t="shared" si="43"/>
        <v>}</v>
      </c>
      <c r="AY142" s="13" t="str">
        <f t="shared" ref="AY142:AY205" si="59">_xlfn.CONCAT((AF142:AX142))</f>
        <v>, {"name": "cyclic_left_top_18m_mm", "title": "Cyclic left top, 18m wavelength, mm", "group": "Geom", "rank": "opt", "type": "number"}</v>
      </c>
      <c r="AZ142" t="str">
        <f t="shared" ref="AZ142:AZ205" si="60">IF(AD142,","&amp;A142,"")</f>
        <v>,cyclic_left_top_18m_mm</v>
      </c>
      <c r="BA142" t="str">
        <f t="shared" ref="BA142:BA205" si="61">IF(AD142,",'"&amp;A142&amp;"'","")</f>
        <v>,'cyclic_left_top_18m_mm'</v>
      </c>
    </row>
    <row r="143" spans="1:53" x14ac:dyDescent="0.25">
      <c r="A143" t="str">
        <f>'master schema'!C145</f>
        <v>cyclic_left_top_18m_accu_mm</v>
      </c>
      <c r="B143" t="str">
        <f>'master schema'!K145</f>
        <v>Cyclic left top, 18m wavelength, accumulated mm</v>
      </c>
      <c r="C143" t="str">
        <f>'master schema'!D145</f>
        <v>Geom</v>
      </c>
      <c r="D143" t="str">
        <f>'master schema'!E145</f>
        <v>opt</v>
      </c>
      <c r="E143" t="str">
        <f>'master schema'!M145</f>
        <v>numeric</v>
      </c>
      <c r="F143">
        <f>'master schema'!N145</f>
        <v>0</v>
      </c>
      <c r="G143">
        <f>'master schema'!O145</f>
        <v>0</v>
      </c>
      <c r="H143" t="b">
        <f>'master schema'!Y145</f>
        <v>0</v>
      </c>
      <c r="I143" t="b">
        <f>'master schema'!Z145</f>
        <v>0</v>
      </c>
      <c r="J143">
        <f>'master schema'!S145</f>
        <v>0</v>
      </c>
      <c r="K143">
        <f>'master schema'!T145</f>
        <v>0</v>
      </c>
      <c r="L143">
        <f>'master schema'!U145</f>
        <v>0</v>
      </c>
      <c r="M143">
        <f>'master schema'!V145</f>
        <v>0</v>
      </c>
      <c r="N143">
        <f>'master schema'!W145</f>
        <v>0</v>
      </c>
      <c r="O143">
        <f>'master schema'!X145</f>
        <v>0</v>
      </c>
      <c r="P143" t="b">
        <f t="shared" si="46"/>
        <v>1</v>
      </c>
      <c r="Q143" t="b">
        <f t="shared" si="45"/>
        <v>1</v>
      </c>
      <c r="R143" t="b">
        <f t="shared" si="45"/>
        <v>0</v>
      </c>
      <c r="S143" t="b">
        <f t="shared" si="45"/>
        <v>0</v>
      </c>
      <c r="T143" t="b">
        <f t="shared" ref="T143:U206" si="62">H143</f>
        <v>0</v>
      </c>
      <c r="U143" t="b">
        <f t="shared" si="62"/>
        <v>0</v>
      </c>
      <c r="V143" t="b">
        <f>NOT(ISBLANK('master schema'!S145))</f>
        <v>0</v>
      </c>
      <c r="W143" t="b">
        <f>NOT(ISBLANK('master schema'!T145))</f>
        <v>0</v>
      </c>
      <c r="X143" t="b">
        <f>NOT(ISBLANK('master schema'!U145))</f>
        <v>0</v>
      </c>
      <c r="Y143" t="b">
        <f>NOT(ISBLANK('master schema'!V145))</f>
        <v>0</v>
      </c>
      <c r="Z143" t="b">
        <f>NOT(ISBLANK('master schema'!W145))</f>
        <v>0</v>
      </c>
      <c r="AA143" t="b">
        <f>NOT(ISBLANK('master schema'!X145))</f>
        <v>0</v>
      </c>
      <c r="AB143" t="b">
        <f t="shared" ref="AB143:AB206" si="63">OR(T143:AA143)</f>
        <v>0</v>
      </c>
      <c r="AC143" t="str">
        <f>INDEX(reference!$D$55:$D$61,MATCH('master schema'!M145,reference!$C$55:$C$61,0))</f>
        <v>number</v>
      </c>
      <c r="AD143" t="b">
        <f t="shared" ref="AD143:AD206" si="64">Q143</f>
        <v>1</v>
      </c>
      <c r="AE143" t="str">
        <f t="shared" si="47"/>
        <v>cyclicLeftTop18MAccuMm</v>
      </c>
      <c r="AF143" s="14" t="str">
        <f t="shared" si="44"/>
        <v>, {</v>
      </c>
      <c r="AG143" s="15" t="str">
        <f t="shared" si="48"/>
        <v>"name": "cyclic_left_top_18m_accu_mm"</v>
      </c>
      <c r="AH143" s="15" t="str">
        <f t="shared" si="49"/>
        <v>, "title": "Cyclic left top, 18m wavelength, accumulated mm"</v>
      </c>
      <c r="AI143" s="15" t="str">
        <f t="shared" si="50"/>
        <v>, "group": "Geom"</v>
      </c>
      <c r="AJ143" s="15" t="str">
        <f t="shared" si="51"/>
        <v>, "rank": "opt"</v>
      </c>
      <c r="AK143" s="15" t="str">
        <f t="shared" si="52"/>
        <v>, "type": "number"</v>
      </c>
      <c r="AL143" s="15" t="str">
        <f t="shared" si="53"/>
        <v/>
      </c>
      <c r="AM143" s="15" t="str">
        <f t="shared" si="54"/>
        <v/>
      </c>
      <c r="AN143" s="22" t="str">
        <f t="shared" si="55"/>
        <v/>
      </c>
      <c r="AO143" s="22" t="str">
        <f t="shared" si="56"/>
        <v/>
      </c>
      <c r="AP143" s="22" t="str">
        <f t="shared" si="57"/>
        <v/>
      </c>
      <c r="AQ143" s="22" t="str">
        <f>IF(AND($AD143,$AB143),IF(V143,IF(OR($V143:V143),",","")&amp;AQ$12&amp;": "&amp;J143,""),"")</f>
        <v/>
      </c>
      <c r="AR143" s="22" t="str">
        <f>IF(AND($AD143,$AB143),IF(W143,IF(OR($V143:W143),",","")&amp;AR$12&amp;": "&amp;K143,""),"")</f>
        <v/>
      </c>
      <c r="AS143" s="22" t="str">
        <f>IF(AND($AD143,$AB143),IF(X143,IF(OR($V143:X143),",","")&amp;AS$12&amp;": "&amp;L143,""),"")</f>
        <v/>
      </c>
      <c r="AT143" s="22" t="str">
        <f>IF(AND($AD143,$AB143),IF(Y143,IF(OR($V143:Y143),",","")&amp;AT$12&amp;": "&amp;M143,""),"")</f>
        <v/>
      </c>
      <c r="AU143" s="22" t="str">
        <f>IF(AND($AD143,$AB143),IF(Z143,IF(OR($V143:Z143),",","")&amp;AU$12&amp;": """&amp;N143&amp;"""",""),"")</f>
        <v/>
      </c>
      <c r="AV143" s="22" t="str">
        <f>IF(AND($AD143,$AB143),IF(AA143,IF(OR($V143:AA143),",","")&amp;AV$12&amp;": "&amp;"["&amp;O143&amp;"]",""),"")</f>
        <v/>
      </c>
      <c r="AW143" s="22" t="str">
        <f t="shared" si="58"/>
        <v/>
      </c>
      <c r="AX143" s="14" t="str">
        <f t="shared" ref="AX143:AX206" si="65">IF($AD143,"}","")</f>
        <v>}</v>
      </c>
      <c r="AY143" s="13" t="str">
        <f t="shared" si="59"/>
        <v>, {"name": "cyclic_left_top_18m_accu_mm", "title": "Cyclic left top, 18m wavelength, accumulated mm", "group": "Geom", "rank": "opt", "type": "number"}</v>
      </c>
      <c r="AZ143" t="str">
        <f t="shared" si="60"/>
        <v>,cyclic_left_top_18m_accu_mm</v>
      </c>
      <c r="BA143" t="str">
        <f t="shared" si="61"/>
        <v>,'cyclic_left_top_18m_accu_mm'</v>
      </c>
    </row>
    <row r="144" spans="1:53" x14ac:dyDescent="0.25">
      <c r="A144" t="str">
        <f>'master schema'!C146</f>
        <v>cyclic_left_top_18m_peak_count</v>
      </c>
      <c r="B144" t="str">
        <f>'master schema'!K146</f>
        <v>Cyclic left top, 18m wavelength, peak count</v>
      </c>
      <c r="C144" t="str">
        <f>'master schema'!D146</f>
        <v>Geom</v>
      </c>
      <c r="D144" t="str">
        <f>'master schema'!E146</f>
        <v>opt</v>
      </c>
      <c r="E144" t="str">
        <f>'master schema'!M146</f>
        <v>integer</v>
      </c>
      <c r="F144">
        <f>'master schema'!N146</f>
        <v>0</v>
      </c>
      <c r="G144">
        <f>'master schema'!O146</f>
        <v>0</v>
      </c>
      <c r="H144" t="b">
        <f>'master schema'!Y146</f>
        <v>0</v>
      </c>
      <c r="I144" t="b">
        <f>'master schema'!Z146</f>
        <v>0</v>
      </c>
      <c r="J144">
        <f>'master schema'!S146</f>
        <v>0</v>
      </c>
      <c r="K144">
        <f>'master schema'!T146</f>
        <v>0</v>
      </c>
      <c r="L144">
        <f>'master schema'!U146</f>
        <v>0</v>
      </c>
      <c r="M144">
        <f>'master schema'!V146</f>
        <v>0</v>
      </c>
      <c r="N144">
        <f>'master schema'!W146</f>
        <v>0</v>
      </c>
      <c r="O144">
        <f>'master schema'!X146</f>
        <v>0</v>
      </c>
      <c r="P144" t="b">
        <f t="shared" si="46"/>
        <v>1</v>
      </c>
      <c r="Q144" t="b">
        <f t="shared" si="45"/>
        <v>1</v>
      </c>
      <c r="R144" t="b">
        <f t="shared" si="45"/>
        <v>0</v>
      </c>
      <c r="S144" t="b">
        <f t="shared" si="45"/>
        <v>0</v>
      </c>
      <c r="T144" t="b">
        <f t="shared" si="62"/>
        <v>0</v>
      </c>
      <c r="U144" t="b">
        <f t="shared" si="62"/>
        <v>0</v>
      </c>
      <c r="V144" t="b">
        <f>NOT(ISBLANK('master schema'!S146))</f>
        <v>0</v>
      </c>
      <c r="W144" t="b">
        <f>NOT(ISBLANK('master schema'!T146))</f>
        <v>0</v>
      </c>
      <c r="X144" t="b">
        <f>NOT(ISBLANK('master schema'!U146))</f>
        <v>0</v>
      </c>
      <c r="Y144" t="b">
        <f>NOT(ISBLANK('master schema'!V146))</f>
        <v>0</v>
      </c>
      <c r="Z144" t="b">
        <f>NOT(ISBLANK('master schema'!W146))</f>
        <v>0</v>
      </c>
      <c r="AA144" t="b">
        <f>NOT(ISBLANK('master schema'!X146))</f>
        <v>0</v>
      </c>
      <c r="AB144" t="b">
        <f t="shared" si="63"/>
        <v>0</v>
      </c>
      <c r="AC144" t="str">
        <f>INDEX(reference!$D$55:$D$61,MATCH('master schema'!M146,reference!$C$55:$C$61,0))</f>
        <v>integer</v>
      </c>
      <c r="AD144" t="b">
        <f t="shared" si="64"/>
        <v>1</v>
      </c>
      <c r="AE144" t="str">
        <f t="shared" si="47"/>
        <v>cyclicLeftTop18MPeakCount</v>
      </c>
      <c r="AF144" s="14" t="str">
        <f t="shared" ref="AF144:AF207" si="66">IF($AD144,", {","")</f>
        <v>, {</v>
      </c>
      <c r="AG144" s="15" t="str">
        <f t="shared" si="48"/>
        <v>"name": "cyclic_left_top_18m_peak_count"</v>
      </c>
      <c r="AH144" s="15" t="str">
        <f t="shared" si="49"/>
        <v>, "title": "Cyclic left top, 18m wavelength, peak count"</v>
      </c>
      <c r="AI144" s="15" t="str">
        <f t="shared" si="50"/>
        <v>, "group": "Geom"</v>
      </c>
      <c r="AJ144" s="15" t="str">
        <f t="shared" si="51"/>
        <v>, "rank": "opt"</v>
      </c>
      <c r="AK144" s="15" t="str">
        <f t="shared" si="52"/>
        <v>, "type": "integer"</v>
      </c>
      <c r="AL144" s="15" t="str">
        <f t="shared" si="53"/>
        <v/>
      </c>
      <c r="AM144" s="15" t="str">
        <f t="shared" si="54"/>
        <v/>
      </c>
      <c r="AN144" s="22" t="str">
        <f t="shared" si="55"/>
        <v/>
      </c>
      <c r="AO144" s="22" t="str">
        <f t="shared" si="56"/>
        <v/>
      </c>
      <c r="AP144" s="22" t="str">
        <f t="shared" si="57"/>
        <v/>
      </c>
      <c r="AQ144" s="22" t="str">
        <f>IF(AND($AD144,$AB144),IF(V144,IF(OR($V144:V144),",","")&amp;AQ$12&amp;": "&amp;J144,""),"")</f>
        <v/>
      </c>
      <c r="AR144" s="22" t="str">
        <f>IF(AND($AD144,$AB144),IF(W144,IF(OR($V144:W144),",","")&amp;AR$12&amp;": "&amp;K144,""),"")</f>
        <v/>
      </c>
      <c r="AS144" s="22" t="str">
        <f>IF(AND($AD144,$AB144),IF(X144,IF(OR($V144:X144),",","")&amp;AS$12&amp;": "&amp;L144,""),"")</f>
        <v/>
      </c>
      <c r="AT144" s="22" t="str">
        <f>IF(AND($AD144,$AB144),IF(Y144,IF(OR($V144:Y144),",","")&amp;AT$12&amp;": "&amp;M144,""),"")</f>
        <v/>
      </c>
      <c r="AU144" s="22" t="str">
        <f>IF(AND($AD144,$AB144),IF(Z144,IF(OR($V144:Z144),",","")&amp;AU$12&amp;": """&amp;N144&amp;"""",""),"")</f>
        <v/>
      </c>
      <c r="AV144" s="22" t="str">
        <f>IF(AND($AD144,$AB144),IF(AA144,IF(OR($V144:AA144),",","")&amp;AV$12&amp;": "&amp;"["&amp;O144&amp;"]",""),"")</f>
        <v/>
      </c>
      <c r="AW144" s="22" t="str">
        <f t="shared" si="58"/>
        <v/>
      </c>
      <c r="AX144" s="14" t="str">
        <f t="shared" si="65"/>
        <v>}</v>
      </c>
      <c r="AY144" s="13" t="str">
        <f t="shared" si="59"/>
        <v>, {"name": "cyclic_left_top_18m_peak_count", "title": "Cyclic left top, 18m wavelength, peak count", "group": "Geom", "rank": "opt", "type": "integer"}</v>
      </c>
      <c r="AZ144" t="str">
        <f t="shared" si="60"/>
        <v>,cyclic_left_top_18m_peak_count</v>
      </c>
      <c r="BA144" t="str">
        <f t="shared" si="61"/>
        <v>,'cyclic_left_top_18m_peak_count'</v>
      </c>
    </row>
    <row r="145" spans="1:53" x14ac:dyDescent="0.25">
      <c r="A145" t="str">
        <f>'master schema'!C147</f>
        <v>cyclic_right_top_18m_mm</v>
      </c>
      <c r="B145" t="str">
        <f>'master schema'!K147</f>
        <v>Cyclic right top, 18m wavelength, mm</v>
      </c>
      <c r="C145" t="str">
        <f>'master schema'!D147</f>
        <v>Geom</v>
      </c>
      <c r="D145" t="str">
        <f>'master schema'!E147</f>
        <v>opt</v>
      </c>
      <c r="E145" t="str">
        <f>'master schema'!M147</f>
        <v>numeric</v>
      </c>
      <c r="F145">
        <f>'master schema'!N147</f>
        <v>0</v>
      </c>
      <c r="G145">
        <f>'master schema'!O147</f>
        <v>0</v>
      </c>
      <c r="H145" t="b">
        <f>'master schema'!Y147</f>
        <v>0</v>
      </c>
      <c r="I145" t="b">
        <f>'master schema'!Z147</f>
        <v>0</v>
      </c>
      <c r="J145">
        <f>'master schema'!S147</f>
        <v>0</v>
      </c>
      <c r="K145">
        <f>'master schema'!T147</f>
        <v>0</v>
      </c>
      <c r="L145">
        <f>'master schema'!U147</f>
        <v>0</v>
      </c>
      <c r="M145">
        <f>'master schema'!V147</f>
        <v>0</v>
      </c>
      <c r="N145">
        <f>'master schema'!W147</f>
        <v>0</v>
      </c>
      <c r="O145">
        <f>'master schema'!X147</f>
        <v>0</v>
      </c>
      <c r="P145" t="b">
        <f t="shared" si="46"/>
        <v>1</v>
      </c>
      <c r="Q145" t="b">
        <f t="shared" si="45"/>
        <v>1</v>
      </c>
      <c r="R145" t="b">
        <f t="shared" si="45"/>
        <v>0</v>
      </c>
      <c r="S145" t="b">
        <f t="shared" si="45"/>
        <v>0</v>
      </c>
      <c r="T145" t="b">
        <f t="shared" si="62"/>
        <v>0</v>
      </c>
      <c r="U145" t="b">
        <f t="shared" si="62"/>
        <v>0</v>
      </c>
      <c r="V145" t="b">
        <f>NOT(ISBLANK('master schema'!S147))</f>
        <v>0</v>
      </c>
      <c r="W145" t="b">
        <f>NOT(ISBLANK('master schema'!T147))</f>
        <v>0</v>
      </c>
      <c r="X145" t="b">
        <f>NOT(ISBLANK('master schema'!U147))</f>
        <v>0</v>
      </c>
      <c r="Y145" t="b">
        <f>NOT(ISBLANK('master schema'!V147))</f>
        <v>0</v>
      </c>
      <c r="Z145" t="b">
        <f>NOT(ISBLANK('master schema'!W147))</f>
        <v>0</v>
      </c>
      <c r="AA145" t="b">
        <f>NOT(ISBLANK('master schema'!X147))</f>
        <v>0</v>
      </c>
      <c r="AB145" t="b">
        <f t="shared" si="63"/>
        <v>0</v>
      </c>
      <c r="AC145" t="str">
        <f>INDEX(reference!$D$55:$D$61,MATCH('master schema'!M147,reference!$C$55:$C$61,0))</f>
        <v>number</v>
      </c>
      <c r="AD145" t="b">
        <f t="shared" si="64"/>
        <v>1</v>
      </c>
      <c r="AE145" t="str">
        <f t="shared" si="47"/>
        <v>cyclicRightTop18MMm</v>
      </c>
      <c r="AF145" s="14" t="str">
        <f t="shared" si="66"/>
        <v>, {</v>
      </c>
      <c r="AG145" s="15" t="str">
        <f t="shared" si="48"/>
        <v>"name": "cyclic_right_top_18m_mm"</v>
      </c>
      <c r="AH145" s="15" t="str">
        <f t="shared" si="49"/>
        <v>, "title": "Cyclic right top, 18m wavelength, mm"</v>
      </c>
      <c r="AI145" s="15" t="str">
        <f t="shared" si="50"/>
        <v>, "group": "Geom"</v>
      </c>
      <c r="AJ145" s="15" t="str">
        <f t="shared" si="51"/>
        <v>, "rank": "opt"</v>
      </c>
      <c r="AK145" s="15" t="str">
        <f t="shared" si="52"/>
        <v>, "type": "number"</v>
      </c>
      <c r="AL145" s="15" t="str">
        <f t="shared" si="53"/>
        <v/>
      </c>
      <c r="AM145" s="15" t="str">
        <f t="shared" si="54"/>
        <v/>
      </c>
      <c r="AN145" s="22" t="str">
        <f t="shared" si="55"/>
        <v/>
      </c>
      <c r="AO145" s="22" t="str">
        <f t="shared" si="56"/>
        <v/>
      </c>
      <c r="AP145" s="22" t="str">
        <f t="shared" si="57"/>
        <v/>
      </c>
      <c r="AQ145" s="22" t="str">
        <f>IF(AND($AD145,$AB145),IF(V145,IF(OR($V145:V145),",","")&amp;AQ$12&amp;": "&amp;J145,""),"")</f>
        <v/>
      </c>
      <c r="AR145" s="22" t="str">
        <f>IF(AND($AD145,$AB145),IF(W145,IF(OR($V145:W145),",","")&amp;AR$12&amp;": "&amp;K145,""),"")</f>
        <v/>
      </c>
      <c r="AS145" s="22" t="str">
        <f>IF(AND($AD145,$AB145),IF(X145,IF(OR($V145:X145),",","")&amp;AS$12&amp;": "&amp;L145,""),"")</f>
        <v/>
      </c>
      <c r="AT145" s="22" t="str">
        <f>IF(AND($AD145,$AB145),IF(Y145,IF(OR($V145:Y145),",","")&amp;AT$12&amp;": "&amp;M145,""),"")</f>
        <v/>
      </c>
      <c r="AU145" s="22" t="str">
        <f>IF(AND($AD145,$AB145),IF(Z145,IF(OR($V145:Z145),",","")&amp;AU$12&amp;": """&amp;N145&amp;"""",""),"")</f>
        <v/>
      </c>
      <c r="AV145" s="22" t="str">
        <f>IF(AND($AD145,$AB145),IF(AA145,IF(OR($V145:AA145),",","")&amp;AV$12&amp;": "&amp;"["&amp;O145&amp;"]",""),"")</f>
        <v/>
      </c>
      <c r="AW145" s="22" t="str">
        <f t="shared" si="58"/>
        <v/>
      </c>
      <c r="AX145" s="14" t="str">
        <f t="shared" si="65"/>
        <v>}</v>
      </c>
      <c r="AY145" s="13" t="str">
        <f t="shared" si="59"/>
        <v>, {"name": "cyclic_right_top_18m_mm", "title": "Cyclic right top, 18m wavelength, mm", "group": "Geom", "rank": "opt", "type": "number"}</v>
      </c>
      <c r="AZ145" t="str">
        <f t="shared" si="60"/>
        <v>,cyclic_right_top_18m_mm</v>
      </c>
      <c r="BA145" t="str">
        <f t="shared" si="61"/>
        <v>,'cyclic_right_top_18m_mm'</v>
      </c>
    </row>
    <row r="146" spans="1:53" x14ac:dyDescent="0.25">
      <c r="A146" t="str">
        <f>'master schema'!C148</f>
        <v>cyclic_right_top_18m_accu_mm</v>
      </c>
      <c r="B146" t="str">
        <f>'master schema'!K148</f>
        <v>Cyclic right top, 18m wavelength, accumulated mm</v>
      </c>
      <c r="C146" t="str">
        <f>'master schema'!D148</f>
        <v>Geom</v>
      </c>
      <c r="D146" t="str">
        <f>'master schema'!E148</f>
        <v>opt</v>
      </c>
      <c r="E146" t="str">
        <f>'master schema'!M148</f>
        <v>numeric</v>
      </c>
      <c r="F146">
        <f>'master schema'!N148</f>
        <v>0</v>
      </c>
      <c r="G146">
        <f>'master schema'!O148</f>
        <v>0</v>
      </c>
      <c r="H146" t="b">
        <f>'master schema'!Y148</f>
        <v>0</v>
      </c>
      <c r="I146" t="b">
        <f>'master schema'!Z148</f>
        <v>0</v>
      </c>
      <c r="J146">
        <f>'master schema'!S148</f>
        <v>0</v>
      </c>
      <c r="K146">
        <f>'master schema'!T148</f>
        <v>0</v>
      </c>
      <c r="L146">
        <f>'master schema'!U148</f>
        <v>0</v>
      </c>
      <c r="M146">
        <f>'master schema'!V148</f>
        <v>0</v>
      </c>
      <c r="N146">
        <f>'master schema'!W148</f>
        <v>0</v>
      </c>
      <c r="O146">
        <f>'master schema'!X148</f>
        <v>0</v>
      </c>
      <c r="P146" t="b">
        <f t="shared" si="46"/>
        <v>1</v>
      </c>
      <c r="Q146" t="b">
        <f t="shared" si="45"/>
        <v>1</v>
      </c>
      <c r="R146" t="b">
        <f t="shared" si="45"/>
        <v>0</v>
      </c>
      <c r="S146" t="b">
        <f t="shared" si="45"/>
        <v>0</v>
      </c>
      <c r="T146" t="b">
        <f t="shared" si="62"/>
        <v>0</v>
      </c>
      <c r="U146" t="b">
        <f t="shared" si="62"/>
        <v>0</v>
      </c>
      <c r="V146" t="b">
        <f>NOT(ISBLANK('master schema'!S148))</f>
        <v>0</v>
      </c>
      <c r="W146" t="b">
        <f>NOT(ISBLANK('master schema'!T148))</f>
        <v>0</v>
      </c>
      <c r="X146" t="b">
        <f>NOT(ISBLANK('master schema'!U148))</f>
        <v>0</v>
      </c>
      <c r="Y146" t="b">
        <f>NOT(ISBLANK('master schema'!V148))</f>
        <v>0</v>
      </c>
      <c r="Z146" t="b">
        <f>NOT(ISBLANK('master schema'!W148))</f>
        <v>0</v>
      </c>
      <c r="AA146" t="b">
        <f>NOT(ISBLANK('master schema'!X148))</f>
        <v>0</v>
      </c>
      <c r="AB146" t="b">
        <f t="shared" si="63"/>
        <v>0</v>
      </c>
      <c r="AC146" t="str">
        <f>INDEX(reference!$D$55:$D$61,MATCH('master schema'!M148,reference!$C$55:$C$61,0))</f>
        <v>number</v>
      </c>
      <c r="AD146" t="b">
        <f t="shared" si="64"/>
        <v>1</v>
      </c>
      <c r="AE146" t="str">
        <f t="shared" si="47"/>
        <v>cyclicRightTop18MAccuMm</v>
      </c>
      <c r="AF146" s="14" t="str">
        <f t="shared" si="66"/>
        <v>, {</v>
      </c>
      <c r="AG146" s="15" t="str">
        <f t="shared" si="48"/>
        <v>"name": "cyclic_right_top_18m_accu_mm"</v>
      </c>
      <c r="AH146" s="15" t="str">
        <f t="shared" si="49"/>
        <v>, "title": "Cyclic right top, 18m wavelength, accumulated mm"</v>
      </c>
      <c r="AI146" s="15" t="str">
        <f t="shared" si="50"/>
        <v>, "group": "Geom"</v>
      </c>
      <c r="AJ146" s="15" t="str">
        <f t="shared" si="51"/>
        <v>, "rank": "opt"</v>
      </c>
      <c r="AK146" s="15" t="str">
        <f t="shared" si="52"/>
        <v>, "type": "number"</v>
      </c>
      <c r="AL146" s="15" t="str">
        <f t="shared" si="53"/>
        <v/>
      </c>
      <c r="AM146" s="15" t="str">
        <f t="shared" si="54"/>
        <v/>
      </c>
      <c r="AN146" s="22" t="str">
        <f t="shared" si="55"/>
        <v/>
      </c>
      <c r="AO146" s="22" t="str">
        <f t="shared" si="56"/>
        <v/>
      </c>
      <c r="AP146" s="22" t="str">
        <f t="shared" si="57"/>
        <v/>
      </c>
      <c r="AQ146" s="22" t="str">
        <f>IF(AND($AD146,$AB146),IF(V146,IF(OR($V146:V146),",","")&amp;AQ$12&amp;": "&amp;J146,""),"")</f>
        <v/>
      </c>
      <c r="AR146" s="22" t="str">
        <f>IF(AND($AD146,$AB146),IF(W146,IF(OR($V146:W146),",","")&amp;AR$12&amp;": "&amp;K146,""),"")</f>
        <v/>
      </c>
      <c r="AS146" s="22" t="str">
        <f>IF(AND($AD146,$AB146),IF(X146,IF(OR($V146:X146),",","")&amp;AS$12&amp;": "&amp;L146,""),"")</f>
        <v/>
      </c>
      <c r="AT146" s="22" t="str">
        <f>IF(AND($AD146,$AB146),IF(Y146,IF(OR($V146:Y146),",","")&amp;AT$12&amp;": "&amp;M146,""),"")</f>
        <v/>
      </c>
      <c r="AU146" s="22" t="str">
        <f>IF(AND($AD146,$AB146),IF(Z146,IF(OR($V146:Z146),",","")&amp;AU$12&amp;": """&amp;N146&amp;"""",""),"")</f>
        <v/>
      </c>
      <c r="AV146" s="22" t="str">
        <f>IF(AND($AD146,$AB146),IF(AA146,IF(OR($V146:AA146),",","")&amp;AV$12&amp;": "&amp;"["&amp;O146&amp;"]",""),"")</f>
        <v/>
      </c>
      <c r="AW146" s="22" t="str">
        <f t="shared" si="58"/>
        <v/>
      </c>
      <c r="AX146" s="14" t="str">
        <f t="shared" si="65"/>
        <v>}</v>
      </c>
      <c r="AY146" s="13" t="str">
        <f t="shared" si="59"/>
        <v>, {"name": "cyclic_right_top_18m_accu_mm", "title": "Cyclic right top, 18m wavelength, accumulated mm", "group": "Geom", "rank": "opt", "type": "number"}</v>
      </c>
      <c r="AZ146" t="str">
        <f t="shared" si="60"/>
        <v>,cyclic_right_top_18m_accu_mm</v>
      </c>
      <c r="BA146" t="str">
        <f t="shared" si="61"/>
        <v>,'cyclic_right_top_18m_accu_mm'</v>
      </c>
    </row>
    <row r="147" spans="1:53" x14ac:dyDescent="0.25">
      <c r="A147" t="str">
        <f>'master schema'!C149</f>
        <v>cyclic_right_top_18m_peak_count</v>
      </c>
      <c r="B147" t="str">
        <f>'master schema'!K149</f>
        <v>Cyclic right top, 18m wavelength, peak count</v>
      </c>
      <c r="C147" t="str">
        <f>'master schema'!D149</f>
        <v>Geom</v>
      </c>
      <c r="D147" t="str">
        <f>'master schema'!E149</f>
        <v>opt</v>
      </c>
      <c r="E147" t="str">
        <f>'master schema'!M149</f>
        <v>integer</v>
      </c>
      <c r="F147">
        <f>'master schema'!N149</f>
        <v>0</v>
      </c>
      <c r="G147">
        <f>'master schema'!O149</f>
        <v>0</v>
      </c>
      <c r="H147" t="b">
        <f>'master schema'!Y149</f>
        <v>0</v>
      </c>
      <c r="I147" t="b">
        <f>'master schema'!Z149</f>
        <v>0</v>
      </c>
      <c r="J147">
        <f>'master schema'!S149</f>
        <v>0</v>
      </c>
      <c r="K147">
        <f>'master schema'!T149</f>
        <v>0</v>
      </c>
      <c r="L147">
        <f>'master schema'!U149</f>
        <v>0</v>
      </c>
      <c r="M147">
        <f>'master schema'!V149</f>
        <v>0</v>
      </c>
      <c r="N147">
        <f>'master schema'!W149</f>
        <v>0</v>
      </c>
      <c r="O147">
        <f>'master schema'!X149</f>
        <v>0</v>
      </c>
      <c r="P147" t="b">
        <f t="shared" si="46"/>
        <v>1</v>
      </c>
      <c r="Q147" t="b">
        <f t="shared" si="45"/>
        <v>1</v>
      </c>
      <c r="R147" t="b">
        <f t="shared" si="45"/>
        <v>0</v>
      </c>
      <c r="S147" t="b">
        <f t="shared" si="45"/>
        <v>0</v>
      </c>
      <c r="T147" t="b">
        <f t="shared" si="62"/>
        <v>0</v>
      </c>
      <c r="U147" t="b">
        <f t="shared" si="62"/>
        <v>0</v>
      </c>
      <c r="V147" t="b">
        <f>NOT(ISBLANK('master schema'!S149))</f>
        <v>0</v>
      </c>
      <c r="W147" t="b">
        <f>NOT(ISBLANK('master schema'!T149))</f>
        <v>0</v>
      </c>
      <c r="X147" t="b">
        <f>NOT(ISBLANK('master schema'!U149))</f>
        <v>0</v>
      </c>
      <c r="Y147" t="b">
        <f>NOT(ISBLANK('master schema'!V149))</f>
        <v>0</v>
      </c>
      <c r="Z147" t="b">
        <f>NOT(ISBLANK('master schema'!W149))</f>
        <v>0</v>
      </c>
      <c r="AA147" t="b">
        <f>NOT(ISBLANK('master schema'!X149))</f>
        <v>0</v>
      </c>
      <c r="AB147" t="b">
        <f t="shared" si="63"/>
        <v>0</v>
      </c>
      <c r="AC147" t="str">
        <f>INDEX(reference!$D$55:$D$61,MATCH('master schema'!M149,reference!$C$55:$C$61,0))</f>
        <v>integer</v>
      </c>
      <c r="AD147" t="b">
        <f t="shared" si="64"/>
        <v>1</v>
      </c>
      <c r="AE147" t="str">
        <f t="shared" si="47"/>
        <v>cyclicRightTop18MPeakCount</v>
      </c>
      <c r="AF147" s="14" t="str">
        <f t="shared" si="66"/>
        <v>, {</v>
      </c>
      <c r="AG147" s="15" t="str">
        <f t="shared" si="48"/>
        <v>"name": "cyclic_right_top_18m_peak_count"</v>
      </c>
      <c r="AH147" s="15" t="str">
        <f t="shared" si="49"/>
        <v>, "title": "Cyclic right top, 18m wavelength, peak count"</v>
      </c>
      <c r="AI147" s="15" t="str">
        <f t="shared" si="50"/>
        <v>, "group": "Geom"</v>
      </c>
      <c r="AJ147" s="15" t="str">
        <f t="shared" si="51"/>
        <v>, "rank": "opt"</v>
      </c>
      <c r="AK147" s="15" t="str">
        <f t="shared" si="52"/>
        <v>, "type": "integer"</v>
      </c>
      <c r="AL147" s="15" t="str">
        <f t="shared" si="53"/>
        <v/>
      </c>
      <c r="AM147" s="15" t="str">
        <f t="shared" si="54"/>
        <v/>
      </c>
      <c r="AN147" s="22" t="str">
        <f t="shared" si="55"/>
        <v/>
      </c>
      <c r="AO147" s="22" t="str">
        <f t="shared" si="56"/>
        <v/>
      </c>
      <c r="AP147" s="22" t="str">
        <f t="shared" si="57"/>
        <v/>
      </c>
      <c r="AQ147" s="22" t="str">
        <f>IF(AND($AD147,$AB147),IF(V147,IF(OR($V147:V147),",","")&amp;AQ$12&amp;": "&amp;J147,""),"")</f>
        <v/>
      </c>
      <c r="AR147" s="22" t="str">
        <f>IF(AND($AD147,$AB147),IF(W147,IF(OR($V147:W147),",","")&amp;AR$12&amp;": "&amp;K147,""),"")</f>
        <v/>
      </c>
      <c r="AS147" s="22" t="str">
        <f>IF(AND($AD147,$AB147),IF(X147,IF(OR($V147:X147),",","")&amp;AS$12&amp;": "&amp;L147,""),"")</f>
        <v/>
      </c>
      <c r="AT147" s="22" t="str">
        <f>IF(AND($AD147,$AB147),IF(Y147,IF(OR($V147:Y147),",","")&amp;AT$12&amp;": "&amp;M147,""),"")</f>
        <v/>
      </c>
      <c r="AU147" s="22" t="str">
        <f>IF(AND($AD147,$AB147),IF(Z147,IF(OR($V147:Z147),",","")&amp;AU$12&amp;": """&amp;N147&amp;"""",""),"")</f>
        <v/>
      </c>
      <c r="AV147" s="22" t="str">
        <f>IF(AND($AD147,$AB147),IF(AA147,IF(OR($V147:AA147),",","")&amp;AV$12&amp;": "&amp;"["&amp;O147&amp;"]",""),"")</f>
        <v/>
      </c>
      <c r="AW147" s="22" t="str">
        <f t="shared" si="58"/>
        <v/>
      </c>
      <c r="AX147" s="14" t="str">
        <f t="shared" si="65"/>
        <v>}</v>
      </c>
      <c r="AY147" s="13" t="str">
        <f t="shared" si="59"/>
        <v>, {"name": "cyclic_right_top_18m_peak_count", "title": "Cyclic right top, 18m wavelength, peak count", "group": "Geom", "rank": "opt", "type": "integer"}</v>
      </c>
      <c r="AZ147" t="str">
        <f t="shared" si="60"/>
        <v>,cyclic_right_top_18m_peak_count</v>
      </c>
      <c r="BA147" t="str">
        <f t="shared" si="61"/>
        <v>,'cyclic_right_top_18m_peak_count'</v>
      </c>
    </row>
    <row r="148" spans="1:53" x14ac:dyDescent="0.25">
      <c r="A148" t="str">
        <f>'master schema'!C150</f>
        <v>imu_accel_long_ms_2</v>
      </c>
      <c r="B148" t="str">
        <f>'master schema'!K150</f>
        <v>Longitudinal accelaration, m/s squared</v>
      </c>
      <c r="C148" t="str">
        <f>'master schema'!D150</f>
        <v>Geom</v>
      </c>
      <c r="D148" t="str">
        <f>'master schema'!E150</f>
        <v>opt</v>
      </c>
      <c r="E148" t="str">
        <f>'master schema'!M150</f>
        <v>numeric</v>
      </c>
      <c r="F148">
        <f>'master schema'!N150</f>
        <v>0</v>
      </c>
      <c r="G148" t="str">
        <f>'master schema'!O150</f>
        <v>calculated from master / slave. Accels in metres per second squared; rotations in radians / s</v>
      </c>
      <c r="H148" t="b">
        <f>'master schema'!Y150</f>
        <v>0</v>
      </c>
      <c r="I148" t="b">
        <f>'master schema'!Z150</f>
        <v>0</v>
      </c>
      <c r="J148">
        <f>'master schema'!S150</f>
        <v>0</v>
      </c>
      <c r="K148">
        <f>'master schema'!T150</f>
        <v>0</v>
      </c>
      <c r="L148">
        <f>'master schema'!U150</f>
        <v>0</v>
      </c>
      <c r="M148">
        <f>'master schema'!V150</f>
        <v>0</v>
      </c>
      <c r="N148">
        <f>'master schema'!W150</f>
        <v>0</v>
      </c>
      <c r="O148">
        <f>'master schema'!X150</f>
        <v>0</v>
      </c>
      <c r="P148" t="b">
        <f t="shared" si="46"/>
        <v>1</v>
      </c>
      <c r="Q148" t="b">
        <f t="shared" si="45"/>
        <v>1</v>
      </c>
      <c r="R148" t="b">
        <f t="shared" si="45"/>
        <v>0</v>
      </c>
      <c r="S148" t="b">
        <f t="shared" si="45"/>
        <v>1</v>
      </c>
      <c r="T148" t="b">
        <f t="shared" si="62"/>
        <v>0</v>
      </c>
      <c r="U148" t="b">
        <f t="shared" si="62"/>
        <v>0</v>
      </c>
      <c r="V148" t="b">
        <f>NOT(ISBLANK('master schema'!S150))</f>
        <v>0</v>
      </c>
      <c r="W148" t="b">
        <f>NOT(ISBLANK('master schema'!T150))</f>
        <v>0</v>
      </c>
      <c r="X148" t="b">
        <f>NOT(ISBLANK('master schema'!U150))</f>
        <v>0</v>
      </c>
      <c r="Y148" t="b">
        <f>NOT(ISBLANK('master schema'!V150))</f>
        <v>0</v>
      </c>
      <c r="Z148" t="b">
        <f>NOT(ISBLANK('master schema'!W150))</f>
        <v>0</v>
      </c>
      <c r="AA148" t="b">
        <f>NOT(ISBLANK('master schema'!X150))</f>
        <v>0</v>
      </c>
      <c r="AB148" t="b">
        <f t="shared" si="63"/>
        <v>0</v>
      </c>
      <c r="AC148" t="str">
        <f>INDEX(reference!$D$55:$D$61,MATCH('master schema'!M150,reference!$C$55:$C$61,0))</f>
        <v>number</v>
      </c>
      <c r="AD148" t="b">
        <f t="shared" si="64"/>
        <v>1</v>
      </c>
      <c r="AE148" t="str">
        <f t="shared" si="47"/>
        <v>imuAccelLongMs2</v>
      </c>
      <c r="AF148" s="14" t="str">
        <f t="shared" si="66"/>
        <v>, {</v>
      </c>
      <c r="AG148" s="15" t="str">
        <f t="shared" si="48"/>
        <v>"name": "imu_accel_long_ms_2"</v>
      </c>
      <c r="AH148" s="15" t="str">
        <f t="shared" si="49"/>
        <v>, "title": "Longitudinal accelaration, m/s squared"</v>
      </c>
      <c r="AI148" s="15" t="str">
        <f t="shared" si="50"/>
        <v>, "group": "Geom"</v>
      </c>
      <c r="AJ148" s="15" t="str">
        <f t="shared" si="51"/>
        <v>, "rank": "opt"</v>
      </c>
      <c r="AK148" s="15" t="str">
        <f t="shared" si="52"/>
        <v>, "type": "number"</v>
      </c>
      <c r="AL148" s="15" t="str">
        <f t="shared" si="53"/>
        <v/>
      </c>
      <c r="AM148" s="15" t="str">
        <f t="shared" si="54"/>
        <v>, "description": "calculated from master / slave. Accels in metres per second squared; rotations in radians / s"</v>
      </c>
      <c r="AN148" s="22" t="str">
        <f t="shared" si="55"/>
        <v/>
      </c>
      <c r="AO148" s="22" t="str">
        <f t="shared" si="56"/>
        <v/>
      </c>
      <c r="AP148" s="22" t="str">
        <f t="shared" si="57"/>
        <v/>
      </c>
      <c r="AQ148" s="22" t="str">
        <f>IF(AND($AD148,$AB148),IF(V148,IF(OR($V148:V148),",","")&amp;AQ$12&amp;": "&amp;J148,""),"")</f>
        <v/>
      </c>
      <c r="AR148" s="22" t="str">
        <f>IF(AND($AD148,$AB148),IF(W148,IF(OR($V148:W148),",","")&amp;AR$12&amp;": "&amp;K148,""),"")</f>
        <v/>
      </c>
      <c r="AS148" s="22" t="str">
        <f>IF(AND($AD148,$AB148),IF(X148,IF(OR($V148:X148),",","")&amp;AS$12&amp;": "&amp;L148,""),"")</f>
        <v/>
      </c>
      <c r="AT148" s="22" t="str">
        <f>IF(AND($AD148,$AB148),IF(Y148,IF(OR($V148:Y148),",","")&amp;AT$12&amp;": "&amp;M148,""),"")</f>
        <v/>
      </c>
      <c r="AU148" s="22" t="str">
        <f>IF(AND($AD148,$AB148),IF(Z148,IF(OR($V148:Z148),",","")&amp;AU$12&amp;": """&amp;N148&amp;"""",""),"")</f>
        <v/>
      </c>
      <c r="AV148" s="22" t="str">
        <f>IF(AND($AD148,$AB148),IF(AA148,IF(OR($V148:AA148),",","")&amp;AV$12&amp;": "&amp;"["&amp;O148&amp;"]",""),"")</f>
        <v/>
      </c>
      <c r="AW148" s="22" t="str">
        <f t="shared" si="58"/>
        <v/>
      </c>
      <c r="AX148" s="14" t="str">
        <f t="shared" si="65"/>
        <v>}</v>
      </c>
      <c r="AY148" s="13" t="str">
        <f t="shared" si="59"/>
        <v>, {"name": "imu_accel_long_ms_2", "title": "Longitudinal accelaration, m/s squared", "group": "Geom", "rank": "opt", "type": "number", "description": "calculated from master / slave. Accels in metres per second squared; rotations in radians / s"}</v>
      </c>
      <c r="AZ148" t="str">
        <f t="shared" si="60"/>
        <v>,imu_accel_long_ms_2</v>
      </c>
      <c r="BA148" t="str">
        <f t="shared" si="61"/>
        <v>,'imu_accel_long_ms_2'</v>
      </c>
    </row>
    <row r="149" spans="1:53" x14ac:dyDescent="0.25">
      <c r="A149" t="str">
        <f>'master schema'!C151</f>
        <v>imu_accel_lat_ms_2</v>
      </c>
      <c r="B149" t="str">
        <f>'master schema'!K151</f>
        <v>Lateral acceleration, m/s squared</v>
      </c>
      <c r="C149" t="str">
        <f>'master schema'!D151</f>
        <v>Geom</v>
      </c>
      <c r="D149" t="str">
        <f>'master schema'!E151</f>
        <v>opt</v>
      </c>
      <c r="E149" t="str">
        <f>'master schema'!M151</f>
        <v>numeric</v>
      </c>
      <c r="F149">
        <f>'master schema'!N151</f>
        <v>0</v>
      </c>
      <c r="G149">
        <f>'master schema'!O151</f>
        <v>0</v>
      </c>
      <c r="H149" t="b">
        <f>'master schema'!Y151</f>
        <v>0</v>
      </c>
      <c r="I149" t="b">
        <f>'master schema'!Z151</f>
        <v>0</v>
      </c>
      <c r="J149">
        <f>'master schema'!S151</f>
        <v>0</v>
      </c>
      <c r="K149">
        <f>'master schema'!T151</f>
        <v>0</v>
      </c>
      <c r="L149">
        <f>'master schema'!U151</f>
        <v>0</v>
      </c>
      <c r="M149">
        <f>'master schema'!V151</f>
        <v>0</v>
      </c>
      <c r="N149">
        <f>'master schema'!W151</f>
        <v>0</v>
      </c>
      <c r="O149">
        <f>'master schema'!X151</f>
        <v>0</v>
      </c>
      <c r="P149" t="b">
        <f t="shared" si="46"/>
        <v>1</v>
      </c>
      <c r="Q149" t="b">
        <f t="shared" si="45"/>
        <v>1</v>
      </c>
      <c r="R149" t="b">
        <f t="shared" si="45"/>
        <v>0</v>
      </c>
      <c r="S149" t="b">
        <f t="shared" si="45"/>
        <v>0</v>
      </c>
      <c r="T149" t="b">
        <f t="shared" si="62"/>
        <v>0</v>
      </c>
      <c r="U149" t="b">
        <f t="shared" si="62"/>
        <v>0</v>
      </c>
      <c r="V149" t="b">
        <f>NOT(ISBLANK('master schema'!S151))</f>
        <v>0</v>
      </c>
      <c r="W149" t="b">
        <f>NOT(ISBLANK('master schema'!T151))</f>
        <v>0</v>
      </c>
      <c r="X149" t="b">
        <f>NOT(ISBLANK('master schema'!U151))</f>
        <v>0</v>
      </c>
      <c r="Y149" t="b">
        <f>NOT(ISBLANK('master schema'!V151))</f>
        <v>0</v>
      </c>
      <c r="Z149" t="b">
        <f>NOT(ISBLANK('master schema'!W151))</f>
        <v>0</v>
      </c>
      <c r="AA149" t="b">
        <f>NOT(ISBLANK('master schema'!X151))</f>
        <v>0</v>
      </c>
      <c r="AB149" t="b">
        <f t="shared" si="63"/>
        <v>0</v>
      </c>
      <c r="AC149" t="str">
        <f>INDEX(reference!$D$55:$D$61,MATCH('master schema'!M151,reference!$C$55:$C$61,0))</f>
        <v>number</v>
      </c>
      <c r="AD149" t="b">
        <f t="shared" si="64"/>
        <v>1</v>
      </c>
      <c r="AE149" t="str">
        <f t="shared" si="47"/>
        <v>imuAccelLatMs2</v>
      </c>
      <c r="AF149" s="14" t="str">
        <f t="shared" si="66"/>
        <v>, {</v>
      </c>
      <c r="AG149" s="15" t="str">
        <f t="shared" si="48"/>
        <v>"name": "imu_accel_lat_ms_2"</v>
      </c>
      <c r="AH149" s="15" t="str">
        <f t="shared" si="49"/>
        <v>, "title": "Lateral acceleration, m/s squared"</v>
      </c>
      <c r="AI149" s="15" t="str">
        <f t="shared" si="50"/>
        <v>, "group": "Geom"</v>
      </c>
      <c r="AJ149" s="15" t="str">
        <f t="shared" si="51"/>
        <v>, "rank": "opt"</v>
      </c>
      <c r="AK149" s="15" t="str">
        <f t="shared" si="52"/>
        <v>, "type": "number"</v>
      </c>
      <c r="AL149" s="15" t="str">
        <f t="shared" si="53"/>
        <v/>
      </c>
      <c r="AM149" s="15" t="str">
        <f t="shared" si="54"/>
        <v/>
      </c>
      <c r="AN149" s="22" t="str">
        <f t="shared" si="55"/>
        <v/>
      </c>
      <c r="AO149" s="22" t="str">
        <f t="shared" si="56"/>
        <v/>
      </c>
      <c r="AP149" s="22" t="str">
        <f t="shared" si="57"/>
        <v/>
      </c>
      <c r="AQ149" s="22" t="str">
        <f>IF(AND($AD149,$AB149),IF(V149,IF(OR($V149:V149),",","")&amp;AQ$12&amp;": "&amp;J149,""),"")</f>
        <v/>
      </c>
      <c r="AR149" s="22" t="str">
        <f>IF(AND($AD149,$AB149),IF(W149,IF(OR($V149:W149),",","")&amp;AR$12&amp;": "&amp;K149,""),"")</f>
        <v/>
      </c>
      <c r="AS149" s="22" t="str">
        <f>IF(AND($AD149,$AB149),IF(X149,IF(OR($V149:X149),",","")&amp;AS$12&amp;": "&amp;L149,""),"")</f>
        <v/>
      </c>
      <c r="AT149" s="22" t="str">
        <f>IF(AND($AD149,$AB149),IF(Y149,IF(OR($V149:Y149),",","")&amp;AT$12&amp;": "&amp;M149,""),"")</f>
        <v/>
      </c>
      <c r="AU149" s="22" t="str">
        <f>IF(AND($AD149,$AB149),IF(Z149,IF(OR($V149:Z149),",","")&amp;AU$12&amp;": """&amp;N149&amp;"""",""),"")</f>
        <v/>
      </c>
      <c r="AV149" s="22" t="str">
        <f>IF(AND($AD149,$AB149),IF(AA149,IF(OR($V149:AA149),",","")&amp;AV$12&amp;": "&amp;"["&amp;O149&amp;"]",""),"")</f>
        <v/>
      </c>
      <c r="AW149" s="22" t="str">
        <f t="shared" si="58"/>
        <v/>
      </c>
      <c r="AX149" s="14" t="str">
        <f t="shared" si="65"/>
        <v>}</v>
      </c>
      <c r="AY149" s="13" t="str">
        <f t="shared" si="59"/>
        <v>, {"name": "imu_accel_lat_ms_2", "title": "Lateral acceleration, m/s squared", "group": "Geom", "rank": "opt", "type": "number"}</v>
      </c>
      <c r="AZ149" t="str">
        <f t="shared" si="60"/>
        <v>,imu_accel_lat_ms_2</v>
      </c>
      <c r="BA149" t="str">
        <f t="shared" si="61"/>
        <v>,'imu_accel_lat_ms_2'</v>
      </c>
    </row>
    <row r="150" spans="1:53" x14ac:dyDescent="0.25">
      <c r="A150" t="str">
        <f>'master schema'!C152</f>
        <v>imu_acc_vert_ms_2</v>
      </c>
      <c r="B150" t="str">
        <f>'master schema'!K152</f>
        <v>Vertical acceleration, m/s squared</v>
      </c>
      <c r="C150" t="str">
        <f>'master schema'!D152</f>
        <v>Geom</v>
      </c>
      <c r="D150" t="str">
        <f>'master schema'!E152</f>
        <v>opt</v>
      </c>
      <c r="E150" t="str">
        <f>'master schema'!M152</f>
        <v>numeric</v>
      </c>
      <c r="F150">
        <f>'master schema'!N152</f>
        <v>0</v>
      </c>
      <c r="G150">
        <f>'master schema'!O152</f>
        <v>0</v>
      </c>
      <c r="H150" t="b">
        <f>'master schema'!Y152</f>
        <v>0</v>
      </c>
      <c r="I150" t="b">
        <f>'master schema'!Z152</f>
        <v>0</v>
      </c>
      <c r="J150">
        <f>'master schema'!S152</f>
        <v>0</v>
      </c>
      <c r="K150">
        <f>'master schema'!T152</f>
        <v>0</v>
      </c>
      <c r="L150">
        <f>'master schema'!U152</f>
        <v>0</v>
      </c>
      <c r="M150">
        <f>'master schema'!V152</f>
        <v>0</v>
      </c>
      <c r="N150">
        <f>'master schema'!W152</f>
        <v>0</v>
      </c>
      <c r="O150">
        <f>'master schema'!X152</f>
        <v>0</v>
      </c>
      <c r="P150" t="b">
        <f t="shared" si="46"/>
        <v>1</v>
      </c>
      <c r="Q150" t="b">
        <f t="shared" si="45"/>
        <v>1</v>
      </c>
      <c r="R150" t="b">
        <f t="shared" si="45"/>
        <v>0</v>
      </c>
      <c r="S150" t="b">
        <f t="shared" si="45"/>
        <v>0</v>
      </c>
      <c r="T150" t="b">
        <f t="shared" si="62"/>
        <v>0</v>
      </c>
      <c r="U150" t="b">
        <f t="shared" si="62"/>
        <v>0</v>
      </c>
      <c r="V150" t="b">
        <f>NOT(ISBLANK('master schema'!S152))</f>
        <v>0</v>
      </c>
      <c r="W150" t="b">
        <f>NOT(ISBLANK('master schema'!T152))</f>
        <v>0</v>
      </c>
      <c r="X150" t="b">
        <f>NOT(ISBLANK('master schema'!U152))</f>
        <v>0</v>
      </c>
      <c r="Y150" t="b">
        <f>NOT(ISBLANK('master schema'!V152))</f>
        <v>0</v>
      </c>
      <c r="Z150" t="b">
        <f>NOT(ISBLANK('master schema'!W152))</f>
        <v>0</v>
      </c>
      <c r="AA150" t="b">
        <f>NOT(ISBLANK('master schema'!X152))</f>
        <v>0</v>
      </c>
      <c r="AB150" t="b">
        <f t="shared" si="63"/>
        <v>0</v>
      </c>
      <c r="AC150" t="str">
        <f>INDEX(reference!$D$55:$D$61,MATCH('master schema'!M152,reference!$C$55:$C$61,0))</f>
        <v>number</v>
      </c>
      <c r="AD150" t="b">
        <f t="shared" si="64"/>
        <v>1</v>
      </c>
      <c r="AE150" t="str">
        <f t="shared" si="47"/>
        <v>imuAccVertMs2</v>
      </c>
      <c r="AF150" s="14" t="str">
        <f t="shared" si="66"/>
        <v>, {</v>
      </c>
      <c r="AG150" s="15" t="str">
        <f t="shared" si="48"/>
        <v>"name": "imu_acc_vert_ms_2"</v>
      </c>
      <c r="AH150" s="15" t="str">
        <f t="shared" si="49"/>
        <v>, "title": "Vertical acceleration, m/s squared"</v>
      </c>
      <c r="AI150" s="15" t="str">
        <f t="shared" si="50"/>
        <v>, "group": "Geom"</v>
      </c>
      <c r="AJ150" s="15" t="str">
        <f t="shared" si="51"/>
        <v>, "rank": "opt"</v>
      </c>
      <c r="AK150" s="15" t="str">
        <f t="shared" si="52"/>
        <v>, "type": "number"</v>
      </c>
      <c r="AL150" s="15" t="str">
        <f t="shared" si="53"/>
        <v/>
      </c>
      <c r="AM150" s="15" t="str">
        <f t="shared" si="54"/>
        <v/>
      </c>
      <c r="AN150" s="22" t="str">
        <f t="shared" si="55"/>
        <v/>
      </c>
      <c r="AO150" s="22" t="str">
        <f t="shared" si="56"/>
        <v/>
      </c>
      <c r="AP150" s="22" t="str">
        <f t="shared" si="57"/>
        <v/>
      </c>
      <c r="AQ150" s="22" t="str">
        <f>IF(AND($AD150,$AB150),IF(V150,IF(OR($V150:V150),",","")&amp;AQ$12&amp;": "&amp;J150,""),"")</f>
        <v/>
      </c>
      <c r="AR150" s="22" t="str">
        <f>IF(AND($AD150,$AB150),IF(W150,IF(OR($V150:W150),",","")&amp;AR$12&amp;": "&amp;K150,""),"")</f>
        <v/>
      </c>
      <c r="AS150" s="22" t="str">
        <f>IF(AND($AD150,$AB150),IF(X150,IF(OR($V150:X150),",","")&amp;AS$12&amp;": "&amp;L150,""),"")</f>
        <v/>
      </c>
      <c r="AT150" s="22" t="str">
        <f>IF(AND($AD150,$AB150),IF(Y150,IF(OR($V150:Y150),",","")&amp;AT$12&amp;": "&amp;M150,""),"")</f>
        <v/>
      </c>
      <c r="AU150" s="22" t="str">
        <f>IF(AND($AD150,$AB150),IF(Z150,IF(OR($V150:Z150),",","")&amp;AU$12&amp;": """&amp;N150&amp;"""",""),"")</f>
        <v/>
      </c>
      <c r="AV150" s="22" t="str">
        <f>IF(AND($AD150,$AB150),IF(AA150,IF(OR($V150:AA150),",","")&amp;AV$12&amp;": "&amp;"["&amp;O150&amp;"]",""),"")</f>
        <v/>
      </c>
      <c r="AW150" s="22" t="str">
        <f t="shared" si="58"/>
        <v/>
      </c>
      <c r="AX150" s="14" t="str">
        <f t="shared" si="65"/>
        <v>}</v>
      </c>
      <c r="AY150" s="13" t="str">
        <f t="shared" si="59"/>
        <v>, {"name": "imu_acc_vert_ms_2", "title": "Vertical acceleration, m/s squared", "group": "Geom", "rank": "opt", "type": "number"}</v>
      </c>
      <c r="AZ150" t="str">
        <f t="shared" si="60"/>
        <v>,imu_acc_vert_ms_2</v>
      </c>
      <c r="BA150" t="str">
        <f t="shared" si="61"/>
        <v>,'imu_acc_vert_ms_2'</v>
      </c>
    </row>
    <row r="151" spans="1:53" x14ac:dyDescent="0.25">
      <c r="A151" t="str">
        <f>'master schema'!C153</f>
        <v>imu_rot_long_s_1</v>
      </c>
      <c r="B151" t="str">
        <f>'master schema'!K153</f>
        <v>Rotation rate, long axis (roll), rad/second</v>
      </c>
      <c r="C151" t="str">
        <f>'master schema'!D153</f>
        <v>Geom</v>
      </c>
      <c r="D151" t="str">
        <f>'master schema'!E153</f>
        <v>opt</v>
      </c>
      <c r="E151" t="str">
        <f>'master schema'!M153</f>
        <v>numeric</v>
      </c>
      <c r="F151">
        <f>'master schema'!N153</f>
        <v>0</v>
      </c>
      <c r="G151">
        <f>'master schema'!O153</f>
        <v>0</v>
      </c>
      <c r="H151" t="b">
        <f>'master schema'!Y153</f>
        <v>0</v>
      </c>
      <c r="I151" t="b">
        <f>'master schema'!Z153</f>
        <v>0</v>
      </c>
      <c r="J151">
        <f>'master schema'!S153</f>
        <v>0</v>
      </c>
      <c r="K151">
        <f>'master schema'!T153</f>
        <v>0</v>
      </c>
      <c r="L151">
        <f>'master schema'!U153</f>
        <v>0</v>
      </c>
      <c r="M151">
        <f>'master schema'!V153</f>
        <v>0</v>
      </c>
      <c r="N151">
        <f>'master schema'!W153</f>
        <v>0</v>
      </c>
      <c r="O151">
        <f>'master schema'!X153</f>
        <v>0</v>
      </c>
      <c r="P151" t="b">
        <f t="shared" si="46"/>
        <v>1</v>
      </c>
      <c r="Q151" t="b">
        <f t="shared" si="45"/>
        <v>1</v>
      </c>
      <c r="R151" t="b">
        <f t="shared" si="45"/>
        <v>0</v>
      </c>
      <c r="S151" t="b">
        <f t="shared" si="45"/>
        <v>0</v>
      </c>
      <c r="T151" t="b">
        <f t="shared" si="62"/>
        <v>0</v>
      </c>
      <c r="U151" t="b">
        <f t="shared" si="62"/>
        <v>0</v>
      </c>
      <c r="V151" t="b">
        <f>NOT(ISBLANK('master schema'!S153))</f>
        <v>0</v>
      </c>
      <c r="W151" t="b">
        <f>NOT(ISBLANK('master schema'!T153))</f>
        <v>0</v>
      </c>
      <c r="X151" t="b">
        <f>NOT(ISBLANK('master schema'!U153))</f>
        <v>0</v>
      </c>
      <c r="Y151" t="b">
        <f>NOT(ISBLANK('master schema'!V153))</f>
        <v>0</v>
      </c>
      <c r="Z151" t="b">
        <f>NOT(ISBLANK('master schema'!W153))</f>
        <v>0</v>
      </c>
      <c r="AA151" t="b">
        <f>NOT(ISBLANK('master schema'!X153))</f>
        <v>0</v>
      </c>
      <c r="AB151" t="b">
        <f t="shared" si="63"/>
        <v>0</v>
      </c>
      <c r="AC151" t="str">
        <f>INDEX(reference!$D$55:$D$61,MATCH('master schema'!M153,reference!$C$55:$C$61,0))</f>
        <v>number</v>
      </c>
      <c r="AD151" t="b">
        <f t="shared" si="64"/>
        <v>1</v>
      </c>
      <c r="AE151" t="str">
        <f t="shared" si="47"/>
        <v>imuRotLongS1</v>
      </c>
      <c r="AF151" s="14" t="str">
        <f t="shared" si="66"/>
        <v>, {</v>
      </c>
      <c r="AG151" s="15" t="str">
        <f t="shared" si="48"/>
        <v>"name": "imu_rot_long_s_1"</v>
      </c>
      <c r="AH151" s="15" t="str">
        <f t="shared" si="49"/>
        <v>, "title": "Rotation rate, long axis (roll), rad/second"</v>
      </c>
      <c r="AI151" s="15" t="str">
        <f t="shared" si="50"/>
        <v>, "group": "Geom"</v>
      </c>
      <c r="AJ151" s="15" t="str">
        <f t="shared" si="51"/>
        <v>, "rank": "opt"</v>
      </c>
      <c r="AK151" s="15" t="str">
        <f t="shared" si="52"/>
        <v>, "type": "number"</v>
      </c>
      <c r="AL151" s="15" t="str">
        <f t="shared" si="53"/>
        <v/>
      </c>
      <c r="AM151" s="15" t="str">
        <f t="shared" si="54"/>
        <v/>
      </c>
      <c r="AN151" s="22" t="str">
        <f t="shared" si="55"/>
        <v/>
      </c>
      <c r="AO151" s="22" t="str">
        <f t="shared" si="56"/>
        <v/>
      </c>
      <c r="AP151" s="22" t="str">
        <f t="shared" si="57"/>
        <v/>
      </c>
      <c r="AQ151" s="22" t="str">
        <f>IF(AND($AD151,$AB151),IF(V151,IF(OR($V151:V151),",","")&amp;AQ$12&amp;": "&amp;J151,""),"")</f>
        <v/>
      </c>
      <c r="AR151" s="22" t="str">
        <f>IF(AND($AD151,$AB151),IF(W151,IF(OR($V151:W151),",","")&amp;AR$12&amp;": "&amp;K151,""),"")</f>
        <v/>
      </c>
      <c r="AS151" s="22" t="str">
        <f>IF(AND($AD151,$AB151),IF(X151,IF(OR($V151:X151),",","")&amp;AS$12&amp;": "&amp;L151,""),"")</f>
        <v/>
      </c>
      <c r="AT151" s="22" t="str">
        <f>IF(AND($AD151,$AB151),IF(Y151,IF(OR($V151:Y151),",","")&amp;AT$12&amp;": "&amp;M151,""),"")</f>
        <v/>
      </c>
      <c r="AU151" s="22" t="str">
        <f>IF(AND($AD151,$AB151),IF(Z151,IF(OR($V151:Z151),",","")&amp;AU$12&amp;": """&amp;N151&amp;"""",""),"")</f>
        <v/>
      </c>
      <c r="AV151" s="22" t="str">
        <f>IF(AND($AD151,$AB151),IF(AA151,IF(OR($V151:AA151),",","")&amp;AV$12&amp;": "&amp;"["&amp;O151&amp;"]",""),"")</f>
        <v/>
      </c>
      <c r="AW151" s="22" t="str">
        <f t="shared" si="58"/>
        <v/>
      </c>
      <c r="AX151" s="14" t="str">
        <f t="shared" si="65"/>
        <v>}</v>
      </c>
      <c r="AY151" s="13" t="str">
        <f t="shared" si="59"/>
        <v>, {"name": "imu_rot_long_s_1", "title": "Rotation rate, long axis (roll), rad/second", "group": "Geom", "rank": "opt", "type": "number"}</v>
      </c>
      <c r="AZ151" t="str">
        <f t="shared" si="60"/>
        <v>,imu_rot_long_s_1</v>
      </c>
      <c r="BA151" t="str">
        <f t="shared" si="61"/>
        <v>,'imu_rot_long_s_1'</v>
      </c>
    </row>
    <row r="152" spans="1:53" x14ac:dyDescent="0.25">
      <c r="A152" t="str">
        <f>'master schema'!C154</f>
        <v>imu_rot_lat_s_1</v>
      </c>
      <c r="B152" t="str">
        <f>'master schema'!K154</f>
        <v>Rotation rate, transverse axis (pitch), rad/second</v>
      </c>
      <c r="C152" t="str">
        <f>'master schema'!D154</f>
        <v>Geom</v>
      </c>
      <c r="D152" t="str">
        <f>'master schema'!E154</f>
        <v>opt</v>
      </c>
      <c r="E152" t="str">
        <f>'master schema'!M154</f>
        <v>numeric</v>
      </c>
      <c r="F152">
        <f>'master schema'!N154</f>
        <v>0</v>
      </c>
      <c r="G152">
        <f>'master schema'!O154</f>
        <v>0</v>
      </c>
      <c r="H152" t="b">
        <f>'master schema'!Y154</f>
        <v>0</v>
      </c>
      <c r="I152" t="b">
        <f>'master schema'!Z154</f>
        <v>0</v>
      </c>
      <c r="J152">
        <f>'master schema'!S154</f>
        <v>0</v>
      </c>
      <c r="K152">
        <f>'master schema'!T154</f>
        <v>0</v>
      </c>
      <c r="L152">
        <f>'master schema'!U154</f>
        <v>0</v>
      </c>
      <c r="M152">
        <f>'master schema'!V154</f>
        <v>0</v>
      </c>
      <c r="N152">
        <f>'master schema'!W154</f>
        <v>0</v>
      </c>
      <c r="O152">
        <f>'master schema'!X154</f>
        <v>0</v>
      </c>
      <c r="P152" t="b">
        <f t="shared" si="46"/>
        <v>1</v>
      </c>
      <c r="Q152" t="b">
        <f t="shared" si="45"/>
        <v>1</v>
      </c>
      <c r="R152" t="b">
        <f t="shared" si="45"/>
        <v>0</v>
      </c>
      <c r="S152" t="b">
        <f t="shared" si="45"/>
        <v>0</v>
      </c>
      <c r="T152" t="b">
        <f t="shared" si="62"/>
        <v>0</v>
      </c>
      <c r="U152" t="b">
        <f t="shared" si="62"/>
        <v>0</v>
      </c>
      <c r="V152" t="b">
        <f>NOT(ISBLANK('master schema'!S154))</f>
        <v>0</v>
      </c>
      <c r="W152" t="b">
        <f>NOT(ISBLANK('master schema'!T154))</f>
        <v>0</v>
      </c>
      <c r="X152" t="b">
        <f>NOT(ISBLANK('master schema'!U154))</f>
        <v>0</v>
      </c>
      <c r="Y152" t="b">
        <f>NOT(ISBLANK('master schema'!V154))</f>
        <v>0</v>
      </c>
      <c r="Z152" t="b">
        <f>NOT(ISBLANK('master schema'!W154))</f>
        <v>0</v>
      </c>
      <c r="AA152" t="b">
        <f>NOT(ISBLANK('master schema'!X154))</f>
        <v>0</v>
      </c>
      <c r="AB152" t="b">
        <f t="shared" si="63"/>
        <v>0</v>
      </c>
      <c r="AC152" t="str">
        <f>INDEX(reference!$D$55:$D$61,MATCH('master schema'!M154,reference!$C$55:$C$61,0))</f>
        <v>number</v>
      </c>
      <c r="AD152" t="b">
        <f t="shared" si="64"/>
        <v>1</v>
      </c>
      <c r="AE152" t="str">
        <f t="shared" si="47"/>
        <v>imuRotLatS1</v>
      </c>
      <c r="AF152" s="14" t="str">
        <f t="shared" si="66"/>
        <v>, {</v>
      </c>
      <c r="AG152" s="15" t="str">
        <f t="shared" si="48"/>
        <v>"name": "imu_rot_lat_s_1"</v>
      </c>
      <c r="AH152" s="15" t="str">
        <f t="shared" si="49"/>
        <v>, "title": "Rotation rate, transverse axis (pitch), rad/second"</v>
      </c>
      <c r="AI152" s="15" t="str">
        <f t="shared" si="50"/>
        <v>, "group": "Geom"</v>
      </c>
      <c r="AJ152" s="15" t="str">
        <f t="shared" si="51"/>
        <v>, "rank": "opt"</v>
      </c>
      <c r="AK152" s="15" t="str">
        <f t="shared" si="52"/>
        <v>, "type": "number"</v>
      </c>
      <c r="AL152" s="15" t="str">
        <f t="shared" si="53"/>
        <v/>
      </c>
      <c r="AM152" s="15" t="str">
        <f t="shared" si="54"/>
        <v/>
      </c>
      <c r="AN152" s="22" t="str">
        <f t="shared" si="55"/>
        <v/>
      </c>
      <c r="AO152" s="22" t="str">
        <f t="shared" si="56"/>
        <v/>
      </c>
      <c r="AP152" s="22" t="str">
        <f t="shared" si="57"/>
        <v/>
      </c>
      <c r="AQ152" s="22" t="str">
        <f>IF(AND($AD152,$AB152),IF(V152,IF(OR($V152:V152),",","")&amp;AQ$12&amp;": "&amp;J152,""),"")</f>
        <v/>
      </c>
      <c r="AR152" s="22" t="str">
        <f>IF(AND($AD152,$AB152),IF(W152,IF(OR($V152:W152),",","")&amp;AR$12&amp;": "&amp;K152,""),"")</f>
        <v/>
      </c>
      <c r="AS152" s="22" t="str">
        <f>IF(AND($AD152,$AB152),IF(X152,IF(OR($V152:X152),",","")&amp;AS$12&amp;": "&amp;L152,""),"")</f>
        <v/>
      </c>
      <c r="AT152" s="22" t="str">
        <f>IF(AND($AD152,$AB152),IF(Y152,IF(OR($V152:Y152),",","")&amp;AT$12&amp;": "&amp;M152,""),"")</f>
        <v/>
      </c>
      <c r="AU152" s="22" t="str">
        <f>IF(AND($AD152,$AB152),IF(Z152,IF(OR($V152:Z152),",","")&amp;AU$12&amp;": """&amp;N152&amp;"""",""),"")</f>
        <v/>
      </c>
      <c r="AV152" s="22" t="str">
        <f>IF(AND($AD152,$AB152),IF(AA152,IF(OR($V152:AA152),",","")&amp;AV$12&amp;": "&amp;"["&amp;O152&amp;"]",""),"")</f>
        <v/>
      </c>
      <c r="AW152" s="22" t="str">
        <f t="shared" si="58"/>
        <v/>
      </c>
      <c r="AX152" s="14" t="str">
        <f t="shared" si="65"/>
        <v>}</v>
      </c>
      <c r="AY152" s="13" t="str">
        <f t="shared" si="59"/>
        <v>, {"name": "imu_rot_lat_s_1", "title": "Rotation rate, transverse axis (pitch), rad/second", "group": "Geom", "rank": "opt", "type": "number"}</v>
      </c>
      <c r="AZ152" t="str">
        <f t="shared" si="60"/>
        <v>,imu_rot_lat_s_1</v>
      </c>
      <c r="BA152" t="str">
        <f t="shared" si="61"/>
        <v>,'imu_rot_lat_s_1'</v>
      </c>
    </row>
    <row r="153" spans="1:53" x14ac:dyDescent="0.25">
      <c r="A153" t="str">
        <f>'master schema'!C155</f>
        <v>imu_rot_vert_s_1</v>
      </c>
      <c r="B153" t="str">
        <f>'master schema'!K155</f>
        <v>Rotation rate, vertical axis (yaw), rad/second</v>
      </c>
      <c r="C153" t="str">
        <f>'master schema'!D155</f>
        <v>Geom</v>
      </c>
      <c r="D153" t="str">
        <f>'master schema'!E155</f>
        <v>opt</v>
      </c>
      <c r="E153" t="str">
        <f>'master schema'!M155</f>
        <v>numeric</v>
      </c>
      <c r="F153">
        <f>'master schema'!N155</f>
        <v>0</v>
      </c>
      <c r="G153">
        <f>'master schema'!O155</f>
        <v>0</v>
      </c>
      <c r="H153" t="b">
        <f>'master schema'!Y155</f>
        <v>0</v>
      </c>
      <c r="I153" t="b">
        <f>'master schema'!Z155</f>
        <v>0</v>
      </c>
      <c r="J153">
        <f>'master schema'!S155</f>
        <v>0</v>
      </c>
      <c r="K153">
        <f>'master schema'!T155</f>
        <v>0</v>
      </c>
      <c r="L153">
        <f>'master schema'!U155</f>
        <v>0</v>
      </c>
      <c r="M153">
        <f>'master schema'!V155</f>
        <v>0</v>
      </c>
      <c r="N153">
        <f>'master schema'!W155</f>
        <v>0</v>
      </c>
      <c r="O153">
        <f>'master schema'!X155</f>
        <v>0</v>
      </c>
      <c r="P153" t="b">
        <f t="shared" si="46"/>
        <v>1</v>
      </c>
      <c r="Q153" t="b">
        <f t="shared" si="45"/>
        <v>1</v>
      </c>
      <c r="R153" t="b">
        <f t="shared" si="45"/>
        <v>0</v>
      </c>
      <c r="S153" t="b">
        <f t="shared" si="45"/>
        <v>0</v>
      </c>
      <c r="T153" t="b">
        <f t="shared" si="62"/>
        <v>0</v>
      </c>
      <c r="U153" t="b">
        <f t="shared" si="62"/>
        <v>0</v>
      </c>
      <c r="V153" t="b">
        <f>NOT(ISBLANK('master schema'!S155))</f>
        <v>0</v>
      </c>
      <c r="W153" t="b">
        <f>NOT(ISBLANK('master schema'!T155))</f>
        <v>0</v>
      </c>
      <c r="X153" t="b">
        <f>NOT(ISBLANK('master schema'!U155))</f>
        <v>0</v>
      </c>
      <c r="Y153" t="b">
        <f>NOT(ISBLANK('master schema'!V155))</f>
        <v>0</v>
      </c>
      <c r="Z153" t="b">
        <f>NOT(ISBLANK('master schema'!W155))</f>
        <v>0</v>
      </c>
      <c r="AA153" t="b">
        <f>NOT(ISBLANK('master schema'!X155))</f>
        <v>0</v>
      </c>
      <c r="AB153" t="b">
        <f t="shared" si="63"/>
        <v>0</v>
      </c>
      <c r="AC153" t="str">
        <f>INDEX(reference!$D$55:$D$61,MATCH('master schema'!M155,reference!$C$55:$C$61,0))</f>
        <v>number</v>
      </c>
      <c r="AD153" t="b">
        <f t="shared" si="64"/>
        <v>1</v>
      </c>
      <c r="AE153" t="str">
        <f t="shared" si="47"/>
        <v>imuRotVertS1</v>
      </c>
      <c r="AF153" s="14" t="str">
        <f t="shared" si="66"/>
        <v>, {</v>
      </c>
      <c r="AG153" s="15" t="str">
        <f t="shared" si="48"/>
        <v>"name": "imu_rot_vert_s_1"</v>
      </c>
      <c r="AH153" s="15" t="str">
        <f t="shared" si="49"/>
        <v>, "title": "Rotation rate, vertical axis (yaw), rad/second"</v>
      </c>
      <c r="AI153" s="15" t="str">
        <f t="shared" si="50"/>
        <v>, "group": "Geom"</v>
      </c>
      <c r="AJ153" s="15" t="str">
        <f t="shared" si="51"/>
        <v>, "rank": "opt"</v>
      </c>
      <c r="AK153" s="15" t="str">
        <f t="shared" si="52"/>
        <v>, "type": "number"</v>
      </c>
      <c r="AL153" s="15" t="str">
        <f t="shared" si="53"/>
        <v/>
      </c>
      <c r="AM153" s="15" t="str">
        <f t="shared" si="54"/>
        <v/>
      </c>
      <c r="AN153" s="22" t="str">
        <f t="shared" si="55"/>
        <v/>
      </c>
      <c r="AO153" s="22" t="str">
        <f t="shared" si="56"/>
        <v/>
      </c>
      <c r="AP153" s="22" t="str">
        <f t="shared" si="57"/>
        <v/>
      </c>
      <c r="AQ153" s="22" t="str">
        <f>IF(AND($AD153,$AB153),IF(V153,IF(OR($V153:V153),",","")&amp;AQ$12&amp;": "&amp;J153,""),"")</f>
        <v/>
      </c>
      <c r="AR153" s="22" t="str">
        <f>IF(AND($AD153,$AB153),IF(W153,IF(OR($V153:W153),",","")&amp;AR$12&amp;": "&amp;K153,""),"")</f>
        <v/>
      </c>
      <c r="AS153" s="22" t="str">
        <f>IF(AND($AD153,$AB153),IF(X153,IF(OR($V153:X153),",","")&amp;AS$12&amp;": "&amp;L153,""),"")</f>
        <v/>
      </c>
      <c r="AT153" s="22" t="str">
        <f>IF(AND($AD153,$AB153),IF(Y153,IF(OR($V153:Y153),",","")&amp;AT$12&amp;": "&amp;M153,""),"")</f>
        <v/>
      </c>
      <c r="AU153" s="22" t="str">
        <f>IF(AND($AD153,$AB153),IF(Z153,IF(OR($V153:Z153),",","")&amp;AU$12&amp;": """&amp;N153&amp;"""",""),"")</f>
        <v/>
      </c>
      <c r="AV153" s="22" t="str">
        <f>IF(AND($AD153,$AB153),IF(AA153,IF(OR($V153:AA153),",","")&amp;AV$12&amp;": "&amp;"["&amp;O153&amp;"]",""),"")</f>
        <v/>
      </c>
      <c r="AW153" s="22" t="str">
        <f t="shared" si="58"/>
        <v/>
      </c>
      <c r="AX153" s="14" t="str">
        <f t="shared" si="65"/>
        <v>}</v>
      </c>
      <c r="AY153" s="13" t="str">
        <f t="shared" si="59"/>
        <v>, {"name": "imu_rot_vert_s_1", "title": "Rotation rate, vertical axis (yaw), rad/second", "group": "Geom", "rank": "opt", "type": "number"}</v>
      </c>
      <c r="AZ153" t="str">
        <f t="shared" si="60"/>
        <v>,imu_rot_vert_s_1</v>
      </c>
      <c r="BA153" t="str">
        <f t="shared" si="61"/>
        <v>,'imu_rot_vert_s_1'</v>
      </c>
    </row>
    <row r="154" spans="1:53" x14ac:dyDescent="0.25">
      <c r="A154" t="str">
        <f>'master schema'!C156</f>
        <v>extended_items_geometry</v>
      </c>
      <c r="B154" t="str">
        <f>'master schema'!K156</f>
        <v>Application-specific extended data items</v>
      </c>
      <c r="C154" t="str">
        <f>'master schema'!D156</f>
        <v>Geom</v>
      </c>
      <c r="D154" t="str">
        <f>'master schema'!E156</f>
        <v>vend</v>
      </c>
      <c r="E154" t="str">
        <f>'master schema'!M156</f>
        <v>object</v>
      </c>
      <c r="F154">
        <f>'master schema'!N156</f>
        <v>0</v>
      </c>
      <c r="G154" t="str">
        <f>'master schema'!O156</f>
        <v>Application-specific data items, formatted as a JSON object</v>
      </c>
      <c r="H154" t="b">
        <f>'master schema'!Y156</f>
        <v>0</v>
      </c>
      <c r="I154" t="b">
        <f>'master schema'!Z156</f>
        <v>0</v>
      </c>
      <c r="J154">
        <f>'master schema'!S156</f>
        <v>0</v>
      </c>
      <c r="K154">
        <f>'master schema'!T156</f>
        <v>32767</v>
      </c>
      <c r="L154">
        <f>'master schema'!U156</f>
        <v>0</v>
      </c>
      <c r="M154">
        <f>'master schema'!V156</f>
        <v>0</v>
      </c>
      <c r="N154">
        <f>'master schema'!W156</f>
        <v>0</v>
      </c>
      <c r="O154">
        <f>'master schema'!X156</f>
        <v>0</v>
      </c>
      <c r="P154" t="b">
        <f t="shared" si="46"/>
        <v>1</v>
      </c>
      <c r="Q154" t="b">
        <f t="shared" si="45"/>
        <v>1</v>
      </c>
      <c r="R154" t="b">
        <f t="shared" si="45"/>
        <v>0</v>
      </c>
      <c r="S154" t="b">
        <f t="shared" si="45"/>
        <v>1</v>
      </c>
      <c r="T154" t="b">
        <f t="shared" si="62"/>
        <v>0</v>
      </c>
      <c r="U154" t="b">
        <f t="shared" si="62"/>
        <v>0</v>
      </c>
      <c r="V154" t="b">
        <f>NOT(ISBLANK('master schema'!S156))</f>
        <v>0</v>
      </c>
      <c r="W154" t="b">
        <f>NOT(ISBLANK('master schema'!T156))</f>
        <v>1</v>
      </c>
      <c r="X154" t="b">
        <f>NOT(ISBLANK('master schema'!U156))</f>
        <v>0</v>
      </c>
      <c r="Y154" t="b">
        <f>NOT(ISBLANK('master schema'!V156))</f>
        <v>0</v>
      </c>
      <c r="Z154" t="b">
        <f>NOT(ISBLANK('master schema'!W156))</f>
        <v>0</v>
      </c>
      <c r="AA154" t="b">
        <f>NOT(ISBLANK('master schema'!X156))</f>
        <v>0</v>
      </c>
      <c r="AB154" t="b">
        <f t="shared" si="63"/>
        <v>1</v>
      </c>
      <c r="AC154" t="str">
        <f>INDEX(reference!$D$55:$D$61,MATCH('master schema'!M156,reference!$C$55:$C$61,0))</f>
        <v>object</v>
      </c>
      <c r="AD154" t="b">
        <f t="shared" si="64"/>
        <v>1</v>
      </c>
      <c r="AE154" t="str">
        <f t="shared" si="47"/>
        <v>extendedItemsGeometry</v>
      </c>
      <c r="AF154" s="14" t="str">
        <f t="shared" si="66"/>
        <v>, {</v>
      </c>
      <c r="AG154" s="15" t="str">
        <f t="shared" si="48"/>
        <v>"name": "extended_items_geometry"</v>
      </c>
      <c r="AH154" s="15" t="str">
        <f t="shared" si="49"/>
        <v>, "title": "Application-specific extended data items"</v>
      </c>
      <c r="AI154" s="15" t="str">
        <f t="shared" si="50"/>
        <v>, "group": "Geom"</v>
      </c>
      <c r="AJ154" s="15" t="str">
        <f t="shared" si="51"/>
        <v>, "rank": "vend"</v>
      </c>
      <c r="AK154" s="15" t="str">
        <f t="shared" si="52"/>
        <v>, "type": "object"</v>
      </c>
      <c r="AL154" s="15" t="str">
        <f t="shared" si="53"/>
        <v/>
      </c>
      <c r="AM154" s="15" t="str">
        <f t="shared" si="54"/>
        <v>, "description": "Application-specific data items, formatted as a JSON object"</v>
      </c>
      <c r="AN154" s="22" t="str">
        <f t="shared" si="55"/>
        <v>, "constraints": {</v>
      </c>
      <c r="AO154" s="22" t="str">
        <f t="shared" si="56"/>
        <v>"required": false</v>
      </c>
      <c r="AP154" s="22" t="str">
        <f t="shared" si="57"/>
        <v>,"unique": false</v>
      </c>
      <c r="AQ154" s="22" t="str">
        <f>IF(AND($AD154,$AB154),IF(V154,IF(OR($V154:V154),",","")&amp;AQ$12&amp;": "&amp;J154,""),"")</f>
        <v/>
      </c>
      <c r="AR154" s="22" t="str">
        <f>IF(AND($AD154,$AB154),IF(W154,IF(OR($V154:W154),",","")&amp;AR$12&amp;": "&amp;K154,""),"")</f>
        <v>,"maxLength": 32767</v>
      </c>
      <c r="AS154" s="22" t="str">
        <f>IF(AND($AD154,$AB154),IF(X154,IF(OR($V154:X154),",","")&amp;AS$12&amp;": "&amp;L154,""),"")</f>
        <v/>
      </c>
      <c r="AT154" s="22" t="str">
        <f>IF(AND($AD154,$AB154),IF(Y154,IF(OR($V154:Y154),",","")&amp;AT$12&amp;": "&amp;M154,""),"")</f>
        <v/>
      </c>
      <c r="AU154" s="22" t="str">
        <f>IF(AND($AD154,$AB154),IF(Z154,IF(OR($V154:Z154),",","")&amp;AU$12&amp;": """&amp;N154&amp;"""",""),"")</f>
        <v/>
      </c>
      <c r="AV154" s="22" t="str">
        <f>IF(AND($AD154,$AB154),IF(AA154,IF(OR($V154:AA154),",","")&amp;AV$12&amp;": "&amp;"["&amp;O154&amp;"]",""),"")</f>
        <v/>
      </c>
      <c r="AW154" s="22" t="str">
        <f t="shared" si="58"/>
        <v>}</v>
      </c>
      <c r="AX154" s="14" t="str">
        <f t="shared" si="65"/>
        <v>}</v>
      </c>
      <c r="AY154" s="13" t="str">
        <f t="shared" si="59"/>
        <v>, {"name": "extended_items_geometry", "title": "Application-specific extended data items", "group": "Geom", "rank": "vend", "type": "object", "description": "Application-specific data items, formatted as a JSON object", "constraints": {"required": false,"unique": false,"maxLength": 32767}}</v>
      </c>
      <c r="AZ154" t="str">
        <f t="shared" si="60"/>
        <v>,extended_items_geometry</v>
      </c>
      <c r="BA154" t="str">
        <f t="shared" si="61"/>
        <v>,'extended_items_geometry'</v>
      </c>
    </row>
    <row r="155" spans="1:53" x14ac:dyDescent="0.25">
      <c r="A155" t="str">
        <f>'master schema'!C157</f>
        <v>x_curvature_mm</v>
      </c>
      <c r="B155">
        <f>'master schema'!K157</f>
        <v>0</v>
      </c>
      <c r="C155" t="str">
        <f>'master schema'!D157</f>
        <v>Geom</v>
      </c>
      <c r="D155" t="str">
        <f>'master schema'!E157</f>
        <v>vend</v>
      </c>
      <c r="E155">
        <f>'master schema'!M157</f>
        <v>0</v>
      </c>
      <c r="F155">
        <f>'master schema'!N157</f>
        <v>0</v>
      </c>
      <c r="G155" t="str">
        <f>'master schema'!O157</f>
        <v>don't know units or how calculated</v>
      </c>
      <c r="H155" t="b">
        <f>'master schema'!Y157</f>
        <v>0</v>
      </c>
      <c r="I155" t="b">
        <f>'master schema'!Z157</f>
        <v>0</v>
      </c>
      <c r="J155">
        <f>'master schema'!S157</f>
        <v>0</v>
      </c>
      <c r="K155">
        <f>'master schema'!T157</f>
        <v>0</v>
      </c>
      <c r="L155">
        <f>'master schema'!U157</f>
        <v>0</v>
      </c>
      <c r="M155">
        <f>'master schema'!V157</f>
        <v>0</v>
      </c>
      <c r="N155">
        <f>'master schema'!W157</f>
        <v>0</v>
      </c>
      <c r="O155">
        <f>'master schema'!X157</f>
        <v>0</v>
      </c>
      <c r="P155" t="b">
        <f t="shared" si="46"/>
        <v>0</v>
      </c>
      <c r="Q155" t="b">
        <f t="shared" si="45"/>
        <v>0</v>
      </c>
      <c r="R155" t="b">
        <f t="shared" si="45"/>
        <v>0</v>
      </c>
      <c r="S155" t="b">
        <f t="shared" si="45"/>
        <v>1</v>
      </c>
      <c r="T155" t="b">
        <f t="shared" si="62"/>
        <v>0</v>
      </c>
      <c r="U155" t="b">
        <f t="shared" si="62"/>
        <v>0</v>
      </c>
      <c r="V155" t="b">
        <f>NOT(ISBLANK('master schema'!S157))</f>
        <v>0</v>
      </c>
      <c r="W155" t="b">
        <f>NOT(ISBLANK('master schema'!T157))</f>
        <v>0</v>
      </c>
      <c r="X155" t="b">
        <f>NOT(ISBLANK('master schema'!U157))</f>
        <v>0</v>
      </c>
      <c r="Y155" t="b">
        <f>NOT(ISBLANK('master schema'!V157))</f>
        <v>0</v>
      </c>
      <c r="Z155" t="b">
        <f>NOT(ISBLANK('master schema'!W157))</f>
        <v>0</v>
      </c>
      <c r="AA155" t="b">
        <f>NOT(ISBLANK('master schema'!X157))</f>
        <v>0</v>
      </c>
      <c r="AB155" t="b">
        <f t="shared" si="63"/>
        <v>0</v>
      </c>
      <c r="AC155" t="e">
        <f>INDEX(reference!$D$55:$D$61,MATCH('master schema'!M157,reference!$C$55:$C$61,0))</f>
        <v>#N/A</v>
      </c>
      <c r="AD155" t="b">
        <f t="shared" si="64"/>
        <v>0</v>
      </c>
      <c r="AE155" t="str">
        <f t="shared" si="47"/>
        <v>xCurvatureMm</v>
      </c>
      <c r="AF155" s="14" t="str">
        <f t="shared" si="66"/>
        <v/>
      </c>
      <c r="AG155" s="15" t="str">
        <f t="shared" si="48"/>
        <v/>
      </c>
      <c r="AH155" s="15" t="str">
        <f t="shared" si="49"/>
        <v/>
      </c>
      <c r="AI155" s="15" t="str">
        <f t="shared" si="50"/>
        <v/>
      </c>
      <c r="AJ155" s="15" t="str">
        <f t="shared" si="51"/>
        <v/>
      </c>
      <c r="AK155" s="15" t="str">
        <f t="shared" si="52"/>
        <v/>
      </c>
      <c r="AL155" s="15" t="str">
        <f t="shared" si="53"/>
        <v/>
      </c>
      <c r="AM155" s="15" t="str">
        <f t="shared" si="54"/>
        <v/>
      </c>
      <c r="AN155" s="22" t="str">
        <f t="shared" si="55"/>
        <v/>
      </c>
      <c r="AO155" s="22" t="str">
        <f t="shared" si="56"/>
        <v/>
      </c>
      <c r="AP155" s="22" t="str">
        <f t="shared" si="57"/>
        <v/>
      </c>
      <c r="AQ155" s="22" t="str">
        <f>IF(AND($AD155,$AB155),IF(V155,IF(OR($V155:V155),",","")&amp;AQ$12&amp;": "&amp;J155,""),"")</f>
        <v/>
      </c>
      <c r="AR155" s="22" t="str">
        <f>IF(AND($AD155,$AB155),IF(W155,IF(OR($V155:W155),",","")&amp;AR$12&amp;": "&amp;K155,""),"")</f>
        <v/>
      </c>
      <c r="AS155" s="22" t="str">
        <f>IF(AND($AD155,$AB155),IF(X155,IF(OR($V155:X155),",","")&amp;AS$12&amp;": "&amp;L155,""),"")</f>
        <v/>
      </c>
      <c r="AT155" s="22" t="str">
        <f>IF(AND($AD155,$AB155),IF(Y155,IF(OR($V155:Y155),",","")&amp;AT$12&amp;": "&amp;M155,""),"")</f>
        <v/>
      </c>
      <c r="AU155" s="22" t="str">
        <f>IF(AND($AD155,$AB155),IF(Z155,IF(OR($V155:Z155),",","")&amp;AU$12&amp;": """&amp;N155&amp;"""",""),"")</f>
        <v/>
      </c>
      <c r="AV155" s="22" t="str">
        <f>IF(AND($AD155,$AB155),IF(AA155,IF(OR($V155:AA155),",","")&amp;AV$12&amp;": "&amp;"["&amp;O155&amp;"]",""),"")</f>
        <v/>
      </c>
      <c r="AW155" s="22" t="str">
        <f t="shared" si="58"/>
        <v/>
      </c>
      <c r="AX155" s="14" t="str">
        <f t="shared" si="65"/>
        <v/>
      </c>
      <c r="AY155" s="13" t="str">
        <f t="shared" si="59"/>
        <v/>
      </c>
      <c r="AZ155" t="str">
        <f t="shared" si="60"/>
        <v/>
      </c>
      <c r="BA155" t="str">
        <f t="shared" si="61"/>
        <v/>
      </c>
    </row>
    <row r="156" spans="1:53" x14ac:dyDescent="0.25">
      <c r="A156" t="str">
        <f>'master schema'!C158</f>
        <v>x_cant_deficiency_comp_1</v>
      </c>
      <c r="B156">
        <f>'master schema'!K158</f>
        <v>0</v>
      </c>
      <c r="C156" t="str">
        <f>'master schema'!D158</f>
        <v>Geom</v>
      </c>
      <c r="D156" t="str">
        <f>'master schema'!E158</f>
        <v>vend</v>
      </c>
      <c r="E156">
        <f>'master schema'!M158</f>
        <v>0</v>
      </c>
      <c r="F156">
        <f>'master schema'!N158</f>
        <v>0</v>
      </c>
      <c r="G156">
        <f>'master schema'!O158</f>
        <v>0</v>
      </c>
      <c r="H156" t="b">
        <f>'master schema'!Y158</f>
        <v>0</v>
      </c>
      <c r="I156" t="b">
        <f>'master schema'!Z158</f>
        <v>0</v>
      </c>
      <c r="J156">
        <f>'master schema'!S158</f>
        <v>0</v>
      </c>
      <c r="K156">
        <f>'master schema'!T158</f>
        <v>0</v>
      </c>
      <c r="L156">
        <f>'master schema'!U158</f>
        <v>0</v>
      </c>
      <c r="M156">
        <f>'master schema'!V158</f>
        <v>0</v>
      </c>
      <c r="N156">
        <f>'master schema'!W158</f>
        <v>0</v>
      </c>
      <c r="O156">
        <f>'master schema'!X158</f>
        <v>0</v>
      </c>
      <c r="P156" t="b">
        <f t="shared" si="46"/>
        <v>0</v>
      </c>
      <c r="Q156" t="b">
        <f t="shared" si="45"/>
        <v>0</v>
      </c>
      <c r="R156" t="b">
        <f t="shared" si="45"/>
        <v>0</v>
      </c>
      <c r="S156" t="b">
        <f t="shared" si="45"/>
        <v>0</v>
      </c>
      <c r="T156" t="b">
        <f t="shared" si="62"/>
        <v>0</v>
      </c>
      <c r="U156" t="b">
        <f t="shared" si="62"/>
        <v>0</v>
      </c>
      <c r="V156" t="b">
        <f>NOT(ISBLANK('master schema'!S158))</f>
        <v>0</v>
      </c>
      <c r="W156" t="b">
        <f>NOT(ISBLANK('master schema'!T158))</f>
        <v>0</v>
      </c>
      <c r="X156" t="b">
        <f>NOT(ISBLANK('master schema'!U158))</f>
        <v>0</v>
      </c>
      <c r="Y156" t="b">
        <f>NOT(ISBLANK('master schema'!V158))</f>
        <v>0</v>
      </c>
      <c r="Z156" t="b">
        <f>NOT(ISBLANK('master schema'!W158))</f>
        <v>0</v>
      </c>
      <c r="AA156" t="b">
        <f>NOT(ISBLANK('master schema'!X158))</f>
        <v>0</v>
      </c>
      <c r="AB156" t="b">
        <f t="shared" si="63"/>
        <v>0</v>
      </c>
      <c r="AC156" t="e">
        <f>INDEX(reference!$D$55:$D$61,MATCH('master schema'!M158,reference!$C$55:$C$61,0))</f>
        <v>#N/A</v>
      </c>
      <c r="AD156" t="b">
        <f t="shared" si="64"/>
        <v>0</v>
      </c>
      <c r="AE156" t="str">
        <f t="shared" si="47"/>
        <v>xCantDeficiencyComp1</v>
      </c>
      <c r="AF156" s="14" t="str">
        <f t="shared" si="66"/>
        <v/>
      </c>
      <c r="AG156" s="15" t="str">
        <f t="shared" si="48"/>
        <v/>
      </c>
      <c r="AH156" s="15" t="str">
        <f t="shared" si="49"/>
        <v/>
      </c>
      <c r="AI156" s="15" t="str">
        <f t="shared" si="50"/>
        <v/>
      </c>
      <c r="AJ156" s="15" t="str">
        <f t="shared" si="51"/>
        <v/>
      </c>
      <c r="AK156" s="15" t="str">
        <f t="shared" si="52"/>
        <v/>
      </c>
      <c r="AL156" s="15" t="str">
        <f t="shared" si="53"/>
        <v/>
      </c>
      <c r="AM156" s="15" t="str">
        <f t="shared" si="54"/>
        <v/>
      </c>
      <c r="AN156" s="22" t="str">
        <f t="shared" si="55"/>
        <v/>
      </c>
      <c r="AO156" s="22" t="str">
        <f t="shared" si="56"/>
        <v/>
      </c>
      <c r="AP156" s="22" t="str">
        <f t="shared" si="57"/>
        <v/>
      </c>
      <c r="AQ156" s="22" t="str">
        <f>IF(AND($AD156,$AB156),IF(V156,IF(OR($V156:V156),",","")&amp;AQ$12&amp;": "&amp;J156,""),"")</f>
        <v/>
      </c>
      <c r="AR156" s="22" t="str">
        <f>IF(AND($AD156,$AB156),IF(W156,IF(OR($V156:W156),",","")&amp;AR$12&amp;": "&amp;K156,""),"")</f>
        <v/>
      </c>
      <c r="AS156" s="22" t="str">
        <f>IF(AND($AD156,$AB156),IF(X156,IF(OR($V156:X156),",","")&amp;AS$12&amp;": "&amp;L156,""),"")</f>
        <v/>
      </c>
      <c r="AT156" s="22" t="str">
        <f>IF(AND($AD156,$AB156),IF(Y156,IF(OR($V156:Y156),",","")&amp;AT$12&amp;": "&amp;M156,""),"")</f>
        <v/>
      </c>
      <c r="AU156" s="22" t="str">
        <f>IF(AND($AD156,$AB156),IF(Z156,IF(OR($V156:Z156),",","")&amp;AU$12&amp;": """&amp;N156&amp;"""",""),"")</f>
        <v/>
      </c>
      <c r="AV156" s="22" t="str">
        <f>IF(AND($AD156,$AB156),IF(AA156,IF(OR($V156:AA156),",","")&amp;AV$12&amp;": "&amp;"["&amp;O156&amp;"]",""),"")</f>
        <v/>
      </c>
      <c r="AW156" s="22" t="str">
        <f t="shared" si="58"/>
        <v/>
      </c>
      <c r="AX156" s="14" t="str">
        <f t="shared" si="65"/>
        <v/>
      </c>
      <c r="AY156" s="13" t="str">
        <f t="shared" si="59"/>
        <v/>
      </c>
      <c r="AZ156" t="str">
        <f t="shared" si="60"/>
        <v/>
      </c>
      <c r="BA156" t="str">
        <f t="shared" si="61"/>
        <v/>
      </c>
    </row>
    <row r="157" spans="1:53" x14ac:dyDescent="0.25">
      <c r="A157" t="str">
        <f>'master schema'!C159</f>
        <v>x_cant_deficiency_comp_2</v>
      </c>
      <c r="B157">
        <f>'master schema'!K159</f>
        <v>0</v>
      </c>
      <c r="C157" t="str">
        <f>'master schema'!D159</f>
        <v>Geom</v>
      </c>
      <c r="D157" t="str">
        <f>'master schema'!E159</f>
        <v>vend</v>
      </c>
      <c r="E157">
        <f>'master schema'!M159</f>
        <v>0</v>
      </c>
      <c r="F157">
        <f>'master schema'!N159</f>
        <v>0</v>
      </c>
      <c r="G157">
        <f>'master schema'!O159</f>
        <v>0</v>
      </c>
      <c r="H157" t="b">
        <f>'master schema'!Y159</f>
        <v>0</v>
      </c>
      <c r="I157" t="b">
        <f>'master schema'!Z159</f>
        <v>0</v>
      </c>
      <c r="J157">
        <f>'master schema'!S159</f>
        <v>0</v>
      </c>
      <c r="K157">
        <f>'master schema'!T159</f>
        <v>0</v>
      </c>
      <c r="L157">
        <f>'master schema'!U159</f>
        <v>0</v>
      </c>
      <c r="M157">
        <f>'master schema'!V159</f>
        <v>0</v>
      </c>
      <c r="N157">
        <f>'master schema'!W159</f>
        <v>0</v>
      </c>
      <c r="O157">
        <f>'master schema'!X159</f>
        <v>0</v>
      </c>
      <c r="P157" t="b">
        <f t="shared" si="46"/>
        <v>0</v>
      </c>
      <c r="Q157" t="b">
        <f t="shared" si="45"/>
        <v>0</v>
      </c>
      <c r="R157" t="b">
        <f t="shared" si="45"/>
        <v>0</v>
      </c>
      <c r="S157" t="b">
        <f t="shared" si="45"/>
        <v>0</v>
      </c>
      <c r="T157" t="b">
        <f t="shared" si="62"/>
        <v>0</v>
      </c>
      <c r="U157" t="b">
        <f t="shared" si="62"/>
        <v>0</v>
      </c>
      <c r="V157" t="b">
        <f>NOT(ISBLANK('master schema'!S159))</f>
        <v>0</v>
      </c>
      <c r="W157" t="b">
        <f>NOT(ISBLANK('master schema'!T159))</f>
        <v>0</v>
      </c>
      <c r="X157" t="b">
        <f>NOT(ISBLANK('master schema'!U159))</f>
        <v>0</v>
      </c>
      <c r="Y157" t="b">
        <f>NOT(ISBLANK('master schema'!V159))</f>
        <v>0</v>
      </c>
      <c r="Z157" t="b">
        <f>NOT(ISBLANK('master schema'!W159))</f>
        <v>0</v>
      </c>
      <c r="AA157" t="b">
        <f>NOT(ISBLANK('master schema'!X159))</f>
        <v>0</v>
      </c>
      <c r="AB157" t="b">
        <f t="shared" si="63"/>
        <v>0</v>
      </c>
      <c r="AC157" t="e">
        <f>INDEX(reference!$D$55:$D$61,MATCH('master schema'!M159,reference!$C$55:$C$61,0))</f>
        <v>#N/A</v>
      </c>
      <c r="AD157" t="b">
        <f t="shared" si="64"/>
        <v>0</v>
      </c>
      <c r="AE157" t="str">
        <f t="shared" si="47"/>
        <v>xCantDeficiencyComp2</v>
      </c>
      <c r="AF157" s="14" t="str">
        <f t="shared" si="66"/>
        <v/>
      </c>
      <c r="AG157" s="15" t="str">
        <f t="shared" si="48"/>
        <v/>
      </c>
      <c r="AH157" s="15" t="str">
        <f t="shared" si="49"/>
        <v/>
      </c>
      <c r="AI157" s="15" t="str">
        <f t="shared" si="50"/>
        <v/>
      </c>
      <c r="AJ157" s="15" t="str">
        <f t="shared" si="51"/>
        <v/>
      </c>
      <c r="AK157" s="15" t="str">
        <f t="shared" si="52"/>
        <v/>
      </c>
      <c r="AL157" s="15" t="str">
        <f t="shared" si="53"/>
        <v/>
      </c>
      <c r="AM157" s="15" t="str">
        <f t="shared" si="54"/>
        <v/>
      </c>
      <c r="AN157" s="22" t="str">
        <f t="shared" si="55"/>
        <v/>
      </c>
      <c r="AO157" s="22" t="str">
        <f t="shared" si="56"/>
        <v/>
      </c>
      <c r="AP157" s="22" t="str">
        <f t="shared" si="57"/>
        <v/>
      </c>
      <c r="AQ157" s="22" t="str">
        <f>IF(AND($AD157,$AB157),IF(V157,IF(OR($V157:V157),",","")&amp;AQ$12&amp;": "&amp;J157,""),"")</f>
        <v/>
      </c>
      <c r="AR157" s="22" t="str">
        <f>IF(AND($AD157,$AB157),IF(W157,IF(OR($V157:W157),",","")&amp;AR$12&amp;": "&amp;K157,""),"")</f>
        <v/>
      </c>
      <c r="AS157" s="22" t="str">
        <f>IF(AND($AD157,$AB157),IF(X157,IF(OR($V157:X157),",","")&amp;AS$12&amp;": "&amp;L157,""),"")</f>
        <v/>
      </c>
      <c r="AT157" s="22" t="str">
        <f>IF(AND($AD157,$AB157),IF(Y157,IF(OR($V157:Y157),",","")&amp;AT$12&amp;": "&amp;M157,""),"")</f>
        <v/>
      </c>
      <c r="AU157" s="22" t="str">
        <f>IF(AND($AD157,$AB157),IF(Z157,IF(OR($V157:Z157),",","")&amp;AU$12&amp;": """&amp;N157&amp;"""",""),"")</f>
        <v/>
      </c>
      <c r="AV157" s="22" t="str">
        <f>IF(AND($AD157,$AB157),IF(AA157,IF(OR($V157:AA157),",","")&amp;AV$12&amp;": "&amp;"["&amp;O157&amp;"]",""),"")</f>
        <v/>
      </c>
      <c r="AW157" s="22" t="str">
        <f t="shared" si="58"/>
        <v/>
      </c>
      <c r="AX157" s="14" t="str">
        <f t="shared" si="65"/>
        <v/>
      </c>
      <c r="AY157" s="13" t="str">
        <f t="shared" si="59"/>
        <v/>
      </c>
      <c r="AZ157" t="str">
        <f t="shared" si="60"/>
        <v/>
      </c>
      <c r="BA157" t="str">
        <f t="shared" si="61"/>
        <v/>
      </c>
    </row>
    <row r="158" spans="1:53" x14ac:dyDescent="0.25">
      <c r="A158" t="str">
        <f>'master schema'!C160</f>
        <v>x_cant_deficiency_comp_1_hp</v>
      </c>
      <c r="B158">
        <f>'master schema'!K160</f>
        <v>0</v>
      </c>
      <c r="C158" t="str">
        <f>'master schema'!D160</f>
        <v>Geom</v>
      </c>
      <c r="D158" t="str">
        <f>'master schema'!E160</f>
        <v>vend</v>
      </c>
      <c r="E158">
        <f>'master schema'!M160</f>
        <v>0</v>
      </c>
      <c r="F158">
        <f>'master schema'!N160</f>
        <v>0</v>
      </c>
      <c r="G158">
        <f>'master schema'!O160</f>
        <v>0</v>
      </c>
      <c r="H158" t="b">
        <f>'master schema'!Y160</f>
        <v>0</v>
      </c>
      <c r="I158" t="b">
        <f>'master schema'!Z160</f>
        <v>0</v>
      </c>
      <c r="J158">
        <f>'master schema'!S160</f>
        <v>0</v>
      </c>
      <c r="K158">
        <f>'master schema'!T160</f>
        <v>0</v>
      </c>
      <c r="L158">
        <f>'master schema'!U160</f>
        <v>0</v>
      </c>
      <c r="M158">
        <f>'master schema'!V160</f>
        <v>0</v>
      </c>
      <c r="N158">
        <f>'master schema'!W160</f>
        <v>0</v>
      </c>
      <c r="O158">
        <f>'master schema'!X160</f>
        <v>0</v>
      </c>
      <c r="P158" t="b">
        <f t="shared" si="46"/>
        <v>0</v>
      </c>
      <c r="Q158" t="b">
        <f t="shared" ref="Q158:S221" si="67">(ISTEXT(E158))</f>
        <v>0</v>
      </c>
      <c r="R158" t="b">
        <f t="shared" si="67"/>
        <v>0</v>
      </c>
      <c r="S158" t="b">
        <f t="shared" si="67"/>
        <v>0</v>
      </c>
      <c r="T158" t="b">
        <f t="shared" si="62"/>
        <v>0</v>
      </c>
      <c r="U158" t="b">
        <f t="shared" si="62"/>
        <v>0</v>
      </c>
      <c r="V158" t="b">
        <f>NOT(ISBLANK('master schema'!S160))</f>
        <v>0</v>
      </c>
      <c r="W158" t="b">
        <f>NOT(ISBLANK('master schema'!T160))</f>
        <v>0</v>
      </c>
      <c r="X158" t="b">
        <f>NOT(ISBLANK('master schema'!U160))</f>
        <v>0</v>
      </c>
      <c r="Y158" t="b">
        <f>NOT(ISBLANK('master schema'!V160))</f>
        <v>0</v>
      </c>
      <c r="Z158" t="b">
        <f>NOT(ISBLANK('master schema'!W160))</f>
        <v>0</v>
      </c>
      <c r="AA158" t="b">
        <f>NOT(ISBLANK('master schema'!X160))</f>
        <v>0</v>
      </c>
      <c r="AB158" t="b">
        <f t="shared" si="63"/>
        <v>0</v>
      </c>
      <c r="AC158" t="e">
        <f>INDEX(reference!$D$55:$D$61,MATCH('master schema'!M160,reference!$C$55:$C$61,0))</f>
        <v>#N/A</v>
      </c>
      <c r="AD158" t="b">
        <f t="shared" si="64"/>
        <v>0</v>
      </c>
      <c r="AE158" t="str">
        <f t="shared" si="47"/>
        <v>xCantDeficiencyComp1Hp</v>
      </c>
      <c r="AF158" s="14" t="str">
        <f t="shared" si="66"/>
        <v/>
      </c>
      <c r="AG158" s="15" t="str">
        <f t="shared" si="48"/>
        <v/>
      </c>
      <c r="AH158" s="15" t="str">
        <f t="shared" si="49"/>
        <v/>
      </c>
      <c r="AI158" s="15" t="str">
        <f t="shared" si="50"/>
        <v/>
      </c>
      <c r="AJ158" s="15" t="str">
        <f t="shared" si="51"/>
        <v/>
      </c>
      <c r="AK158" s="15" t="str">
        <f t="shared" si="52"/>
        <v/>
      </c>
      <c r="AL158" s="15" t="str">
        <f t="shared" si="53"/>
        <v/>
      </c>
      <c r="AM158" s="15" t="str">
        <f t="shared" si="54"/>
        <v/>
      </c>
      <c r="AN158" s="22" t="str">
        <f t="shared" si="55"/>
        <v/>
      </c>
      <c r="AO158" s="22" t="str">
        <f t="shared" si="56"/>
        <v/>
      </c>
      <c r="AP158" s="22" t="str">
        <f t="shared" si="57"/>
        <v/>
      </c>
      <c r="AQ158" s="22" t="str">
        <f>IF(AND($AD158,$AB158),IF(V158,IF(OR($V158:V158),",","")&amp;AQ$12&amp;": "&amp;J158,""),"")</f>
        <v/>
      </c>
      <c r="AR158" s="22" t="str">
        <f>IF(AND($AD158,$AB158),IF(W158,IF(OR($V158:W158),",","")&amp;AR$12&amp;": "&amp;K158,""),"")</f>
        <v/>
      </c>
      <c r="AS158" s="22" t="str">
        <f>IF(AND($AD158,$AB158),IF(X158,IF(OR($V158:X158),",","")&amp;AS$12&amp;": "&amp;L158,""),"")</f>
        <v/>
      </c>
      <c r="AT158" s="22" t="str">
        <f>IF(AND($AD158,$AB158),IF(Y158,IF(OR($V158:Y158),",","")&amp;AT$12&amp;": "&amp;M158,""),"")</f>
        <v/>
      </c>
      <c r="AU158" s="22" t="str">
        <f>IF(AND($AD158,$AB158),IF(Z158,IF(OR($V158:Z158),",","")&amp;AU$12&amp;": """&amp;N158&amp;"""",""),"")</f>
        <v/>
      </c>
      <c r="AV158" s="22" t="str">
        <f>IF(AND($AD158,$AB158),IF(AA158,IF(OR($V158:AA158),",","")&amp;AV$12&amp;": "&amp;"["&amp;O158&amp;"]",""),"")</f>
        <v/>
      </c>
      <c r="AW158" s="22" t="str">
        <f t="shared" si="58"/>
        <v/>
      </c>
      <c r="AX158" s="14" t="str">
        <f t="shared" si="65"/>
        <v/>
      </c>
      <c r="AY158" s="13" t="str">
        <f t="shared" si="59"/>
        <v/>
      </c>
      <c r="AZ158" t="str">
        <f t="shared" si="60"/>
        <v/>
      </c>
      <c r="BA158" t="str">
        <f t="shared" si="61"/>
        <v/>
      </c>
    </row>
    <row r="159" spans="1:53" x14ac:dyDescent="0.25">
      <c r="A159" t="str">
        <f>'master schema'!C161</f>
        <v>x_cant_deficiency_comp_2_hp</v>
      </c>
      <c r="B159">
        <f>'master schema'!K161</f>
        <v>0</v>
      </c>
      <c r="C159" t="str">
        <f>'master schema'!D161</f>
        <v>Geom</v>
      </c>
      <c r="D159" t="str">
        <f>'master schema'!E161</f>
        <v>vend</v>
      </c>
      <c r="E159">
        <f>'master schema'!M161</f>
        <v>0</v>
      </c>
      <c r="F159">
        <f>'master schema'!N161</f>
        <v>0</v>
      </c>
      <c r="G159">
        <f>'master schema'!O161</f>
        <v>0</v>
      </c>
      <c r="H159" t="b">
        <f>'master schema'!Y161</f>
        <v>0</v>
      </c>
      <c r="I159" t="b">
        <f>'master schema'!Z161</f>
        <v>0</v>
      </c>
      <c r="J159">
        <f>'master schema'!S161</f>
        <v>0</v>
      </c>
      <c r="K159">
        <f>'master schema'!T161</f>
        <v>0</v>
      </c>
      <c r="L159">
        <f>'master schema'!U161</f>
        <v>0</v>
      </c>
      <c r="M159">
        <f>'master schema'!V161</f>
        <v>0</v>
      </c>
      <c r="N159">
        <f>'master schema'!W161</f>
        <v>0</v>
      </c>
      <c r="O159">
        <f>'master schema'!X161</f>
        <v>0</v>
      </c>
      <c r="P159" t="b">
        <f t="shared" si="46"/>
        <v>0</v>
      </c>
      <c r="Q159" t="b">
        <f t="shared" si="67"/>
        <v>0</v>
      </c>
      <c r="R159" t="b">
        <f t="shared" si="67"/>
        <v>0</v>
      </c>
      <c r="S159" t="b">
        <f t="shared" si="67"/>
        <v>0</v>
      </c>
      <c r="T159" t="b">
        <f t="shared" si="62"/>
        <v>0</v>
      </c>
      <c r="U159" t="b">
        <f t="shared" si="62"/>
        <v>0</v>
      </c>
      <c r="V159" t="b">
        <f>NOT(ISBLANK('master schema'!S161))</f>
        <v>0</v>
      </c>
      <c r="W159" t="b">
        <f>NOT(ISBLANK('master schema'!T161))</f>
        <v>0</v>
      </c>
      <c r="X159" t="b">
        <f>NOT(ISBLANK('master schema'!U161))</f>
        <v>0</v>
      </c>
      <c r="Y159" t="b">
        <f>NOT(ISBLANK('master schema'!V161))</f>
        <v>0</v>
      </c>
      <c r="Z159" t="b">
        <f>NOT(ISBLANK('master schema'!W161))</f>
        <v>0</v>
      </c>
      <c r="AA159" t="b">
        <f>NOT(ISBLANK('master schema'!X161))</f>
        <v>0</v>
      </c>
      <c r="AB159" t="b">
        <f t="shared" si="63"/>
        <v>0</v>
      </c>
      <c r="AC159" t="e">
        <f>INDEX(reference!$D$55:$D$61,MATCH('master schema'!M161,reference!$C$55:$C$61,0))</f>
        <v>#N/A</v>
      </c>
      <c r="AD159" t="b">
        <f t="shared" si="64"/>
        <v>0</v>
      </c>
      <c r="AE159" t="str">
        <f t="shared" si="47"/>
        <v>xCantDeficiencyComp2Hp</v>
      </c>
      <c r="AF159" s="14" t="str">
        <f t="shared" si="66"/>
        <v/>
      </c>
      <c r="AG159" s="15" t="str">
        <f t="shared" si="48"/>
        <v/>
      </c>
      <c r="AH159" s="15" t="str">
        <f t="shared" si="49"/>
        <v/>
      </c>
      <c r="AI159" s="15" t="str">
        <f t="shared" si="50"/>
        <v/>
      </c>
      <c r="AJ159" s="15" t="str">
        <f t="shared" si="51"/>
        <v/>
      </c>
      <c r="AK159" s="15" t="str">
        <f t="shared" si="52"/>
        <v/>
      </c>
      <c r="AL159" s="15" t="str">
        <f t="shared" si="53"/>
        <v/>
      </c>
      <c r="AM159" s="15" t="str">
        <f t="shared" si="54"/>
        <v/>
      </c>
      <c r="AN159" s="22" t="str">
        <f t="shared" si="55"/>
        <v/>
      </c>
      <c r="AO159" s="22" t="str">
        <f t="shared" si="56"/>
        <v/>
      </c>
      <c r="AP159" s="22" t="str">
        <f t="shared" si="57"/>
        <v/>
      </c>
      <c r="AQ159" s="22" t="str">
        <f>IF(AND($AD159,$AB159),IF(V159,IF(OR($V159:V159),",","")&amp;AQ$12&amp;": "&amp;J159,""),"")</f>
        <v/>
      </c>
      <c r="AR159" s="22" t="str">
        <f>IF(AND($AD159,$AB159),IF(W159,IF(OR($V159:W159),",","")&amp;AR$12&amp;": "&amp;K159,""),"")</f>
        <v/>
      </c>
      <c r="AS159" s="22" t="str">
        <f>IF(AND($AD159,$AB159),IF(X159,IF(OR($V159:X159),",","")&amp;AS$12&amp;": "&amp;L159,""),"")</f>
        <v/>
      </c>
      <c r="AT159" s="22" t="str">
        <f>IF(AND($AD159,$AB159),IF(Y159,IF(OR($V159:Y159),",","")&amp;AT$12&amp;": "&amp;M159,""),"")</f>
        <v/>
      </c>
      <c r="AU159" s="22" t="str">
        <f>IF(AND($AD159,$AB159),IF(Z159,IF(OR($V159:Z159),",","")&amp;AU$12&amp;": """&amp;N159&amp;"""",""),"")</f>
        <v/>
      </c>
      <c r="AV159" s="22" t="str">
        <f>IF(AND($AD159,$AB159),IF(AA159,IF(OR($V159:AA159),",","")&amp;AV$12&amp;": "&amp;"["&amp;O159&amp;"]",""),"")</f>
        <v/>
      </c>
      <c r="AW159" s="22" t="str">
        <f t="shared" si="58"/>
        <v/>
      </c>
      <c r="AX159" s="14" t="str">
        <f t="shared" si="65"/>
        <v/>
      </c>
      <c r="AY159" s="13" t="str">
        <f t="shared" si="59"/>
        <v/>
      </c>
      <c r="AZ159" t="str">
        <f t="shared" si="60"/>
        <v/>
      </c>
      <c r="BA159" t="str">
        <f t="shared" si="61"/>
        <v/>
      </c>
    </row>
    <row r="160" spans="1:53" x14ac:dyDescent="0.25">
      <c r="A160" t="str">
        <f>'master schema'!C162</f>
        <v>x_cant_deficiency_comp_1_lp</v>
      </c>
      <c r="B160">
        <f>'master schema'!K162</f>
        <v>0</v>
      </c>
      <c r="C160" t="str">
        <f>'master schema'!D162</f>
        <v>Geom</v>
      </c>
      <c r="D160" t="str">
        <f>'master schema'!E162</f>
        <v>vend</v>
      </c>
      <c r="E160">
        <f>'master schema'!M162</f>
        <v>0</v>
      </c>
      <c r="F160">
        <f>'master schema'!N162</f>
        <v>0</v>
      </c>
      <c r="G160">
        <f>'master schema'!O162</f>
        <v>0</v>
      </c>
      <c r="H160" t="b">
        <f>'master schema'!Y162</f>
        <v>0</v>
      </c>
      <c r="I160" t="b">
        <f>'master schema'!Z162</f>
        <v>0</v>
      </c>
      <c r="J160">
        <f>'master schema'!S162</f>
        <v>0</v>
      </c>
      <c r="K160">
        <f>'master schema'!T162</f>
        <v>0</v>
      </c>
      <c r="L160">
        <f>'master schema'!U162</f>
        <v>0</v>
      </c>
      <c r="M160">
        <f>'master schema'!V162</f>
        <v>0</v>
      </c>
      <c r="N160">
        <f>'master schema'!W162</f>
        <v>0</v>
      </c>
      <c r="O160">
        <f>'master schema'!X162</f>
        <v>0</v>
      </c>
      <c r="P160" t="b">
        <f t="shared" si="46"/>
        <v>0</v>
      </c>
      <c r="Q160" t="b">
        <f t="shared" si="67"/>
        <v>0</v>
      </c>
      <c r="R160" t="b">
        <f t="shared" si="67"/>
        <v>0</v>
      </c>
      <c r="S160" t="b">
        <f t="shared" si="67"/>
        <v>0</v>
      </c>
      <c r="T160" t="b">
        <f t="shared" si="62"/>
        <v>0</v>
      </c>
      <c r="U160" t="b">
        <f t="shared" si="62"/>
        <v>0</v>
      </c>
      <c r="V160" t="b">
        <f>NOT(ISBLANK('master schema'!S162))</f>
        <v>0</v>
      </c>
      <c r="W160" t="b">
        <f>NOT(ISBLANK('master schema'!T162))</f>
        <v>0</v>
      </c>
      <c r="X160" t="b">
        <f>NOT(ISBLANK('master schema'!U162))</f>
        <v>0</v>
      </c>
      <c r="Y160" t="b">
        <f>NOT(ISBLANK('master schema'!V162))</f>
        <v>0</v>
      </c>
      <c r="Z160" t="b">
        <f>NOT(ISBLANK('master schema'!W162))</f>
        <v>0</v>
      </c>
      <c r="AA160" t="b">
        <f>NOT(ISBLANK('master schema'!X162))</f>
        <v>0</v>
      </c>
      <c r="AB160" t="b">
        <f t="shared" si="63"/>
        <v>0</v>
      </c>
      <c r="AC160" t="e">
        <f>INDEX(reference!$D$55:$D$61,MATCH('master schema'!M162,reference!$C$55:$C$61,0))</f>
        <v>#N/A</v>
      </c>
      <c r="AD160" t="b">
        <f t="shared" si="64"/>
        <v>0</v>
      </c>
      <c r="AE160" t="str">
        <f t="shared" si="47"/>
        <v>xCantDeficiencyComp1Lp</v>
      </c>
      <c r="AF160" s="14" t="str">
        <f t="shared" si="66"/>
        <v/>
      </c>
      <c r="AG160" s="15" t="str">
        <f t="shared" si="48"/>
        <v/>
      </c>
      <c r="AH160" s="15" t="str">
        <f t="shared" si="49"/>
        <v/>
      </c>
      <c r="AI160" s="15" t="str">
        <f t="shared" si="50"/>
        <v/>
      </c>
      <c r="AJ160" s="15" t="str">
        <f t="shared" si="51"/>
        <v/>
      </c>
      <c r="AK160" s="15" t="str">
        <f t="shared" si="52"/>
        <v/>
      </c>
      <c r="AL160" s="15" t="str">
        <f t="shared" si="53"/>
        <v/>
      </c>
      <c r="AM160" s="15" t="str">
        <f t="shared" si="54"/>
        <v/>
      </c>
      <c r="AN160" s="22" t="str">
        <f t="shared" si="55"/>
        <v/>
      </c>
      <c r="AO160" s="22" t="str">
        <f t="shared" si="56"/>
        <v/>
      </c>
      <c r="AP160" s="22" t="str">
        <f t="shared" si="57"/>
        <v/>
      </c>
      <c r="AQ160" s="22" t="str">
        <f>IF(AND($AD160,$AB160),IF(V160,IF(OR($V160:V160),",","")&amp;AQ$12&amp;": "&amp;J160,""),"")</f>
        <v/>
      </c>
      <c r="AR160" s="22" t="str">
        <f>IF(AND($AD160,$AB160),IF(W160,IF(OR($V160:W160),",","")&amp;AR$12&amp;": "&amp;K160,""),"")</f>
        <v/>
      </c>
      <c r="AS160" s="22" t="str">
        <f>IF(AND($AD160,$AB160),IF(X160,IF(OR($V160:X160),",","")&amp;AS$12&amp;": "&amp;L160,""),"")</f>
        <v/>
      </c>
      <c r="AT160" s="22" t="str">
        <f>IF(AND($AD160,$AB160),IF(Y160,IF(OR($V160:Y160),",","")&amp;AT$12&amp;": "&amp;M160,""),"")</f>
        <v/>
      </c>
      <c r="AU160" s="22" t="str">
        <f>IF(AND($AD160,$AB160),IF(Z160,IF(OR($V160:Z160),",","")&amp;AU$12&amp;": """&amp;N160&amp;"""",""),"")</f>
        <v/>
      </c>
      <c r="AV160" s="22" t="str">
        <f>IF(AND($AD160,$AB160),IF(AA160,IF(OR($V160:AA160),",","")&amp;AV$12&amp;": "&amp;"["&amp;O160&amp;"]",""),"")</f>
        <v/>
      </c>
      <c r="AW160" s="22" t="str">
        <f t="shared" si="58"/>
        <v/>
      </c>
      <c r="AX160" s="14" t="str">
        <f t="shared" si="65"/>
        <v/>
      </c>
      <c r="AY160" s="13" t="str">
        <f t="shared" si="59"/>
        <v/>
      </c>
      <c r="AZ160" t="str">
        <f t="shared" si="60"/>
        <v/>
      </c>
      <c r="BA160" t="str">
        <f t="shared" si="61"/>
        <v/>
      </c>
    </row>
    <row r="161" spans="1:53" x14ac:dyDescent="0.25">
      <c r="A161" t="str">
        <f>'master schema'!C163</f>
        <v>x_cant_deficiency_comp_2_lp</v>
      </c>
      <c r="B161">
        <f>'master schema'!K163</f>
        <v>0</v>
      </c>
      <c r="C161" t="str">
        <f>'master schema'!D163</f>
        <v>Geom</v>
      </c>
      <c r="D161" t="str">
        <f>'master schema'!E163</f>
        <v>vend</v>
      </c>
      <c r="E161">
        <f>'master schema'!M163</f>
        <v>0</v>
      </c>
      <c r="F161">
        <f>'master schema'!N163</f>
        <v>0</v>
      </c>
      <c r="G161">
        <f>'master schema'!O163</f>
        <v>0</v>
      </c>
      <c r="H161" t="b">
        <f>'master schema'!Y163</f>
        <v>0</v>
      </c>
      <c r="I161" t="b">
        <f>'master schema'!Z163</f>
        <v>0</v>
      </c>
      <c r="J161">
        <f>'master schema'!S163</f>
        <v>0</v>
      </c>
      <c r="K161">
        <f>'master schema'!T163</f>
        <v>0</v>
      </c>
      <c r="L161">
        <f>'master schema'!U163</f>
        <v>0</v>
      </c>
      <c r="M161">
        <f>'master schema'!V163</f>
        <v>0</v>
      </c>
      <c r="N161">
        <f>'master schema'!W163</f>
        <v>0</v>
      </c>
      <c r="O161">
        <f>'master schema'!X163</f>
        <v>0</v>
      </c>
      <c r="P161" t="b">
        <f t="shared" si="46"/>
        <v>0</v>
      </c>
      <c r="Q161" t="b">
        <f t="shared" si="67"/>
        <v>0</v>
      </c>
      <c r="R161" t="b">
        <f t="shared" si="67"/>
        <v>0</v>
      </c>
      <c r="S161" t="b">
        <f t="shared" si="67"/>
        <v>0</v>
      </c>
      <c r="T161" t="b">
        <f t="shared" si="62"/>
        <v>0</v>
      </c>
      <c r="U161" t="b">
        <f t="shared" si="62"/>
        <v>0</v>
      </c>
      <c r="V161" t="b">
        <f>NOT(ISBLANK('master schema'!S163))</f>
        <v>0</v>
      </c>
      <c r="W161" t="b">
        <f>NOT(ISBLANK('master schema'!T163))</f>
        <v>0</v>
      </c>
      <c r="X161" t="b">
        <f>NOT(ISBLANK('master schema'!U163))</f>
        <v>0</v>
      </c>
      <c r="Y161" t="b">
        <f>NOT(ISBLANK('master schema'!V163))</f>
        <v>0</v>
      </c>
      <c r="Z161" t="b">
        <f>NOT(ISBLANK('master schema'!W163))</f>
        <v>0</v>
      </c>
      <c r="AA161" t="b">
        <f>NOT(ISBLANK('master schema'!X163))</f>
        <v>0</v>
      </c>
      <c r="AB161" t="b">
        <f t="shared" si="63"/>
        <v>0</v>
      </c>
      <c r="AC161" t="e">
        <f>INDEX(reference!$D$55:$D$61,MATCH('master schema'!M163,reference!$C$55:$C$61,0))</f>
        <v>#N/A</v>
      </c>
      <c r="AD161" t="b">
        <f t="shared" si="64"/>
        <v>0</v>
      </c>
      <c r="AE161" t="str">
        <f t="shared" si="47"/>
        <v>xCantDeficiencyComp2Lp</v>
      </c>
      <c r="AF161" s="14" t="str">
        <f t="shared" si="66"/>
        <v/>
      </c>
      <c r="AG161" s="15" t="str">
        <f t="shared" si="48"/>
        <v/>
      </c>
      <c r="AH161" s="15" t="str">
        <f t="shared" si="49"/>
        <v/>
      </c>
      <c r="AI161" s="15" t="str">
        <f t="shared" si="50"/>
        <v/>
      </c>
      <c r="AJ161" s="15" t="str">
        <f t="shared" si="51"/>
        <v/>
      </c>
      <c r="AK161" s="15" t="str">
        <f t="shared" si="52"/>
        <v/>
      </c>
      <c r="AL161" s="15" t="str">
        <f t="shared" si="53"/>
        <v/>
      </c>
      <c r="AM161" s="15" t="str">
        <f t="shared" si="54"/>
        <v/>
      </c>
      <c r="AN161" s="22" t="str">
        <f t="shared" si="55"/>
        <v/>
      </c>
      <c r="AO161" s="22" t="str">
        <f t="shared" si="56"/>
        <v/>
      </c>
      <c r="AP161" s="22" t="str">
        <f t="shared" si="57"/>
        <v/>
      </c>
      <c r="AQ161" s="22" t="str">
        <f>IF(AND($AD161,$AB161),IF(V161,IF(OR($V161:V161),",","")&amp;AQ$12&amp;": "&amp;J161,""),"")</f>
        <v/>
      </c>
      <c r="AR161" s="22" t="str">
        <f>IF(AND($AD161,$AB161),IF(W161,IF(OR($V161:W161),",","")&amp;AR$12&amp;": "&amp;K161,""),"")</f>
        <v/>
      </c>
      <c r="AS161" s="22" t="str">
        <f>IF(AND($AD161,$AB161),IF(X161,IF(OR($V161:X161),",","")&amp;AS$12&amp;": "&amp;L161,""),"")</f>
        <v/>
      </c>
      <c r="AT161" s="22" t="str">
        <f>IF(AND($AD161,$AB161),IF(Y161,IF(OR($V161:Y161),",","")&amp;AT$12&amp;": "&amp;M161,""),"")</f>
        <v/>
      </c>
      <c r="AU161" s="22" t="str">
        <f>IF(AND($AD161,$AB161),IF(Z161,IF(OR($V161:Z161),",","")&amp;AU$12&amp;": """&amp;N161&amp;"""",""),"")</f>
        <v/>
      </c>
      <c r="AV161" s="22" t="str">
        <f>IF(AND($AD161,$AB161),IF(AA161,IF(OR($V161:AA161),",","")&amp;AV$12&amp;": "&amp;"["&amp;O161&amp;"]",""),"")</f>
        <v/>
      </c>
      <c r="AW161" s="22" t="str">
        <f t="shared" si="58"/>
        <v/>
      </c>
      <c r="AX161" s="14" t="str">
        <f t="shared" si="65"/>
        <v/>
      </c>
      <c r="AY161" s="13" t="str">
        <f t="shared" si="59"/>
        <v/>
      </c>
      <c r="AZ161" t="str">
        <f t="shared" si="60"/>
        <v/>
      </c>
      <c r="BA161" t="str">
        <f t="shared" si="61"/>
        <v/>
      </c>
    </row>
    <row r="162" spans="1:53" x14ac:dyDescent="0.25">
      <c r="A162" t="str">
        <f>'master schema'!C164</f>
        <v>accel_z_wb_ms_2</v>
      </c>
      <c r="B162" t="str">
        <f>'master schema'!K164</f>
        <v>Vertical acceleration, Wb filter, m/s squared</v>
      </c>
      <c r="C162" t="str">
        <f>'master schema'!D164</f>
        <v>Ride</v>
      </c>
      <c r="D162" t="str">
        <f>'master schema'!E164</f>
        <v>opt</v>
      </c>
      <c r="E162" t="str">
        <f>'master schema'!M164</f>
        <v>numeric</v>
      </c>
      <c r="F162">
        <f>'master schema'!N164</f>
        <v>0</v>
      </c>
      <c r="G162">
        <f>'master schema'!O164</f>
        <v>0</v>
      </c>
      <c r="H162" t="b">
        <f>'master schema'!Y164</f>
        <v>0</v>
      </c>
      <c r="I162" t="b">
        <f>'master schema'!Z164</f>
        <v>0</v>
      </c>
      <c r="J162">
        <f>'master schema'!S164</f>
        <v>0</v>
      </c>
      <c r="K162">
        <f>'master schema'!T164</f>
        <v>0</v>
      </c>
      <c r="L162">
        <f>'master schema'!U164</f>
        <v>0</v>
      </c>
      <c r="M162">
        <f>'master schema'!V164</f>
        <v>0</v>
      </c>
      <c r="N162">
        <f>'master schema'!W164</f>
        <v>0</v>
      </c>
      <c r="O162">
        <f>'master schema'!X164</f>
        <v>0</v>
      </c>
      <c r="P162" t="b">
        <f t="shared" si="46"/>
        <v>1</v>
      </c>
      <c r="Q162" t="b">
        <f t="shared" si="67"/>
        <v>1</v>
      </c>
      <c r="R162" t="b">
        <f t="shared" si="67"/>
        <v>0</v>
      </c>
      <c r="S162" t="b">
        <f t="shared" si="67"/>
        <v>0</v>
      </c>
      <c r="T162" t="b">
        <f t="shared" si="62"/>
        <v>0</v>
      </c>
      <c r="U162" t="b">
        <f t="shared" si="62"/>
        <v>0</v>
      </c>
      <c r="V162" t="b">
        <f>NOT(ISBLANK('master schema'!S164))</f>
        <v>0</v>
      </c>
      <c r="W162" t="b">
        <f>NOT(ISBLANK('master schema'!T164))</f>
        <v>0</v>
      </c>
      <c r="X162" t="b">
        <f>NOT(ISBLANK('master schema'!U164))</f>
        <v>0</v>
      </c>
      <c r="Y162" t="b">
        <f>NOT(ISBLANK('master schema'!V164))</f>
        <v>0</v>
      </c>
      <c r="Z162" t="b">
        <f>NOT(ISBLANK('master schema'!W164))</f>
        <v>0</v>
      </c>
      <c r="AA162" t="b">
        <f>NOT(ISBLANK('master schema'!X164))</f>
        <v>0</v>
      </c>
      <c r="AB162" t="b">
        <f t="shared" si="63"/>
        <v>0</v>
      </c>
      <c r="AC162" t="str">
        <f>INDEX(reference!$D$55:$D$61,MATCH('master schema'!M164,reference!$C$55:$C$61,0))</f>
        <v>number</v>
      </c>
      <c r="AD162" t="b">
        <f t="shared" si="64"/>
        <v>1</v>
      </c>
      <c r="AE162" t="str">
        <f t="shared" si="47"/>
        <v>accelZWbMs2</v>
      </c>
      <c r="AF162" s="14" t="str">
        <f t="shared" si="66"/>
        <v>, {</v>
      </c>
      <c r="AG162" s="15" t="str">
        <f t="shared" si="48"/>
        <v>"name": "accel_z_wb_ms_2"</v>
      </c>
      <c r="AH162" s="15" t="str">
        <f t="shared" si="49"/>
        <v>, "title": "Vertical acceleration, Wb filter, m/s squared"</v>
      </c>
      <c r="AI162" s="15" t="str">
        <f t="shared" si="50"/>
        <v>, "group": "Ride"</v>
      </c>
      <c r="AJ162" s="15" t="str">
        <f t="shared" si="51"/>
        <v>, "rank": "opt"</v>
      </c>
      <c r="AK162" s="15" t="str">
        <f t="shared" si="52"/>
        <v>, "type": "number"</v>
      </c>
      <c r="AL162" s="15" t="str">
        <f t="shared" si="53"/>
        <v/>
      </c>
      <c r="AM162" s="15" t="str">
        <f t="shared" si="54"/>
        <v/>
      </c>
      <c r="AN162" s="22" t="str">
        <f t="shared" si="55"/>
        <v/>
      </c>
      <c r="AO162" s="22" t="str">
        <f t="shared" si="56"/>
        <v/>
      </c>
      <c r="AP162" s="22" t="str">
        <f t="shared" si="57"/>
        <v/>
      </c>
      <c r="AQ162" s="22" t="str">
        <f>IF(AND($AD162,$AB162),IF(V162,IF(OR($V162:V162),",","")&amp;AQ$12&amp;": "&amp;J162,""),"")</f>
        <v/>
      </c>
      <c r="AR162" s="22" t="str">
        <f>IF(AND($AD162,$AB162),IF(W162,IF(OR($V162:W162),",","")&amp;AR$12&amp;": "&amp;K162,""),"")</f>
        <v/>
      </c>
      <c r="AS162" s="22" t="str">
        <f>IF(AND($AD162,$AB162),IF(X162,IF(OR($V162:X162),",","")&amp;AS$12&amp;": "&amp;L162,""),"")</f>
        <v/>
      </c>
      <c r="AT162" s="22" t="str">
        <f>IF(AND($AD162,$AB162),IF(Y162,IF(OR($V162:Y162),",","")&amp;AT$12&amp;": "&amp;M162,""),"")</f>
        <v/>
      </c>
      <c r="AU162" s="22" t="str">
        <f>IF(AND($AD162,$AB162),IF(Z162,IF(OR($V162:Z162),",","")&amp;AU$12&amp;": """&amp;N162&amp;"""",""),"")</f>
        <v/>
      </c>
      <c r="AV162" s="22" t="str">
        <f>IF(AND($AD162,$AB162),IF(AA162,IF(OR($V162:AA162),",","")&amp;AV$12&amp;": "&amp;"["&amp;O162&amp;"]",""),"")</f>
        <v/>
      </c>
      <c r="AW162" s="22" t="str">
        <f t="shared" si="58"/>
        <v/>
      </c>
      <c r="AX162" s="14" t="str">
        <f t="shared" si="65"/>
        <v>}</v>
      </c>
      <c r="AY162" s="13" t="str">
        <f t="shared" si="59"/>
        <v>, {"name": "accel_z_wb_ms_2", "title": "Vertical acceleration, Wb filter, m/s squared", "group": "Ride", "rank": "opt", "type": "number"}</v>
      </c>
      <c r="AZ162" t="str">
        <f t="shared" si="60"/>
        <v>,accel_z_wb_ms_2</v>
      </c>
      <c r="BA162" t="str">
        <f t="shared" si="61"/>
        <v>,'accel_z_wb_ms_2'</v>
      </c>
    </row>
    <row r="163" spans="1:53" x14ac:dyDescent="0.25">
      <c r="A163" t="str">
        <f>'master schema'!C165</f>
        <v>accel_x_wc_ms_2</v>
      </c>
      <c r="B163" t="str">
        <f>'master schema'!K165</f>
        <v>Longitudinal acceleration, Wc filter, m/s squared</v>
      </c>
      <c r="C163" t="str">
        <f>'master schema'!D165</f>
        <v>Ride</v>
      </c>
      <c r="D163" t="str">
        <f>'master schema'!E165</f>
        <v>opt</v>
      </c>
      <c r="E163" t="str">
        <f>'master schema'!M165</f>
        <v>numeric</v>
      </c>
      <c r="F163">
        <f>'master schema'!N165</f>
        <v>0</v>
      </c>
      <c r="G163">
        <f>'master schema'!O165</f>
        <v>0</v>
      </c>
      <c r="H163" t="b">
        <f>'master schema'!Y165</f>
        <v>0</v>
      </c>
      <c r="I163" t="b">
        <f>'master schema'!Z165</f>
        <v>0</v>
      </c>
      <c r="J163">
        <f>'master schema'!S165</f>
        <v>0</v>
      </c>
      <c r="K163">
        <f>'master schema'!T165</f>
        <v>0</v>
      </c>
      <c r="L163">
        <f>'master schema'!U165</f>
        <v>0</v>
      </c>
      <c r="M163">
        <f>'master schema'!V165</f>
        <v>0</v>
      </c>
      <c r="N163">
        <f>'master schema'!W165</f>
        <v>0</v>
      </c>
      <c r="O163">
        <f>'master schema'!X165</f>
        <v>0</v>
      </c>
      <c r="P163" t="b">
        <f t="shared" si="46"/>
        <v>1</v>
      </c>
      <c r="Q163" t="b">
        <f t="shared" si="67"/>
        <v>1</v>
      </c>
      <c r="R163" t="b">
        <f t="shared" si="67"/>
        <v>0</v>
      </c>
      <c r="S163" t="b">
        <f t="shared" si="67"/>
        <v>0</v>
      </c>
      <c r="T163" t="b">
        <f t="shared" si="62"/>
        <v>0</v>
      </c>
      <c r="U163" t="b">
        <f t="shared" si="62"/>
        <v>0</v>
      </c>
      <c r="V163" t="b">
        <f>NOT(ISBLANK('master schema'!S165))</f>
        <v>0</v>
      </c>
      <c r="W163" t="b">
        <f>NOT(ISBLANK('master schema'!T165))</f>
        <v>0</v>
      </c>
      <c r="X163" t="b">
        <f>NOT(ISBLANK('master schema'!U165))</f>
        <v>0</v>
      </c>
      <c r="Y163" t="b">
        <f>NOT(ISBLANK('master schema'!V165))</f>
        <v>0</v>
      </c>
      <c r="Z163" t="b">
        <f>NOT(ISBLANK('master schema'!W165))</f>
        <v>0</v>
      </c>
      <c r="AA163" t="b">
        <f>NOT(ISBLANK('master schema'!X165))</f>
        <v>0</v>
      </c>
      <c r="AB163" t="b">
        <f t="shared" si="63"/>
        <v>0</v>
      </c>
      <c r="AC163" t="str">
        <f>INDEX(reference!$D$55:$D$61,MATCH('master schema'!M165,reference!$C$55:$C$61,0))</f>
        <v>number</v>
      </c>
      <c r="AD163" t="b">
        <f t="shared" si="64"/>
        <v>1</v>
      </c>
      <c r="AE163" t="str">
        <f t="shared" si="47"/>
        <v>accelXWcMs2</v>
      </c>
      <c r="AF163" s="14" t="str">
        <f t="shared" si="66"/>
        <v>, {</v>
      </c>
      <c r="AG163" s="15" t="str">
        <f t="shared" si="48"/>
        <v>"name": "accel_x_wc_ms_2"</v>
      </c>
      <c r="AH163" s="15" t="str">
        <f t="shared" si="49"/>
        <v>, "title": "Longitudinal acceleration, Wc filter, m/s squared"</v>
      </c>
      <c r="AI163" s="15" t="str">
        <f t="shared" si="50"/>
        <v>, "group": "Ride"</v>
      </c>
      <c r="AJ163" s="15" t="str">
        <f t="shared" si="51"/>
        <v>, "rank": "opt"</v>
      </c>
      <c r="AK163" s="15" t="str">
        <f t="shared" si="52"/>
        <v>, "type": "number"</v>
      </c>
      <c r="AL163" s="15" t="str">
        <f t="shared" si="53"/>
        <v/>
      </c>
      <c r="AM163" s="15" t="str">
        <f t="shared" si="54"/>
        <v/>
      </c>
      <c r="AN163" s="22" t="str">
        <f t="shared" si="55"/>
        <v/>
      </c>
      <c r="AO163" s="22" t="str">
        <f t="shared" si="56"/>
        <v/>
      </c>
      <c r="AP163" s="22" t="str">
        <f t="shared" si="57"/>
        <v/>
      </c>
      <c r="AQ163" s="22" t="str">
        <f>IF(AND($AD163,$AB163),IF(V163,IF(OR($V163:V163),",","")&amp;AQ$12&amp;": "&amp;J163,""),"")</f>
        <v/>
      </c>
      <c r="AR163" s="22" t="str">
        <f>IF(AND($AD163,$AB163),IF(W163,IF(OR($V163:W163),",","")&amp;AR$12&amp;": "&amp;K163,""),"")</f>
        <v/>
      </c>
      <c r="AS163" s="22" t="str">
        <f>IF(AND($AD163,$AB163),IF(X163,IF(OR($V163:X163),",","")&amp;AS$12&amp;": "&amp;L163,""),"")</f>
        <v/>
      </c>
      <c r="AT163" s="22" t="str">
        <f>IF(AND($AD163,$AB163),IF(Y163,IF(OR($V163:Y163),",","")&amp;AT$12&amp;": "&amp;M163,""),"")</f>
        <v/>
      </c>
      <c r="AU163" s="22" t="str">
        <f>IF(AND($AD163,$AB163),IF(Z163,IF(OR($V163:Z163),",","")&amp;AU$12&amp;": """&amp;N163&amp;"""",""),"")</f>
        <v/>
      </c>
      <c r="AV163" s="22" t="str">
        <f>IF(AND($AD163,$AB163),IF(AA163,IF(OR($V163:AA163),",","")&amp;AV$12&amp;": "&amp;"["&amp;O163&amp;"]",""),"")</f>
        <v/>
      </c>
      <c r="AW163" s="22" t="str">
        <f t="shared" si="58"/>
        <v/>
      </c>
      <c r="AX163" s="14" t="str">
        <f t="shared" si="65"/>
        <v>}</v>
      </c>
      <c r="AY163" s="13" t="str">
        <f t="shared" si="59"/>
        <v>, {"name": "accel_x_wc_ms_2", "title": "Longitudinal acceleration, Wc filter, m/s squared", "group": "Ride", "rank": "opt", "type": "number"}</v>
      </c>
      <c r="AZ163" t="str">
        <f t="shared" si="60"/>
        <v>,accel_x_wc_ms_2</v>
      </c>
      <c r="BA163" t="str">
        <f t="shared" si="61"/>
        <v>,'accel_x_wc_ms_2'</v>
      </c>
    </row>
    <row r="164" spans="1:53" x14ac:dyDescent="0.25">
      <c r="A164" t="str">
        <f>'master schema'!C166</f>
        <v>accel_x_wd_ms_2</v>
      </c>
      <c r="B164" t="str">
        <f>'master schema'!K166</f>
        <v>Longitudinal acceleration, Wd filter, m/s squared</v>
      </c>
      <c r="C164" t="str">
        <f>'master schema'!D166</f>
        <v>Ride</v>
      </c>
      <c r="D164" t="str">
        <f>'master schema'!E166</f>
        <v>opt</v>
      </c>
      <c r="E164" t="str">
        <f>'master schema'!M166</f>
        <v>numeric</v>
      </c>
      <c r="F164">
        <f>'master schema'!N166</f>
        <v>0</v>
      </c>
      <c r="G164">
        <f>'master schema'!O166</f>
        <v>0</v>
      </c>
      <c r="H164" t="b">
        <f>'master schema'!Y166</f>
        <v>0</v>
      </c>
      <c r="I164" t="b">
        <f>'master schema'!Z166</f>
        <v>0</v>
      </c>
      <c r="J164">
        <f>'master schema'!S166</f>
        <v>0</v>
      </c>
      <c r="K164">
        <f>'master schema'!T166</f>
        <v>0</v>
      </c>
      <c r="L164">
        <f>'master schema'!U166</f>
        <v>0</v>
      </c>
      <c r="M164">
        <f>'master schema'!V166</f>
        <v>0</v>
      </c>
      <c r="N164">
        <f>'master schema'!W166</f>
        <v>0</v>
      </c>
      <c r="O164">
        <f>'master schema'!X166</f>
        <v>0</v>
      </c>
      <c r="P164" t="b">
        <f t="shared" si="46"/>
        <v>1</v>
      </c>
      <c r="Q164" t="b">
        <f t="shared" si="67"/>
        <v>1</v>
      </c>
      <c r="R164" t="b">
        <f t="shared" si="67"/>
        <v>0</v>
      </c>
      <c r="S164" t="b">
        <f t="shared" si="67"/>
        <v>0</v>
      </c>
      <c r="T164" t="b">
        <f t="shared" si="62"/>
        <v>0</v>
      </c>
      <c r="U164" t="b">
        <f t="shared" si="62"/>
        <v>0</v>
      </c>
      <c r="V164" t="b">
        <f>NOT(ISBLANK('master schema'!S166))</f>
        <v>0</v>
      </c>
      <c r="W164" t="b">
        <f>NOT(ISBLANK('master schema'!T166))</f>
        <v>0</v>
      </c>
      <c r="X164" t="b">
        <f>NOT(ISBLANK('master schema'!U166))</f>
        <v>0</v>
      </c>
      <c r="Y164" t="b">
        <f>NOT(ISBLANK('master schema'!V166))</f>
        <v>0</v>
      </c>
      <c r="Z164" t="b">
        <f>NOT(ISBLANK('master schema'!W166))</f>
        <v>0</v>
      </c>
      <c r="AA164" t="b">
        <f>NOT(ISBLANK('master schema'!X166))</f>
        <v>0</v>
      </c>
      <c r="AB164" t="b">
        <f t="shared" si="63"/>
        <v>0</v>
      </c>
      <c r="AC164" t="str">
        <f>INDEX(reference!$D$55:$D$61,MATCH('master schema'!M166,reference!$C$55:$C$61,0))</f>
        <v>number</v>
      </c>
      <c r="AD164" t="b">
        <f t="shared" si="64"/>
        <v>1</v>
      </c>
      <c r="AE164" t="str">
        <f t="shared" si="47"/>
        <v>accelXWdMs2</v>
      </c>
      <c r="AF164" s="14" t="str">
        <f t="shared" si="66"/>
        <v>, {</v>
      </c>
      <c r="AG164" s="15" t="str">
        <f t="shared" si="48"/>
        <v>"name": "accel_x_wd_ms_2"</v>
      </c>
      <c r="AH164" s="15" t="str">
        <f t="shared" si="49"/>
        <v>, "title": "Longitudinal acceleration, Wd filter, m/s squared"</v>
      </c>
      <c r="AI164" s="15" t="str">
        <f t="shared" si="50"/>
        <v>, "group": "Ride"</v>
      </c>
      <c r="AJ164" s="15" t="str">
        <f t="shared" si="51"/>
        <v>, "rank": "opt"</v>
      </c>
      <c r="AK164" s="15" t="str">
        <f t="shared" si="52"/>
        <v>, "type": "number"</v>
      </c>
      <c r="AL164" s="15" t="str">
        <f t="shared" si="53"/>
        <v/>
      </c>
      <c r="AM164" s="15" t="str">
        <f t="shared" si="54"/>
        <v/>
      </c>
      <c r="AN164" s="22" t="str">
        <f t="shared" si="55"/>
        <v/>
      </c>
      <c r="AO164" s="22" t="str">
        <f t="shared" si="56"/>
        <v/>
      </c>
      <c r="AP164" s="22" t="str">
        <f t="shared" si="57"/>
        <v/>
      </c>
      <c r="AQ164" s="22" t="str">
        <f>IF(AND($AD164,$AB164),IF(V164,IF(OR($V164:V164),",","")&amp;AQ$12&amp;": "&amp;J164,""),"")</f>
        <v/>
      </c>
      <c r="AR164" s="22" t="str">
        <f>IF(AND($AD164,$AB164),IF(W164,IF(OR($V164:W164),",","")&amp;AR$12&amp;": "&amp;K164,""),"")</f>
        <v/>
      </c>
      <c r="AS164" s="22" t="str">
        <f>IF(AND($AD164,$AB164),IF(X164,IF(OR($V164:X164),",","")&amp;AS$12&amp;": "&amp;L164,""),"")</f>
        <v/>
      </c>
      <c r="AT164" s="22" t="str">
        <f>IF(AND($AD164,$AB164),IF(Y164,IF(OR($V164:Y164),",","")&amp;AT$12&amp;": "&amp;M164,""),"")</f>
        <v/>
      </c>
      <c r="AU164" s="22" t="str">
        <f>IF(AND($AD164,$AB164),IF(Z164,IF(OR($V164:Z164),",","")&amp;AU$12&amp;": """&amp;N164&amp;"""",""),"")</f>
        <v/>
      </c>
      <c r="AV164" s="22" t="str">
        <f>IF(AND($AD164,$AB164),IF(AA164,IF(OR($V164:AA164),",","")&amp;AV$12&amp;": "&amp;"["&amp;O164&amp;"]",""),"")</f>
        <v/>
      </c>
      <c r="AW164" s="22" t="str">
        <f t="shared" si="58"/>
        <v/>
      </c>
      <c r="AX164" s="14" t="str">
        <f t="shared" si="65"/>
        <v>}</v>
      </c>
      <c r="AY164" s="13" t="str">
        <f t="shared" si="59"/>
        <v>, {"name": "accel_x_wd_ms_2", "title": "Longitudinal acceleration, Wd filter, m/s squared", "group": "Ride", "rank": "opt", "type": "number"}</v>
      </c>
      <c r="AZ164" t="str">
        <f t="shared" si="60"/>
        <v>,accel_x_wd_ms_2</v>
      </c>
      <c r="BA164" t="str">
        <f t="shared" si="61"/>
        <v>,'accel_x_wd_ms_2'</v>
      </c>
    </row>
    <row r="165" spans="1:53" x14ac:dyDescent="0.25">
      <c r="A165" t="str">
        <f>'master schema'!C167</f>
        <v>accel_y_wd_ms_2</v>
      </c>
      <c r="B165" t="str">
        <f>'master schema'!K167</f>
        <v>Transverse acceleration, Wd filter, m/s squared</v>
      </c>
      <c r="C165" t="str">
        <f>'master schema'!D167</f>
        <v>Ride</v>
      </c>
      <c r="D165" t="str">
        <f>'master schema'!E167</f>
        <v>opt</v>
      </c>
      <c r="E165" t="str">
        <f>'master schema'!M167</f>
        <v>numeric</v>
      </c>
      <c r="F165">
        <f>'master schema'!N167</f>
        <v>0</v>
      </c>
      <c r="G165">
        <f>'master schema'!O167</f>
        <v>0</v>
      </c>
      <c r="H165" t="b">
        <f>'master schema'!Y167</f>
        <v>0</v>
      </c>
      <c r="I165" t="b">
        <f>'master schema'!Z167</f>
        <v>0</v>
      </c>
      <c r="J165">
        <f>'master schema'!S167</f>
        <v>0</v>
      </c>
      <c r="K165">
        <f>'master schema'!T167</f>
        <v>0</v>
      </c>
      <c r="L165">
        <f>'master schema'!U167</f>
        <v>0</v>
      </c>
      <c r="M165">
        <f>'master schema'!V167</f>
        <v>0</v>
      </c>
      <c r="N165">
        <f>'master schema'!W167</f>
        <v>0</v>
      </c>
      <c r="O165">
        <f>'master schema'!X167</f>
        <v>0</v>
      </c>
      <c r="P165" t="b">
        <f t="shared" si="46"/>
        <v>1</v>
      </c>
      <c r="Q165" t="b">
        <f t="shared" si="67"/>
        <v>1</v>
      </c>
      <c r="R165" t="b">
        <f t="shared" si="67"/>
        <v>0</v>
      </c>
      <c r="S165" t="b">
        <f t="shared" si="67"/>
        <v>0</v>
      </c>
      <c r="T165" t="b">
        <f t="shared" si="62"/>
        <v>0</v>
      </c>
      <c r="U165" t="b">
        <f t="shared" si="62"/>
        <v>0</v>
      </c>
      <c r="V165" t="b">
        <f>NOT(ISBLANK('master schema'!S167))</f>
        <v>0</v>
      </c>
      <c r="W165" t="b">
        <f>NOT(ISBLANK('master schema'!T167))</f>
        <v>0</v>
      </c>
      <c r="X165" t="b">
        <f>NOT(ISBLANK('master schema'!U167))</f>
        <v>0</v>
      </c>
      <c r="Y165" t="b">
        <f>NOT(ISBLANK('master schema'!V167))</f>
        <v>0</v>
      </c>
      <c r="Z165" t="b">
        <f>NOT(ISBLANK('master schema'!W167))</f>
        <v>0</v>
      </c>
      <c r="AA165" t="b">
        <f>NOT(ISBLANK('master schema'!X167))</f>
        <v>0</v>
      </c>
      <c r="AB165" t="b">
        <f t="shared" si="63"/>
        <v>0</v>
      </c>
      <c r="AC165" t="str">
        <f>INDEX(reference!$D$55:$D$61,MATCH('master schema'!M167,reference!$C$55:$C$61,0))</f>
        <v>number</v>
      </c>
      <c r="AD165" t="b">
        <f t="shared" si="64"/>
        <v>1</v>
      </c>
      <c r="AE165" t="str">
        <f t="shared" si="47"/>
        <v>accelYWdMs2</v>
      </c>
      <c r="AF165" s="14" t="str">
        <f t="shared" si="66"/>
        <v>, {</v>
      </c>
      <c r="AG165" s="15" t="str">
        <f t="shared" si="48"/>
        <v>"name": "accel_y_wd_ms_2"</v>
      </c>
      <c r="AH165" s="15" t="str">
        <f t="shared" si="49"/>
        <v>, "title": "Transverse acceleration, Wd filter, m/s squared"</v>
      </c>
      <c r="AI165" s="15" t="str">
        <f t="shared" si="50"/>
        <v>, "group": "Ride"</v>
      </c>
      <c r="AJ165" s="15" t="str">
        <f t="shared" si="51"/>
        <v>, "rank": "opt"</v>
      </c>
      <c r="AK165" s="15" t="str">
        <f t="shared" si="52"/>
        <v>, "type": "number"</v>
      </c>
      <c r="AL165" s="15" t="str">
        <f t="shared" si="53"/>
        <v/>
      </c>
      <c r="AM165" s="15" t="str">
        <f t="shared" si="54"/>
        <v/>
      </c>
      <c r="AN165" s="22" t="str">
        <f t="shared" si="55"/>
        <v/>
      </c>
      <c r="AO165" s="22" t="str">
        <f t="shared" si="56"/>
        <v/>
      </c>
      <c r="AP165" s="22" t="str">
        <f t="shared" si="57"/>
        <v/>
      </c>
      <c r="AQ165" s="22" t="str">
        <f>IF(AND($AD165,$AB165),IF(V165,IF(OR($V165:V165),",","")&amp;AQ$12&amp;": "&amp;J165,""),"")</f>
        <v/>
      </c>
      <c r="AR165" s="22" t="str">
        <f>IF(AND($AD165,$AB165),IF(W165,IF(OR($V165:W165),",","")&amp;AR$12&amp;": "&amp;K165,""),"")</f>
        <v/>
      </c>
      <c r="AS165" s="22" t="str">
        <f>IF(AND($AD165,$AB165),IF(X165,IF(OR($V165:X165),",","")&amp;AS$12&amp;": "&amp;L165,""),"")</f>
        <v/>
      </c>
      <c r="AT165" s="22" t="str">
        <f>IF(AND($AD165,$AB165),IF(Y165,IF(OR($V165:Y165),",","")&amp;AT$12&amp;": "&amp;M165,""),"")</f>
        <v/>
      </c>
      <c r="AU165" s="22" t="str">
        <f>IF(AND($AD165,$AB165),IF(Z165,IF(OR($V165:Z165),",","")&amp;AU$12&amp;": """&amp;N165&amp;"""",""),"")</f>
        <v/>
      </c>
      <c r="AV165" s="22" t="str">
        <f>IF(AND($AD165,$AB165),IF(AA165,IF(OR($V165:AA165),",","")&amp;AV$12&amp;": "&amp;"["&amp;O165&amp;"]",""),"")</f>
        <v/>
      </c>
      <c r="AW165" s="22" t="str">
        <f t="shared" si="58"/>
        <v/>
      </c>
      <c r="AX165" s="14" t="str">
        <f t="shared" si="65"/>
        <v>}</v>
      </c>
      <c r="AY165" s="13" t="str">
        <f t="shared" si="59"/>
        <v>, {"name": "accel_y_wd_ms_2", "title": "Transverse acceleration, Wd filter, m/s squared", "group": "Ride", "rank": "opt", "type": "number"}</v>
      </c>
      <c r="AZ165" t="str">
        <f t="shared" si="60"/>
        <v>,accel_y_wd_ms_2</v>
      </c>
      <c r="BA165" t="str">
        <f t="shared" si="61"/>
        <v>,'accel_y_wd_ms_2'</v>
      </c>
    </row>
    <row r="166" spans="1:53" x14ac:dyDescent="0.25">
      <c r="A166" t="str">
        <f>'master schema'!C168</f>
        <v>accel_y_wp_ms_2</v>
      </c>
      <c r="B166" t="str">
        <f>'master schema'!K168</f>
        <v>Transverse acceleration, Wp filter, m/s squared</v>
      </c>
      <c r="C166" t="str">
        <f>'master schema'!D168</f>
        <v>Ride</v>
      </c>
      <c r="D166" t="str">
        <f>'master schema'!E168</f>
        <v>opt</v>
      </c>
      <c r="E166" t="str">
        <f>'master schema'!M168</f>
        <v>numeric</v>
      </c>
      <c r="F166">
        <f>'master schema'!N168</f>
        <v>0</v>
      </c>
      <c r="G166">
        <f>'master schema'!O168</f>
        <v>0</v>
      </c>
      <c r="H166" t="b">
        <f>'master schema'!Y168</f>
        <v>0</v>
      </c>
      <c r="I166" t="b">
        <f>'master schema'!Z168</f>
        <v>0</v>
      </c>
      <c r="J166">
        <f>'master schema'!S168</f>
        <v>0</v>
      </c>
      <c r="K166">
        <f>'master schema'!T168</f>
        <v>0</v>
      </c>
      <c r="L166">
        <f>'master schema'!U168</f>
        <v>0</v>
      </c>
      <c r="M166">
        <f>'master schema'!V168</f>
        <v>0</v>
      </c>
      <c r="N166">
        <f>'master schema'!W168</f>
        <v>0</v>
      </c>
      <c r="O166">
        <f>'master schema'!X168</f>
        <v>0</v>
      </c>
      <c r="P166" t="b">
        <f t="shared" si="46"/>
        <v>1</v>
      </c>
      <c r="Q166" t="b">
        <f t="shared" si="67"/>
        <v>1</v>
      </c>
      <c r="R166" t="b">
        <f t="shared" si="67"/>
        <v>0</v>
      </c>
      <c r="S166" t="b">
        <f t="shared" si="67"/>
        <v>0</v>
      </c>
      <c r="T166" t="b">
        <f t="shared" si="62"/>
        <v>0</v>
      </c>
      <c r="U166" t="b">
        <f t="shared" si="62"/>
        <v>0</v>
      </c>
      <c r="V166" t="b">
        <f>NOT(ISBLANK('master schema'!S168))</f>
        <v>0</v>
      </c>
      <c r="W166" t="b">
        <f>NOT(ISBLANK('master schema'!T168))</f>
        <v>0</v>
      </c>
      <c r="X166" t="b">
        <f>NOT(ISBLANK('master schema'!U168))</f>
        <v>0</v>
      </c>
      <c r="Y166" t="b">
        <f>NOT(ISBLANK('master schema'!V168))</f>
        <v>0</v>
      </c>
      <c r="Z166" t="b">
        <f>NOT(ISBLANK('master schema'!W168))</f>
        <v>0</v>
      </c>
      <c r="AA166" t="b">
        <f>NOT(ISBLANK('master schema'!X168))</f>
        <v>0</v>
      </c>
      <c r="AB166" t="b">
        <f t="shared" si="63"/>
        <v>0</v>
      </c>
      <c r="AC166" t="str">
        <f>INDEX(reference!$D$55:$D$61,MATCH('master schema'!M168,reference!$C$55:$C$61,0))</f>
        <v>number</v>
      </c>
      <c r="AD166" t="b">
        <f t="shared" si="64"/>
        <v>1</v>
      </c>
      <c r="AE166" t="str">
        <f t="shared" si="47"/>
        <v>accelYWpMs2</v>
      </c>
      <c r="AF166" s="14" t="str">
        <f t="shared" si="66"/>
        <v>, {</v>
      </c>
      <c r="AG166" s="15" t="str">
        <f t="shared" si="48"/>
        <v>"name": "accel_y_wp_ms_2"</v>
      </c>
      <c r="AH166" s="15" t="str">
        <f t="shared" si="49"/>
        <v>, "title": "Transverse acceleration, Wp filter, m/s squared"</v>
      </c>
      <c r="AI166" s="15" t="str">
        <f t="shared" si="50"/>
        <v>, "group": "Ride"</v>
      </c>
      <c r="AJ166" s="15" t="str">
        <f t="shared" si="51"/>
        <v>, "rank": "opt"</v>
      </c>
      <c r="AK166" s="15" t="str">
        <f t="shared" si="52"/>
        <v>, "type": "number"</v>
      </c>
      <c r="AL166" s="15" t="str">
        <f t="shared" si="53"/>
        <v/>
      </c>
      <c r="AM166" s="15" t="str">
        <f t="shared" si="54"/>
        <v/>
      </c>
      <c r="AN166" s="22" t="str">
        <f t="shared" si="55"/>
        <v/>
      </c>
      <c r="AO166" s="22" t="str">
        <f t="shared" si="56"/>
        <v/>
      </c>
      <c r="AP166" s="22" t="str">
        <f t="shared" si="57"/>
        <v/>
      </c>
      <c r="AQ166" s="22" t="str">
        <f>IF(AND($AD166,$AB166),IF(V166,IF(OR($V166:V166),",","")&amp;AQ$12&amp;": "&amp;J166,""),"")</f>
        <v/>
      </c>
      <c r="AR166" s="22" t="str">
        <f>IF(AND($AD166,$AB166),IF(W166,IF(OR($V166:W166),",","")&amp;AR$12&amp;": "&amp;K166,""),"")</f>
        <v/>
      </c>
      <c r="AS166" s="22" t="str">
        <f>IF(AND($AD166,$AB166),IF(X166,IF(OR($V166:X166),",","")&amp;AS$12&amp;": "&amp;L166,""),"")</f>
        <v/>
      </c>
      <c r="AT166" s="22" t="str">
        <f>IF(AND($AD166,$AB166),IF(Y166,IF(OR($V166:Y166),",","")&amp;AT$12&amp;": "&amp;M166,""),"")</f>
        <v/>
      </c>
      <c r="AU166" s="22" t="str">
        <f>IF(AND($AD166,$AB166),IF(Z166,IF(OR($V166:Z166),",","")&amp;AU$12&amp;": """&amp;N166&amp;"""",""),"")</f>
        <v/>
      </c>
      <c r="AV166" s="22" t="str">
        <f>IF(AND($AD166,$AB166),IF(AA166,IF(OR($V166:AA166),",","")&amp;AV$12&amp;": "&amp;"["&amp;O166&amp;"]",""),"")</f>
        <v/>
      </c>
      <c r="AW166" s="22" t="str">
        <f t="shared" si="58"/>
        <v/>
      </c>
      <c r="AX166" s="14" t="str">
        <f t="shared" si="65"/>
        <v>}</v>
      </c>
      <c r="AY166" s="13" t="str">
        <f t="shared" si="59"/>
        <v>, {"name": "accel_y_wp_ms_2", "title": "Transverse acceleration, Wp filter, m/s squared", "group": "Ride", "rank": "opt", "type": "number"}</v>
      </c>
      <c r="AZ166" t="str">
        <f t="shared" si="60"/>
        <v>,accel_y_wp_ms_2</v>
      </c>
      <c r="BA166" t="str">
        <f t="shared" si="61"/>
        <v>,'accel_y_wp_ms_2'</v>
      </c>
    </row>
    <row r="167" spans="1:53" x14ac:dyDescent="0.25">
      <c r="A167" t="str">
        <f>'master schema'!C169</f>
        <v>aws_signal_strength_V</v>
      </c>
      <c r="B167" t="str">
        <f>'master schema'!K169</f>
        <v>AWS signal strength, Volts</v>
      </c>
      <c r="C167" t="str">
        <f>'master schema'!D169</f>
        <v>CCS</v>
      </c>
      <c r="D167" t="str">
        <f>'master schema'!E169</f>
        <v>opt</v>
      </c>
      <c r="E167" t="str">
        <f>'master schema'!M169</f>
        <v>numeric</v>
      </c>
      <c r="F167">
        <f>'master schema'!N169</f>
        <v>0</v>
      </c>
      <c r="G167">
        <f>'master schema'!O169</f>
        <v>0</v>
      </c>
      <c r="H167" t="b">
        <f>'master schema'!Y169</f>
        <v>0</v>
      </c>
      <c r="I167" t="b">
        <f>'master schema'!Z169</f>
        <v>0</v>
      </c>
      <c r="J167">
        <f>'master schema'!S169</f>
        <v>0</v>
      </c>
      <c r="K167">
        <f>'master schema'!T169</f>
        <v>0</v>
      </c>
      <c r="L167">
        <f>'master schema'!U169</f>
        <v>0</v>
      </c>
      <c r="M167">
        <f>'master schema'!V169</f>
        <v>0</v>
      </c>
      <c r="N167">
        <f>'master schema'!W169</f>
        <v>0</v>
      </c>
      <c r="O167">
        <f>'master schema'!X169</f>
        <v>0</v>
      </c>
      <c r="P167" t="b">
        <f t="shared" si="46"/>
        <v>1</v>
      </c>
      <c r="Q167" t="b">
        <f t="shared" si="67"/>
        <v>1</v>
      </c>
      <c r="R167" t="b">
        <f t="shared" si="67"/>
        <v>0</v>
      </c>
      <c r="S167" t="b">
        <f t="shared" si="67"/>
        <v>0</v>
      </c>
      <c r="T167" t="b">
        <f t="shared" si="62"/>
        <v>0</v>
      </c>
      <c r="U167" t="b">
        <f t="shared" si="62"/>
        <v>0</v>
      </c>
      <c r="V167" t="b">
        <f>NOT(ISBLANK('master schema'!S169))</f>
        <v>0</v>
      </c>
      <c r="W167" t="b">
        <f>NOT(ISBLANK('master schema'!T169))</f>
        <v>0</v>
      </c>
      <c r="X167" t="b">
        <f>NOT(ISBLANK('master schema'!U169))</f>
        <v>0</v>
      </c>
      <c r="Y167" t="b">
        <f>NOT(ISBLANK('master schema'!V169))</f>
        <v>0</v>
      </c>
      <c r="Z167" t="b">
        <f>NOT(ISBLANK('master schema'!W169))</f>
        <v>0</v>
      </c>
      <c r="AA167" t="b">
        <f>NOT(ISBLANK('master schema'!X169))</f>
        <v>0</v>
      </c>
      <c r="AB167" t="b">
        <f t="shared" si="63"/>
        <v>0</v>
      </c>
      <c r="AC167" t="str">
        <f>INDEX(reference!$D$55:$D$61,MATCH('master schema'!M169,reference!$C$55:$C$61,0))</f>
        <v>number</v>
      </c>
      <c r="AD167" t="b">
        <f t="shared" si="64"/>
        <v>1</v>
      </c>
      <c r="AE167" t="str">
        <f t="shared" si="47"/>
        <v>awsSignalStrengthV</v>
      </c>
      <c r="AF167" s="14" t="str">
        <f t="shared" si="66"/>
        <v>, {</v>
      </c>
      <c r="AG167" s="15" t="str">
        <f t="shared" si="48"/>
        <v>"name": "aws_signal_strength_V"</v>
      </c>
      <c r="AH167" s="15" t="str">
        <f t="shared" si="49"/>
        <v>, "title": "AWS signal strength, Volts"</v>
      </c>
      <c r="AI167" s="15" t="str">
        <f t="shared" si="50"/>
        <v>, "group": "CCS"</v>
      </c>
      <c r="AJ167" s="15" t="str">
        <f t="shared" si="51"/>
        <v>, "rank": "opt"</v>
      </c>
      <c r="AK167" s="15" t="str">
        <f t="shared" si="52"/>
        <v>, "type": "number"</v>
      </c>
      <c r="AL167" s="15" t="str">
        <f t="shared" si="53"/>
        <v/>
      </c>
      <c r="AM167" s="15" t="str">
        <f t="shared" si="54"/>
        <v/>
      </c>
      <c r="AN167" s="22" t="str">
        <f t="shared" si="55"/>
        <v/>
      </c>
      <c r="AO167" s="22" t="str">
        <f t="shared" si="56"/>
        <v/>
      </c>
      <c r="AP167" s="22" t="str">
        <f t="shared" si="57"/>
        <v/>
      </c>
      <c r="AQ167" s="22" t="str">
        <f>IF(AND($AD167,$AB167),IF(V167,IF(OR($V167:V167),",","")&amp;AQ$12&amp;": "&amp;J167,""),"")</f>
        <v/>
      </c>
      <c r="AR167" s="22" t="str">
        <f>IF(AND($AD167,$AB167),IF(W167,IF(OR($V167:W167),",","")&amp;AR$12&amp;": "&amp;K167,""),"")</f>
        <v/>
      </c>
      <c r="AS167" s="22" t="str">
        <f>IF(AND($AD167,$AB167),IF(X167,IF(OR($V167:X167),",","")&amp;AS$12&amp;": "&amp;L167,""),"")</f>
        <v/>
      </c>
      <c r="AT167" s="22" t="str">
        <f>IF(AND($AD167,$AB167),IF(Y167,IF(OR($V167:Y167),",","")&amp;AT$12&amp;": "&amp;M167,""),"")</f>
        <v/>
      </c>
      <c r="AU167" s="22" t="str">
        <f>IF(AND($AD167,$AB167),IF(Z167,IF(OR($V167:Z167),",","")&amp;AU$12&amp;": """&amp;N167&amp;"""",""),"")</f>
        <v/>
      </c>
      <c r="AV167" s="22" t="str">
        <f>IF(AND($AD167,$AB167),IF(AA167,IF(OR($V167:AA167),",","")&amp;AV$12&amp;": "&amp;"["&amp;O167&amp;"]",""),"")</f>
        <v/>
      </c>
      <c r="AW167" s="22" t="str">
        <f t="shared" si="58"/>
        <v/>
      </c>
      <c r="AX167" s="14" t="str">
        <f t="shared" si="65"/>
        <v>}</v>
      </c>
      <c r="AY167" s="13" t="str">
        <f t="shared" si="59"/>
        <v>, {"name": "aws_signal_strength_V", "title": "AWS signal strength, Volts", "group": "CCS", "rank": "opt", "type": "number"}</v>
      </c>
      <c r="AZ167" t="str">
        <f t="shared" si="60"/>
        <v>,aws_signal_strength_V</v>
      </c>
      <c r="BA167" t="str">
        <f t="shared" si="61"/>
        <v>,'aws_signal_strength_V'</v>
      </c>
    </row>
    <row r="168" spans="1:53" x14ac:dyDescent="0.25">
      <c r="A168" t="str">
        <f>'master schema'!C170</f>
        <v>timestamp_received_utc</v>
      </c>
      <c r="B168" t="str">
        <f>'master schema'!K170</f>
        <v>Timestamp of reception in broker</v>
      </c>
      <c r="C168" t="str">
        <f>'master schema'!D170</f>
        <v>Broker</v>
      </c>
      <c r="D168" t="str">
        <f>'master schema'!E170</f>
        <v>broker</v>
      </c>
      <c r="E168" t="str">
        <f>'master schema'!M170</f>
        <v>timestamp</v>
      </c>
      <c r="F168" t="str">
        <f>'master schema'!N170</f>
        <v>%Y-%m-%dT%H:%M:%S.%fZ</v>
      </c>
      <c r="G168">
        <f>'master schema'!O170</f>
        <v>0</v>
      </c>
      <c r="H168" t="b">
        <f>'master schema'!Y170</f>
        <v>0</v>
      </c>
      <c r="I168" t="b">
        <f>'master schema'!Z170</f>
        <v>0</v>
      </c>
      <c r="J168">
        <f>'master schema'!S170</f>
        <v>0</v>
      </c>
      <c r="K168">
        <f>'master schema'!T170</f>
        <v>0</v>
      </c>
      <c r="L168">
        <f>'master schema'!U170</f>
        <v>0</v>
      </c>
      <c r="M168">
        <f>'master schema'!V170</f>
        <v>0</v>
      </c>
      <c r="N168" t="str">
        <f>'master schema'!W170</f>
        <v>YYYY-MM-DDTHH:MM:SS.dddddZ</v>
      </c>
      <c r="O168">
        <f>'master schema'!X170</f>
        <v>0</v>
      </c>
      <c r="P168" t="b">
        <f t="shared" si="46"/>
        <v>1</v>
      </c>
      <c r="Q168" t="b">
        <f t="shared" si="67"/>
        <v>1</v>
      </c>
      <c r="R168" t="b">
        <f t="shared" si="67"/>
        <v>1</v>
      </c>
      <c r="S168" t="b">
        <f t="shared" si="67"/>
        <v>0</v>
      </c>
      <c r="T168" t="b">
        <f t="shared" si="62"/>
        <v>0</v>
      </c>
      <c r="U168" t="b">
        <f t="shared" si="62"/>
        <v>0</v>
      </c>
      <c r="V168" t="b">
        <f>NOT(ISBLANK('master schema'!S170))</f>
        <v>0</v>
      </c>
      <c r="W168" t="b">
        <f>NOT(ISBLANK('master schema'!T170))</f>
        <v>0</v>
      </c>
      <c r="X168" t="b">
        <f>NOT(ISBLANK('master schema'!U170))</f>
        <v>0</v>
      </c>
      <c r="Y168" t="b">
        <f>NOT(ISBLANK('master schema'!V170))</f>
        <v>0</v>
      </c>
      <c r="Z168" t="b">
        <f>NOT(ISBLANK('master schema'!W170))</f>
        <v>1</v>
      </c>
      <c r="AA168" t="b">
        <f>NOT(ISBLANK('master schema'!X170))</f>
        <v>0</v>
      </c>
      <c r="AB168" t="b">
        <f t="shared" si="63"/>
        <v>1</v>
      </c>
      <c r="AC168" t="str">
        <f>INDEX(reference!$D$55:$D$61,MATCH('master schema'!M170,reference!$C$55:$C$61,0))</f>
        <v>datetime</v>
      </c>
      <c r="AD168" t="b">
        <f t="shared" si="64"/>
        <v>1</v>
      </c>
      <c r="AE168" t="str">
        <f t="shared" si="47"/>
        <v>timestampReceivedUtc</v>
      </c>
      <c r="AF168" s="14" t="str">
        <f t="shared" si="66"/>
        <v>, {</v>
      </c>
      <c r="AG168" s="15" t="str">
        <f t="shared" si="48"/>
        <v>"name": "timestamp_received_utc"</v>
      </c>
      <c r="AH168" s="15" t="str">
        <f t="shared" si="49"/>
        <v>, "title": "Timestamp of reception in broker"</v>
      </c>
      <c r="AI168" s="15" t="str">
        <f t="shared" si="50"/>
        <v>, "group": "Broker"</v>
      </c>
      <c r="AJ168" s="15" t="str">
        <f t="shared" si="51"/>
        <v>, "rank": "broker"</v>
      </c>
      <c r="AK168" s="15" t="str">
        <f t="shared" si="52"/>
        <v>, "type": "datetime"</v>
      </c>
      <c r="AL168" s="15" t="str">
        <f t="shared" si="53"/>
        <v>, "format": "%Y-%m-%dT%H:%M:%S.%fZ"</v>
      </c>
      <c r="AM168" s="15" t="str">
        <f t="shared" si="54"/>
        <v/>
      </c>
      <c r="AN168" s="22" t="str">
        <f t="shared" si="55"/>
        <v>, "constraints": {</v>
      </c>
      <c r="AO168" s="22" t="str">
        <f t="shared" si="56"/>
        <v>"required": false</v>
      </c>
      <c r="AP168" s="22" t="str">
        <f t="shared" si="57"/>
        <v>,"unique": false</v>
      </c>
      <c r="AQ168" s="22" t="str">
        <f>IF(AND($AD168,$AB168),IF(V168,IF(OR($V168:V168),",","")&amp;AQ$12&amp;": "&amp;J168,""),"")</f>
        <v/>
      </c>
      <c r="AR168" s="22" t="str">
        <f>IF(AND($AD168,$AB168),IF(W168,IF(OR($V168:W168),",","")&amp;AR$12&amp;": "&amp;K168,""),"")</f>
        <v/>
      </c>
      <c r="AS168" s="22" t="str">
        <f>IF(AND($AD168,$AB168),IF(X168,IF(OR($V168:X168),",","")&amp;AS$12&amp;": "&amp;L168,""),"")</f>
        <v/>
      </c>
      <c r="AT168" s="22" t="str">
        <f>IF(AND($AD168,$AB168),IF(Y168,IF(OR($V168:Y168),",","")&amp;AT$12&amp;": "&amp;M168,""),"")</f>
        <v/>
      </c>
      <c r="AU168" s="22" t="str">
        <f>IF(AND($AD168,$AB168),IF(Z168,IF(OR($V168:Z168),",","")&amp;AU$12&amp;": """&amp;N168&amp;"""",""),"")</f>
        <v>,"pattern": "YYYY-MM-DDTHH:MM:SS.dddddZ"</v>
      </c>
      <c r="AV168" s="22" t="str">
        <f>IF(AND($AD168,$AB168),IF(AA168,IF(OR($V168:AA168),",","")&amp;AV$12&amp;": "&amp;"["&amp;O168&amp;"]",""),"")</f>
        <v/>
      </c>
      <c r="AW168" s="22" t="str">
        <f t="shared" si="58"/>
        <v>}</v>
      </c>
      <c r="AX168" s="14" t="str">
        <f t="shared" si="65"/>
        <v>}</v>
      </c>
      <c r="AY168" s="13" t="str">
        <f t="shared" si="59"/>
        <v>, {"name": "timestamp_received_utc", "title": "Timestamp of reception in broker", "group": "Broker", "rank": "broker", "type": "datetime", "format": "%Y-%m-%dT%H:%M:%S.%fZ", "constraints": {"required": false,"unique": false,"pattern": "YYYY-MM-DDTHH:MM:SS.dddddZ"}}</v>
      </c>
      <c r="AZ168" t="str">
        <f t="shared" si="60"/>
        <v>,timestamp_received_utc</v>
      </c>
      <c r="BA168" t="str">
        <f t="shared" si="61"/>
        <v>,'timestamp_received_utc'</v>
      </c>
    </row>
    <row r="169" spans="1:53" x14ac:dyDescent="0.25">
      <c r="A169" t="str">
        <f>'master schema'!C171</f>
        <v>data_row_uid</v>
      </c>
      <c r="B169" t="str">
        <f>'master schema'!K171</f>
        <v>UUID of data row</v>
      </c>
      <c r="C169" t="str">
        <f>'master schema'!D171</f>
        <v>Meta</v>
      </c>
      <c r="D169" t="str">
        <f>'master schema'!E171</f>
        <v>core</v>
      </c>
      <c r="E169" t="str">
        <f>'master schema'!M171</f>
        <v>uuid</v>
      </c>
      <c r="F169" t="str">
        <f>'master schema'!N171</f>
        <v>uuid</v>
      </c>
      <c r="G169" t="str">
        <f>'master schema'!O171</f>
        <v>issued by broker</v>
      </c>
      <c r="H169" t="b">
        <f>'master schema'!Y171</f>
        <v>1</v>
      </c>
      <c r="I169" t="b">
        <f>'master schema'!Z171</f>
        <v>1</v>
      </c>
      <c r="J169">
        <f>'master schema'!S171</f>
        <v>0</v>
      </c>
      <c r="K169">
        <f>'master schema'!T171</f>
        <v>0</v>
      </c>
      <c r="L169">
        <f>'master schema'!U171</f>
        <v>0</v>
      </c>
      <c r="M169">
        <f>'master schema'!V171</f>
        <v>0</v>
      </c>
      <c r="N169">
        <f>'master schema'!W171</f>
        <v>0</v>
      </c>
      <c r="O169">
        <f>'master schema'!X171</f>
        <v>0</v>
      </c>
      <c r="P169" t="b">
        <f t="shared" si="46"/>
        <v>1</v>
      </c>
      <c r="Q169" t="b">
        <f t="shared" si="67"/>
        <v>1</v>
      </c>
      <c r="R169" t="b">
        <f t="shared" si="67"/>
        <v>1</v>
      </c>
      <c r="S169" t="b">
        <f t="shared" si="67"/>
        <v>1</v>
      </c>
      <c r="T169" t="b">
        <f t="shared" si="62"/>
        <v>1</v>
      </c>
      <c r="U169" t="b">
        <f t="shared" si="62"/>
        <v>1</v>
      </c>
      <c r="V169" t="b">
        <f>NOT(ISBLANK('master schema'!S171))</f>
        <v>0</v>
      </c>
      <c r="W169" t="b">
        <f>NOT(ISBLANK('master schema'!T171))</f>
        <v>0</v>
      </c>
      <c r="X169" t="b">
        <f>NOT(ISBLANK('master schema'!U171))</f>
        <v>0</v>
      </c>
      <c r="Y169" t="b">
        <f>NOT(ISBLANK('master schema'!V171))</f>
        <v>0</v>
      </c>
      <c r="Z169" t="b">
        <f>NOT(ISBLANK('master schema'!W171))</f>
        <v>0</v>
      </c>
      <c r="AA169" t="b">
        <f>NOT(ISBLANK('master schema'!X171))</f>
        <v>0</v>
      </c>
      <c r="AB169" t="b">
        <f t="shared" si="63"/>
        <v>1</v>
      </c>
      <c r="AC169" t="e">
        <f>INDEX(reference!$D$55:$D$61,MATCH('master schema'!M171,reference!$C$55:$C$61,0))</f>
        <v>#N/A</v>
      </c>
      <c r="AD169" t="b">
        <f t="shared" si="64"/>
        <v>1</v>
      </c>
      <c r="AE169" t="str">
        <f t="shared" si="47"/>
        <v>dataRowUid</v>
      </c>
      <c r="AF169" s="14" t="str">
        <f t="shared" si="66"/>
        <v>, {</v>
      </c>
      <c r="AG169" s="15" t="str">
        <f t="shared" si="48"/>
        <v>"name": "data_row_uid"</v>
      </c>
      <c r="AH169" s="15" t="str">
        <f t="shared" si="49"/>
        <v>, "title": "UUID of data row"</v>
      </c>
      <c r="AI169" s="15" t="str">
        <f t="shared" si="50"/>
        <v>, "group": "Meta"</v>
      </c>
      <c r="AJ169" s="15" t="str">
        <f t="shared" si="51"/>
        <v>, "rank": "core"</v>
      </c>
      <c r="AK169" s="15" t="e">
        <f t="shared" si="52"/>
        <v>#N/A</v>
      </c>
      <c r="AL169" s="15" t="str">
        <f t="shared" si="53"/>
        <v>, "format": "uuid"</v>
      </c>
      <c r="AM169" s="15" t="str">
        <f t="shared" si="54"/>
        <v>, "description": "issued by broker"</v>
      </c>
      <c r="AN169" s="22" t="str">
        <f t="shared" si="55"/>
        <v>, "constraints": {</v>
      </c>
      <c r="AO169" s="22" t="str">
        <f t="shared" si="56"/>
        <v>"required": true</v>
      </c>
      <c r="AP169" s="22" t="str">
        <f t="shared" si="57"/>
        <v>,"unique": true</v>
      </c>
      <c r="AQ169" s="22" t="str">
        <f>IF(AND($AD169,$AB169),IF(V169,IF(OR($V169:V169),",","")&amp;AQ$12&amp;": "&amp;J169,""),"")</f>
        <v/>
      </c>
      <c r="AR169" s="22" t="str">
        <f>IF(AND($AD169,$AB169),IF(W169,IF(OR($V169:W169),",","")&amp;AR$12&amp;": "&amp;K169,""),"")</f>
        <v/>
      </c>
      <c r="AS169" s="22" t="str">
        <f>IF(AND($AD169,$AB169),IF(X169,IF(OR($V169:X169),",","")&amp;AS$12&amp;": "&amp;L169,""),"")</f>
        <v/>
      </c>
      <c r="AT169" s="22" t="str">
        <f>IF(AND($AD169,$AB169),IF(Y169,IF(OR($V169:Y169),",","")&amp;AT$12&amp;": "&amp;M169,""),"")</f>
        <v/>
      </c>
      <c r="AU169" s="22" t="str">
        <f>IF(AND($AD169,$AB169),IF(Z169,IF(OR($V169:Z169),",","")&amp;AU$12&amp;": """&amp;N169&amp;"""",""),"")</f>
        <v/>
      </c>
      <c r="AV169" s="22" t="str">
        <f>IF(AND($AD169,$AB169),IF(AA169,IF(OR($V169:AA169),",","")&amp;AV$12&amp;": "&amp;"["&amp;O169&amp;"]",""),"")</f>
        <v/>
      </c>
      <c r="AW169" s="22" t="str">
        <f t="shared" si="58"/>
        <v>}</v>
      </c>
      <c r="AX169" s="14" t="str">
        <f t="shared" si="65"/>
        <v>}</v>
      </c>
      <c r="AY169" s="13" t="e">
        <f t="shared" si="59"/>
        <v>#N/A</v>
      </c>
      <c r="AZ169" t="str">
        <f t="shared" si="60"/>
        <v>,data_row_uid</v>
      </c>
      <c r="BA169" t="str">
        <f t="shared" si="61"/>
        <v>,'data_row_uid'</v>
      </c>
    </row>
    <row r="170" spans="1:53" x14ac:dyDescent="0.25">
      <c r="A170" t="str">
        <f>'master schema'!C172</f>
        <v>creating_adapter_version</v>
      </c>
      <c r="B170" t="str">
        <f>'master schema'!K172</f>
        <v>Version of user adapter creating the file</v>
      </c>
      <c r="C170" t="str">
        <f>'master schema'!D172</f>
        <v>Meta</v>
      </c>
      <c r="D170" t="str">
        <f>'master schema'!E172</f>
        <v>broker</v>
      </c>
      <c r="E170" t="str">
        <f>'master schema'!M172</f>
        <v>string</v>
      </c>
      <c r="F170">
        <f>'master schema'!N172</f>
        <v>0</v>
      </c>
      <c r="G170">
        <f>'master schema'!O172</f>
        <v>0</v>
      </c>
      <c r="H170" t="b">
        <f>'master schema'!Y172</f>
        <v>1</v>
      </c>
      <c r="I170" t="b">
        <f>'master schema'!Z172</f>
        <v>0</v>
      </c>
      <c r="J170">
        <f>'master schema'!S172</f>
        <v>0</v>
      </c>
      <c r="K170">
        <f>'master schema'!T172</f>
        <v>40</v>
      </c>
      <c r="L170">
        <f>'master schema'!U172</f>
        <v>0</v>
      </c>
      <c r="M170">
        <f>'master schema'!V172</f>
        <v>0</v>
      </c>
      <c r="N170">
        <f>'master schema'!W172</f>
        <v>0</v>
      </c>
      <c r="O170">
        <f>'master schema'!X172</f>
        <v>0</v>
      </c>
      <c r="P170" t="b">
        <f t="shared" si="46"/>
        <v>1</v>
      </c>
      <c r="Q170" t="b">
        <f t="shared" si="67"/>
        <v>1</v>
      </c>
      <c r="R170" t="b">
        <f t="shared" si="67"/>
        <v>0</v>
      </c>
      <c r="S170" t="b">
        <f t="shared" si="67"/>
        <v>0</v>
      </c>
      <c r="T170" t="b">
        <f t="shared" si="62"/>
        <v>1</v>
      </c>
      <c r="U170" t="b">
        <f t="shared" si="62"/>
        <v>0</v>
      </c>
      <c r="V170" t="b">
        <f>NOT(ISBLANK('master schema'!S172))</f>
        <v>0</v>
      </c>
      <c r="W170" t="b">
        <f>NOT(ISBLANK('master schema'!T172))</f>
        <v>1</v>
      </c>
      <c r="X170" t="b">
        <f>NOT(ISBLANK('master schema'!U172))</f>
        <v>0</v>
      </c>
      <c r="Y170" t="b">
        <f>NOT(ISBLANK('master schema'!V172))</f>
        <v>0</v>
      </c>
      <c r="Z170" t="b">
        <f>NOT(ISBLANK('master schema'!W172))</f>
        <v>0</v>
      </c>
      <c r="AA170" t="b">
        <f>NOT(ISBLANK('master schema'!X172))</f>
        <v>0</v>
      </c>
      <c r="AB170" t="b">
        <f t="shared" si="63"/>
        <v>1</v>
      </c>
      <c r="AC170" t="str">
        <f>INDEX(reference!$D$55:$D$61,MATCH('master schema'!M172,reference!$C$55:$C$61,0))</f>
        <v>string</v>
      </c>
      <c r="AD170" t="b">
        <f t="shared" si="64"/>
        <v>1</v>
      </c>
      <c r="AE170" t="str">
        <f t="shared" si="47"/>
        <v>creatingAdapterVersion</v>
      </c>
      <c r="AF170" s="14" t="str">
        <f t="shared" si="66"/>
        <v>, {</v>
      </c>
      <c r="AG170" s="15" t="str">
        <f t="shared" si="48"/>
        <v>"name": "creating_adapter_version"</v>
      </c>
      <c r="AH170" s="15" t="str">
        <f t="shared" si="49"/>
        <v>, "title": "Version of user adapter creating the file"</v>
      </c>
      <c r="AI170" s="15" t="str">
        <f t="shared" si="50"/>
        <v>, "group": "Meta"</v>
      </c>
      <c r="AJ170" s="15" t="str">
        <f t="shared" si="51"/>
        <v>, "rank": "broker"</v>
      </c>
      <c r="AK170" s="15" t="str">
        <f t="shared" si="52"/>
        <v>, "type": "string"</v>
      </c>
      <c r="AL170" s="15" t="str">
        <f t="shared" si="53"/>
        <v/>
      </c>
      <c r="AM170" s="15" t="str">
        <f t="shared" si="54"/>
        <v/>
      </c>
      <c r="AN170" s="22" t="str">
        <f t="shared" si="55"/>
        <v>, "constraints": {</v>
      </c>
      <c r="AO170" s="22" t="str">
        <f t="shared" si="56"/>
        <v>"required": true</v>
      </c>
      <c r="AP170" s="22" t="str">
        <f t="shared" si="57"/>
        <v>,"unique": false</v>
      </c>
      <c r="AQ170" s="22" t="str">
        <f>IF(AND($AD170,$AB170),IF(V170,IF(OR($V170:V170),",","")&amp;AQ$12&amp;": "&amp;J170,""),"")</f>
        <v/>
      </c>
      <c r="AR170" s="22" t="str">
        <f>IF(AND($AD170,$AB170),IF(W170,IF(OR($V170:W170),",","")&amp;AR$12&amp;": "&amp;K170,""),"")</f>
        <v>,"maxLength": 40</v>
      </c>
      <c r="AS170" s="22" t="str">
        <f>IF(AND($AD170,$AB170),IF(X170,IF(OR($V170:X170),",","")&amp;AS$12&amp;": "&amp;L170,""),"")</f>
        <v/>
      </c>
      <c r="AT170" s="22" t="str">
        <f>IF(AND($AD170,$AB170),IF(Y170,IF(OR($V170:Y170),",","")&amp;AT$12&amp;": "&amp;M170,""),"")</f>
        <v/>
      </c>
      <c r="AU170" s="22" t="str">
        <f>IF(AND($AD170,$AB170),IF(Z170,IF(OR($V170:Z170),",","")&amp;AU$12&amp;": """&amp;N170&amp;"""",""),"")</f>
        <v/>
      </c>
      <c r="AV170" s="22" t="str">
        <f>IF(AND($AD170,$AB170),IF(AA170,IF(OR($V170:AA170),",","")&amp;AV$12&amp;": "&amp;"["&amp;O170&amp;"]",""),"")</f>
        <v/>
      </c>
      <c r="AW170" s="22" t="str">
        <f t="shared" si="58"/>
        <v>}</v>
      </c>
      <c r="AX170" s="14" t="str">
        <f t="shared" si="65"/>
        <v>}</v>
      </c>
      <c r="AY170" s="13" t="str">
        <f t="shared" si="59"/>
        <v>, {"name": "creating_adapter_version", "title": "Version of user adapter creating the file", "group": "Meta", "rank": "broker", "type": "string", "constraints": {"required": true,"unique": false,"maxLength": 40}}</v>
      </c>
      <c r="AZ170" t="str">
        <f t="shared" si="60"/>
        <v>,creating_adapter_version</v>
      </c>
      <c r="BA170" t="str">
        <f t="shared" si="61"/>
        <v>,'creating_adapter_version'</v>
      </c>
    </row>
    <row r="171" spans="1:53" x14ac:dyDescent="0.25">
      <c r="A171" t="str">
        <f>'master schema'!C173</f>
        <v>receiving_adapter_instance</v>
      </c>
      <c r="B171" t="str">
        <f>'master schema'!K173</f>
        <v>Instance UUID of broker accepting the file</v>
      </c>
      <c r="C171" t="str">
        <f>'master schema'!D173</f>
        <v>Broker</v>
      </c>
      <c r="D171" t="str">
        <f>'master schema'!E173</f>
        <v>broker</v>
      </c>
      <c r="E171" t="str">
        <f>'master schema'!M173</f>
        <v>uuid</v>
      </c>
      <c r="F171" t="str">
        <f>'master schema'!N173</f>
        <v>uuid</v>
      </c>
      <c r="G171">
        <f>'master schema'!O173</f>
        <v>0</v>
      </c>
      <c r="H171" t="b">
        <f>'master schema'!Y173</f>
        <v>0</v>
      </c>
      <c r="I171" t="b">
        <f>'master schema'!Z173</f>
        <v>0</v>
      </c>
      <c r="J171">
        <f>'master schema'!S173</f>
        <v>0</v>
      </c>
      <c r="K171">
        <f>'master schema'!T173</f>
        <v>0</v>
      </c>
      <c r="L171">
        <f>'master schema'!U173</f>
        <v>0</v>
      </c>
      <c r="M171">
        <f>'master schema'!V173</f>
        <v>0</v>
      </c>
      <c r="N171">
        <f>'master schema'!W173</f>
        <v>0</v>
      </c>
      <c r="O171">
        <f>'master schema'!X173</f>
        <v>0</v>
      </c>
      <c r="P171" t="b">
        <f t="shared" si="46"/>
        <v>1</v>
      </c>
      <c r="Q171" t="b">
        <f t="shared" si="67"/>
        <v>1</v>
      </c>
      <c r="R171" t="b">
        <f t="shared" si="67"/>
        <v>1</v>
      </c>
      <c r="S171" t="b">
        <f t="shared" si="67"/>
        <v>0</v>
      </c>
      <c r="T171" t="b">
        <f t="shared" si="62"/>
        <v>0</v>
      </c>
      <c r="U171" t="b">
        <f t="shared" si="62"/>
        <v>0</v>
      </c>
      <c r="V171" t="b">
        <f>NOT(ISBLANK('master schema'!S173))</f>
        <v>0</v>
      </c>
      <c r="W171" t="b">
        <f>NOT(ISBLANK('master schema'!T173))</f>
        <v>0</v>
      </c>
      <c r="X171" t="b">
        <f>NOT(ISBLANK('master schema'!U173))</f>
        <v>0</v>
      </c>
      <c r="Y171" t="b">
        <f>NOT(ISBLANK('master schema'!V173))</f>
        <v>0</v>
      </c>
      <c r="Z171" t="b">
        <f>NOT(ISBLANK('master schema'!W173))</f>
        <v>0</v>
      </c>
      <c r="AA171" t="b">
        <f>NOT(ISBLANK('master schema'!X173))</f>
        <v>0</v>
      </c>
      <c r="AB171" t="b">
        <f t="shared" si="63"/>
        <v>0</v>
      </c>
      <c r="AC171" t="e">
        <f>INDEX(reference!$D$55:$D$61,MATCH('master schema'!M173,reference!$C$55:$C$61,0))</f>
        <v>#N/A</v>
      </c>
      <c r="AD171" t="b">
        <f t="shared" si="64"/>
        <v>1</v>
      </c>
      <c r="AE171" t="str">
        <f t="shared" si="47"/>
        <v>receivingAdapterInstance</v>
      </c>
      <c r="AF171" s="14" t="str">
        <f t="shared" si="66"/>
        <v>, {</v>
      </c>
      <c r="AG171" s="15" t="str">
        <f t="shared" si="48"/>
        <v>"name": "receiving_adapter_instance"</v>
      </c>
      <c r="AH171" s="15" t="str">
        <f t="shared" si="49"/>
        <v>, "title": "Instance UUID of broker accepting the file"</v>
      </c>
      <c r="AI171" s="15" t="str">
        <f t="shared" si="50"/>
        <v>, "group": "Broker"</v>
      </c>
      <c r="AJ171" s="15" t="str">
        <f t="shared" si="51"/>
        <v>, "rank": "broker"</v>
      </c>
      <c r="AK171" s="15" t="e">
        <f t="shared" si="52"/>
        <v>#N/A</v>
      </c>
      <c r="AL171" s="15" t="str">
        <f t="shared" si="53"/>
        <v>, "format": "uuid"</v>
      </c>
      <c r="AM171" s="15" t="str">
        <f t="shared" si="54"/>
        <v/>
      </c>
      <c r="AN171" s="22" t="str">
        <f t="shared" si="55"/>
        <v/>
      </c>
      <c r="AO171" s="22" t="str">
        <f t="shared" si="56"/>
        <v/>
      </c>
      <c r="AP171" s="22" t="str">
        <f t="shared" si="57"/>
        <v/>
      </c>
      <c r="AQ171" s="22" t="str">
        <f>IF(AND($AD171,$AB171),IF(V171,IF(OR($V171:V171),",","")&amp;AQ$12&amp;": "&amp;J171,""),"")</f>
        <v/>
      </c>
      <c r="AR171" s="22" t="str">
        <f>IF(AND($AD171,$AB171),IF(W171,IF(OR($V171:W171),",","")&amp;AR$12&amp;": "&amp;K171,""),"")</f>
        <v/>
      </c>
      <c r="AS171" s="22" t="str">
        <f>IF(AND($AD171,$AB171),IF(X171,IF(OR($V171:X171),",","")&amp;AS$12&amp;": "&amp;L171,""),"")</f>
        <v/>
      </c>
      <c r="AT171" s="22" t="str">
        <f>IF(AND($AD171,$AB171),IF(Y171,IF(OR($V171:Y171),",","")&amp;AT$12&amp;": "&amp;M171,""),"")</f>
        <v/>
      </c>
      <c r="AU171" s="22" t="str">
        <f>IF(AND($AD171,$AB171),IF(Z171,IF(OR($V171:Z171),",","")&amp;AU$12&amp;": """&amp;N171&amp;"""",""),"")</f>
        <v/>
      </c>
      <c r="AV171" s="22" t="str">
        <f>IF(AND($AD171,$AB171),IF(AA171,IF(OR($V171:AA171),",","")&amp;AV$12&amp;": "&amp;"["&amp;O171&amp;"]",""),"")</f>
        <v/>
      </c>
      <c r="AW171" s="22" t="str">
        <f t="shared" si="58"/>
        <v/>
      </c>
      <c r="AX171" s="14" t="str">
        <f t="shared" si="65"/>
        <v>}</v>
      </c>
      <c r="AY171" s="13" t="e">
        <f t="shared" si="59"/>
        <v>#N/A</v>
      </c>
      <c r="AZ171" t="str">
        <f t="shared" si="60"/>
        <v>,receiving_adapter_instance</v>
      </c>
      <c r="BA171" t="str">
        <f t="shared" si="61"/>
        <v>,'receiving_adapter_instance'</v>
      </c>
    </row>
    <row r="172" spans="1:53" x14ac:dyDescent="0.25">
      <c r="A172" t="str">
        <f>'master schema'!C174</f>
        <v>receiving_adapter_version</v>
      </c>
      <c r="B172" t="str">
        <f>'master schema'!K174</f>
        <v>Version of broker adapter receiving the file</v>
      </c>
      <c r="C172" t="str">
        <f>'master schema'!D174</f>
        <v>Broker</v>
      </c>
      <c r="D172" t="str">
        <f>'master schema'!E174</f>
        <v>broker</v>
      </c>
      <c r="E172" t="str">
        <f>'master schema'!M174</f>
        <v>string</v>
      </c>
      <c r="F172">
        <f>'master schema'!N174</f>
        <v>0</v>
      </c>
      <c r="G172">
        <f>'master schema'!O174</f>
        <v>0</v>
      </c>
      <c r="H172" t="b">
        <f>'master schema'!Y174</f>
        <v>0</v>
      </c>
      <c r="I172" t="b">
        <f>'master schema'!Z174</f>
        <v>0</v>
      </c>
      <c r="J172">
        <f>'master schema'!S174</f>
        <v>0</v>
      </c>
      <c r="K172">
        <f>'master schema'!T174</f>
        <v>40</v>
      </c>
      <c r="L172">
        <f>'master schema'!U174</f>
        <v>0</v>
      </c>
      <c r="M172">
        <f>'master schema'!V174</f>
        <v>0</v>
      </c>
      <c r="N172">
        <f>'master schema'!W174</f>
        <v>0</v>
      </c>
      <c r="O172">
        <f>'master schema'!X174</f>
        <v>0</v>
      </c>
      <c r="P172" t="b">
        <f t="shared" si="46"/>
        <v>1</v>
      </c>
      <c r="Q172" t="b">
        <f t="shared" si="67"/>
        <v>1</v>
      </c>
      <c r="R172" t="b">
        <f t="shared" si="67"/>
        <v>0</v>
      </c>
      <c r="S172" t="b">
        <f t="shared" si="67"/>
        <v>0</v>
      </c>
      <c r="T172" t="b">
        <f t="shared" si="62"/>
        <v>0</v>
      </c>
      <c r="U172" t="b">
        <f t="shared" si="62"/>
        <v>0</v>
      </c>
      <c r="V172" t="b">
        <f>NOT(ISBLANK('master schema'!S174))</f>
        <v>0</v>
      </c>
      <c r="W172" t="b">
        <f>NOT(ISBLANK('master schema'!T174))</f>
        <v>1</v>
      </c>
      <c r="X172" t="b">
        <f>NOT(ISBLANK('master schema'!U174))</f>
        <v>0</v>
      </c>
      <c r="Y172" t="b">
        <f>NOT(ISBLANK('master schema'!V174))</f>
        <v>0</v>
      </c>
      <c r="Z172" t="b">
        <f>NOT(ISBLANK('master schema'!W174))</f>
        <v>0</v>
      </c>
      <c r="AA172" t="b">
        <f>NOT(ISBLANK('master schema'!X174))</f>
        <v>0</v>
      </c>
      <c r="AB172" t="b">
        <f t="shared" si="63"/>
        <v>1</v>
      </c>
      <c r="AC172" t="str">
        <f>INDEX(reference!$D$55:$D$61,MATCH('master schema'!M174,reference!$C$55:$C$61,0))</f>
        <v>string</v>
      </c>
      <c r="AD172" t="b">
        <f t="shared" si="64"/>
        <v>1</v>
      </c>
      <c r="AE172" t="str">
        <f t="shared" si="47"/>
        <v>receivingAdapterVersion</v>
      </c>
      <c r="AF172" s="14" t="str">
        <f t="shared" si="66"/>
        <v>, {</v>
      </c>
      <c r="AG172" s="15" t="str">
        <f t="shared" si="48"/>
        <v>"name": "receiving_adapter_version"</v>
      </c>
      <c r="AH172" s="15" t="str">
        <f t="shared" si="49"/>
        <v>, "title": "Version of broker adapter receiving the file"</v>
      </c>
      <c r="AI172" s="15" t="str">
        <f t="shared" si="50"/>
        <v>, "group": "Broker"</v>
      </c>
      <c r="AJ172" s="15" t="str">
        <f t="shared" si="51"/>
        <v>, "rank": "broker"</v>
      </c>
      <c r="AK172" s="15" t="str">
        <f t="shared" si="52"/>
        <v>, "type": "string"</v>
      </c>
      <c r="AL172" s="15" t="str">
        <f t="shared" si="53"/>
        <v/>
      </c>
      <c r="AM172" s="15" t="str">
        <f t="shared" si="54"/>
        <v/>
      </c>
      <c r="AN172" s="22" t="str">
        <f t="shared" si="55"/>
        <v>, "constraints": {</v>
      </c>
      <c r="AO172" s="22" t="str">
        <f t="shared" si="56"/>
        <v>"required": false</v>
      </c>
      <c r="AP172" s="22" t="str">
        <f t="shared" si="57"/>
        <v>,"unique": false</v>
      </c>
      <c r="AQ172" s="22" t="str">
        <f>IF(AND($AD172,$AB172),IF(V172,IF(OR($V172:V172),",","")&amp;AQ$12&amp;": "&amp;J172,""),"")</f>
        <v/>
      </c>
      <c r="AR172" s="22" t="str">
        <f>IF(AND($AD172,$AB172),IF(W172,IF(OR($V172:W172),",","")&amp;AR$12&amp;": "&amp;K172,""),"")</f>
        <v>,"maxLength": 40</v>
      </c>
      <c r="AS172" s="22" t="str">
        <f>IF(AND($AD172,$AB172),IF(X172,IF(OR($V172:X172),",","")&amp;AS$12&amp;": "&amp;L172,""),"")</f>
        <v/>
      </c>
      <c r="AT172" s="22" t="str">
        <f>IF(AND($AD172,$AB172),IF(Y172,IF(OR($V172:Y172),",","")&amp;AT$12&amp;": "&amp;M172,""),"")</f>
        <v/>
      </c>
      <c r="AU172" s="22" t="str">
        <f>IF(AND($AD172,$AB172),IF(Z172,IF(OR($V172:Z172),",","")&amp;AU$12&amp;": """&amp;N172&amp;"""",""),"")</f>
        <v/>
      </c>
      <c r="AV172" s="22" t="str">
        <f>IF(AND($AD172,$AB172),IF(AA172,IF(OR($V172:AA172),",","")&amp;AV$12&amp;": "&amp;"["&amp;O172&amp;"]",""),"")</f>
        <v/>
      </c>
      <c r="AW172" s="22" t="str">
        <f t="shared" si="58"/>
        <v>}</v>
      </c>
      <c r="AX172" s="14" t="str">
        <f t="shared" si="65"/>
        <v>}</v>
      </c>
      <c r="AY172" s="13" t="str">
        <f t="shared" si="59"/>
        <v>, {"name": "receiving_adapter_version", "title": "Version of broker adapter receiving the file", "group": "Broker", "rank": "broker", "type": "string", "constraints": {"required": false,"unique": false,"maxLength": 40}}</v>
      </c>
      <c r="AZ172" t="str">
        <f t="shared" si="60"/>
        <v>,receiving_adapter_version</v>
      </c>
      <c r="BA172" t="str">
        <f t="shared" si="61"/>
        <v>,'receiving_adapter_version'</v>
      </c>
    </row>
    <row r="173" spans="1:53" x14ac:dyDescent="0.25">
      <c r="A173" t="str">
        <f>'master schema'!C175</f>
        <v>receiving_broker_version</v>
      </c>
      <c r="B173" t="str">
        <f>'master schema'!K175</f>
        <v>Version of broker saving the file</v>
      </c>
      <c r="C173" t="str">
        <f>'master schema'!D175</f>
        <v>Broker</v>
      </c>
      <c r="D173" t="str">
        <f>'master schema'!E175</f>
        <v>broker</v>
      </c>
      <c r="E173" t="str">
        <f>'master schema'!M175</f>
        <v>string</v>
      </c>
      <c r="F173">
        <f>'master schema'!N175</f>
        <v>0</v>
      </c>
      <c r="G173">
        <f>'master schema'!O175</f>
        <v>0</v>
      </c>
      <c r="H173" t="b">
        <f>'master schema'!Y175</f>
        <v>0</v>
      </c>
      <c r="I173" t="b">
        <f>'master schema'!Z175</f>
        <v>0</v>
      </c>
      <c r="J173">
        <f>'master schema'!S175</f>
        <v>0</v>
      </c>
      <c r="K173">
        <f>'master schema'!T175</f>
        <v>40</v>
      </c>
      <c r="L173">
        <f>'master schema'!U175</f>
        <v>0</v>
      </c>
      <c r="M173">
        <f>'master schema'!V175</f>
        <v>0</v>
      </c>
      <c r="N173">
        <f>'master schema'!W175</f>
        <v>0</v>
      </c>
      <c r="O173">
        <f>'master schema'!X175</f>
        <v>0</v>
      </c>
      <c r="P173" t="b">
        <f t="shared" si="46"/>
        <v>1</v>
      </c>
      <c r="Q173" t="b">
        <f t="shared" si="67"/>
        <v>1</v>
      </c>
      <c r="R173" t="b">
        <f t="shared" si="67"/>
        <v>0</v>
      </c>
      <c r="S173" t="b">
        <f t="shared" si="67"/>
        <v>0</v>
      </c>
      <c r="T173" t="b">
        <f t="shared" si="62"/>
        <v>0</v>
      </c>
      <c r="U173" t="b">
        <f t="shared" si="62"/>
        <v>0</v>
      </c>
      <c r="V173" t="b">
        <f>NOT(ISBLANK('master schema'!S175))</f>
        <v>0</v>
      </c>
      <c r="W173" t="b">
        <f>NOT(ISBLANK('master schema'!T175))</f>
        <v>1</v>
      </c>
      <c r="X173" t="b">
        <f>NOT(ISBLANK('master schema'!U175))</f>
        <v>0</v>
      </c>
      <c r="Y173" t="b">
        <f>NOT(ISBLANK('master schema'!V175))</f>
        <v>0</v>
      </c>
      <c r="Z173" t="b">
        <f>NOT(ISBLANK('master schema'!W175))</f>
        <v>0</v>
      </c>
      <c r="AA173" t="b">
        <f>NOT(ISBLANK('master schema'!X175))</f>
        <v>0</v>
      </c>
      <c r="AB173" t="b">
        <f t="shared" si="63"/>
        <v>1</v>
      </c>
      <c r="AC173" t="str">
        <f>INDEX(reference!$D$55:$D$61,MATCH('master schema'!M175,reference!$C$55:$C$61,0))</f>
        <v>string</v>
      </c>
      <c r="AD173" t="b">
        <f t="shared" si="64"/>
        <v>1</v>
      </c>
      <c r="AE173" t="str">
        <f t="shared" si="47"/>
        <v>receivingBrokerVersion</v>
      </c>
      <c r="AF173" s="14" t="str">
        <f t="shared" si="66"/>
        <v>, {</v>
      </c>
      <c r="AG173" s="15" t="str">
        <f t="shared" si="48"/>
        <v>"name": "receiving_broker_version"</v>
      </c>
      <c r="AH173" s="15" t="str">
        <f t="shared" si="49"/>
        <v>, "title": "Version of broker saving the file"</v>
      </c>
      <c r="AI173" s="15" t="str">
        <f t="shared" si="50"/>
        <v>, "group": "Broker"</v>
      </c>
      <c r="AJ173" s="15" t="str">
        <f t="shared" si="51"/>
        <v>, "rank": "broker"</v>
      </c>
      <c r="AK173" s="15" t="str">
        <f t="shared" si="52"/>
        <v>, "type": "string"</v>
      </c>
      <c r="AL173" s="15" t="str">
        <f t="shared" si="53"/>
        <v/>
      </c>
      <c r="AM173" s="15" t="str">
        <f t="shared" si="54"/>
        <v/>
      </c>
      <c r="AN173" s="22" t="str">
        <f t="shared" si="55"/>
        <v>, "constraints": {</v>
      </c>
      <c r="AO173" s="22" t="str">
        <f t="shared" si="56"/>
        <v>"required": false</v>
      </c>
      <c r="AP173" s="22" t="str">
        <f t="shared" si="57"/>
        <v>,"unique": false</v>
      </c>
      <c r="AQ173" s="22" t="str">
        <f>IF(AND($AD173,$AB173),IF(V173,IF(OR($V173:V173),",","")&amp;AQ$12&amp;": "&amp;J173,""),"")</f>
        <v/>
      </c>
      <c r="AR173" s="22" t="str">
        <f>IF(AND($AD173,$AB173),IF(W173,IF(OR($V173:W173),",","")&amp;AR$12&amp;": "&amp;K173,""),"")</f>
        <v>,"maxLength": 40</v>
      </c>
      <c r="AS173" s="22" t="str">
        <f>IF(AND($AD173,$AB173),IF(X173,IF(OR($V173:X173),",","")&amp;AS$12&amp;": "&amp;L173,""),"")</f>
        <v/>
      </c>
      <c r="AT173" s="22" t="str">
        <f>IF(AND($AD173,$AB173),IF(Y173,IF(OR($V173:Y173),",","")&amp;AT$12&amp;": "&amp;M173,""),"")</f>
        <v/>
      </c>
      <c r="AU173" s="22" t="str">
        <f>IF(AND($AD173,$AB173),IF(Z173,IF(OR($V173:Z173),",","")&amp;AU$12&amp;": """&amp;N173&amp;"""",""),"")</f>
        <v/>
      </c>
      <c r="AV173" s="22" t="str">
        <f>IF(AND($AD173,$AB173),IF(AA173,IF(OR($V173:AA173),",","")&amp;AV$12&amp;": "&amp;"["&amp;O173&amp;"]",""),"")</f>
        <v/>
      </c>
      <c r="AW173" s="22" t="str">
        <f t="shared" si="58"/>
        <v>}</v>
      </c>
      <c r="AX173" s="14" t="str">
        <f t="shared" si="65"/>
        <v>}</v>
      </c>
      <c r="AY173" s="13" t="str">
        <f t="shared" si="59"/>
        <v>, {"name": "receiving_broker_version", "title": "Version of broker saving the file", "group": "Broker", "rank": "broker", "type": "string", "constraints": {"required": false,"unique": false,"maxLength": 40}}</v>
      </c>
      <c r="AZ173" t="str">
        <f t="shared" si="60"/>
        <v>,receiving_broker_version</v>
      </c>
      <c r="BA173" t="str">
        <f t="shared" si="61"/>
        <v>,'receiving_broker_version'</v>
      </c>
    </row>
    <row r="174" spans="1:53" x14ac:dyDescent="0.25">
      <c r="A174" t="str">
        <f>'master schema'!C176</f>
        <v>additional_input_items</v>
      </c>
      <c r="B174">
        <f>'master schema'!K176</f>
        <v>0</v>
      </c>
      <c r="C174" t="str">
        <f>'master schema'!D176</f>
        <v>Input_Only</v>
      </c>
      <c r="D174" t="str">
        <f>'master schema'!E176</f>
        <v>vend</v>
      </c>
      <c r="E174">
        <f>'master schema'!M176</f>
        <v>0</v>
      </c>
      <c r="F174">
        <f>'master schema'!N176</f>
        <v>0</v>
      </c>
      <c r="G174">
        <f>'master schema'!O176</f>
        <v>0</v>
      </c>
      <c r="H174" t="b">
        <f>'master schema'!Y176</f>
        <v>0</v>
      </c>
      <c r="I174" t="b">
        <f>'master schema'!Z176</f>
        <v>0</v>
      </c>
      <c r="J174">
        <f>'master schema'!S176</f>
        <v>0</v>
      </c>
      <c r="K174">
        <f>'master schema'!T176</f>
        <v>0</v>
      </c>
      <c r="L174">
        <f>'master schema'!U176</f>
        <v>0</v>
      </c>
      <c r="M174">
        <f>'master schema'!V176</f>
        <v>0</v>
      </c>
      <c r="N174">
        <f>'master schema'!W176</f>
        <v>0</v>
      </c>
      <c r="O174">
        <f>'master schema'!X176</f>
        <v>0</v>
      </c>
      <c r="P174" t="b">
        <f t="shared" si="46"/>
        <v>0</v>
      </c>
      <c r="Q174" t="b">
        <f t="shared" si="67"/>
        <v>0</v>
      </c>
      <c r="R174" t="b">
        <f t="shared" si="67"/>
        <v>0</v>
      </c>
      <c r="S174" t="b">
        <f t="shared" si="67"/>
        <v>0</v>
      </c>
      <c r="T174" t="b">
        <f t="shared" si="62"/>
        <v>0</v>
      </c>
      <c r="U174" t="b">
        <f t="shared" si="62"/>
        <v>0</v>
      </c>
      <c r="V174" t="b">
        <f>NOT(ISBLANK('master schema'!S176))</f>
        <v>0</v>
      </c>
      <c r="W174" t="b">
        <f>NOT(ISBLANK('master schema'!T176))</f>
        <v>0</v>
      </c>
      <c r="X174" t="b">
        <f>NOT(ISBLANK('master schema'!U176))</f>
        <v>0</v>
      </c>
      <c r="Y174" t="b">
        <f>NOT(ISBLANK('master schema'!V176))</f>
        <v>0</v>
      </c>
      <c r="Z174" t="b">
        <f>NOT(ISBLANK('master schema'!W176))</f>
        <v>0</v>
      </c>
      <c r="AA174" t="b">
        <f>NOT(ISBLANK('master schema'!X176))</f>
        <v>0</v>
      </c>
      <c r="AB174" t="b">
        <f t="shared" si="63"/>
        <v>0</v>
      </c>
      <c r="AC174" t="e">
        <f>INDEX(reference!$D$55:$D$61,MATCH('master schema'!M176,reference!$C$55:$C$61,0))</f>
        <v>#N/A</v>
      </c>
      <c r="AD174" t="b">
        <f t="shared" si="64"/>
        <v>0</v>
      </c>
      <c r="AE174" t="str">
        <f t="shared" si="47"/>
        <v>additionalInputItems</v>
      </c>
      <c r="AF174" s="14" t="str">
        <f t="shared" si="66"/>
        <v/>
      </c>
      <c r="AG174" s="15" t="str">
        <f t="shared" si="48"/>
        <v/>
      </c>
      <c r="AH174" s="15" t="str">
        <f t="shared" si="49"/>
        <v/>
      </c>
      <c r="AI174" s="15" t="str">
        <f t="shared" si="50"/>
        <v/>
      </c>
      <c r="AJ174" s="15" t="str">
        <f t="shared" si="51"/>
        <v/>
      </c>
      <c r="AK174" s="15" t="str">
        <f t="shared" si="52"/>
        <v/>
      </c>
      <c r="AL174" s="15" t="str">
        <f t="shared" si="53"/>
        <v/>
      </c>
      <c r="AM174" s="15" t="str">
        <f t="shared" si="54"/>
        <v/>
      </c>
      <c r="AN174" s="22" t="str">
        <f t="shared" si="55"/>
        <v/>
      </c>
      <c r="AO174" s="22" t="str">
        <f t="shared" si="56"/>
        <v/>
      </c>
      <c r="AP174" s="22" t="str">
        <f t="shared" si="57"/>
        <v/>
      </c>
      <c r="AQ174" s="22" t="str">
        <f>IF(AND($AD174,$AB174),IF(V174,IF(OR($V174:V174),",","")&amp;AQ$12&amp;": "&amp;J174,""),"")</f>
        <v/>
      </c>
      <c r="AR174" s="22" t="str">
        <f>IF(AND($AD174,$AB174),IF(W174,IF(OR($V174:W174),",","")&amp;AR$12&amp;": "&amp;K174,""),"")</f>
        <v/>
      </c>
      <c r="AS174" s="22" t="str">
        <f>IF(AND($AD174,$AB174),IF(X174,IF(OR($V174:X174),",","")&amp;AS$12&amp;": "&amp;L174,""),"")</f>
        <v/>
      </c>
      <c r="AT174" s="22" t="str">
        <f>IF(AND($AD174,$AB174),IF(Y174,IF(OR($V174:Y174),",","")&amp;AT$12&amp;": "&amp;M174,""),"")</f>
        <v/>
      </c>
      <c r="AU174" s="22" t="str">
        <f>IF(AND($AD174,$AB174),IF(Z174,IF(OR($V174:Z174),",","")&amp;AU$12&amp;": """&amp;N174&amp;"""",""),"")</f>
        <v/>
      </c>
      <c r="AV174" s="22" t="str">
        <f>IF(AND($AD174,$AB174),IF(AA174,IF(OR($V174:AA174),",","")&amp;AV$12&amp;": "&amp;"["&amp;O174&amp;"]",""),"")</f>
        <v/>
      </c>
      <c r="AW174" s="22" t="str">
        <f t="shared" si="58"/>
        <v/>
      </c>
      <c r="AX174" s="14" t="str">
        <f t="shared" si="65"/>
        <v/>
      </c>
      <c r="AY174" s="13" t="str">
        <f t="shared" si="59"/>
        <v/>
      </c>
      <c r="AZ174" t="str">
        <f t="shared" si="60"/>
        <v/>
      </c>
      <c r="BA174" t="str">
        <f t="shared" si="61"/>
        <v/>
      </c>
    </row>
    <row r="175" spans="1:53" x14ac:dyDescent="0.25">
      <c r="A175" t="str">
        <f>'master schema'!C177</f>
        <v>x_gps_latitude_direction</v>
      </c>
      <c r="B175">
        <f>'master schema'!K177</f>
        <v>0</v>
      </c>
      <c r="C175" t="str">
        <f>'master schema'!D177</f>
        <v>Input_Only</v>
      </c>
      <c r="D175" t="str">
        <f>'master schema'!E177</f>
        <v>vend</v>
      </c>
      <c r="E175">
        <f>'master schema'!M177</f>
        <v>0</v>
      </c>
      <c r="F175">
        <f>'master schema'!N177</f>
        <v>0</v>
      </c>
      <c r="G175">
        <f>'master schema'!O177</f>
        <v>0</v>
      </c>
      <c r="H175" t="b">
        <f>'master schema'!Y177</f>
        <v>0</v>
      </c>
      <c r="I175" t="b">
        <f>'master schema'!Z177</f>
        <v>0</v>
      </c>
      <c r="J175">
        <f>'master schema'!S177</f>
        <v>0</v>
      </c>
      <c r="K175">
        <f>'master schema'!T177</f>
        <v>0</v>
      </c>
      <c r="L175">
        <f>'master schema'!U177</f>
        <v>0</v>
      </c>
      <c r="M175">
        <f>'master schema'!V177</f>
        <v>0</v>
      </c>
      <c r="N175">
        <f>'master schema'!W177</f>
        <v>0</v>
      </c>
      <c r="O175">
        <f>'master schema'!X177</f>
        <v>0</v>
      </c>
      <c r="P175" t="b">
        <f t="shared" si="46"/>
        <v>0</v>
      </c>
      <c r="Q175" t="b">
        <f t="shared" si="67"/>
        <v>0</v>
      </c>
      <c r="R175" t="b">
        <f t="shared" si="67"/>
        <v>0</v>
      </c>
      <c r="S175" t="b">
        <f t="shared" si="67"/>
        <v>0</v>
      </c>
      <c r="T175" t="b">
        <f t="shared" si="62"/>
        <v>0</v>
      </c>
      <c r="U175" t="b">
        <f t="shared" si="62"/>
        <v>0</v>
      </c>
      <c r="V175" t="b">
        <f>NOT(ISBLANK('master schema'!S177))</f>
        <v>0</v>
      </c>
      <c r="W175" t="b">
        <f>NOT(ISBLANK('master schema'!T177))</f>
        <v>0</v>
      </c>
      <c r="X175" t="b">
        <f>NOT(ISBLANK('master schema'!U177))</f>
        <v>0</v>
      </c>
      <c r="Y175" t="b">
        <f>NOT(ISBLANK('master schema'!V177))</f>
        <v>0</v>
      </c>
      <c r="Z175" t="b">
        <f>NOT(ISBLANK('master schema'!W177))</f>
        <v>0</v>
      </c>
      <c r="AA175" t="b">
        <f>NOT(ISBLANK('master schema'!X177))</f>
        <v>0</v>
      </c>
      <c r="AB175" t="b">
        <f t="shared" si="63"/>
        <v>0</v>
      </c>
      <c r="AC175" t="e">
        <f>INDEX(reference!$D$55:$D$61,MATCH('master schema'!M177,reference!$C$55:$C$61,0))</f>
        <v>#N/A</v>
      </c>
      <c r="AD175" t="b">
        <f t="shared" si="64"/>
        <v>0</v>
      </c>
      <c r="AE175" t="str">
        <f t="shared" si="47"/>
        <v>xGpsLatitudeDirection</v>
      </c>
      <c r="AF175" s="14" t="str">
        <f t="shared" si="66"/>
        <v/>
      </c>
      <c r="AG175" s="15" t="str">
        <f t="shared" si="48"/>
        <v/>
      </c>
      <c r="AH175" s="15" t="str">
        <f t="shared" si="49"/>
        <v/>
      </c>
      <c r="AI175" s="15" t="str">
        <f t="shared" si="50"/>
        <v/>
      </c>
      <c r="AJ175" s="15" t="str">
        <f t="shared" si="51"/>
        <v/>
      </c>
      <c r="AK175" s="15" t="str">
        <f t="shared" si="52"/>
        <v/>
      </c>
      <c r="AL175" s="15" t="str">
        <f t="shared" si="53"/>
        <v/>
      </c>
      <c r="AM175" s="15" t="str">
        <f t="shared" si="54"/>
        <v/>
      </c>
      <c r="AN175" s="22" t="str">
        <f t="shared" si="55"/>
        <v/>
      </c>
      <c r="AO175" s="22" t="str">
        <f t="shared" si="56"/>
        <v/>
      </c>
      <c r="AP175" s="22" t="str">
        <f t="shared" si="57"/>
        <v/>
      </c>
      <c r="AQ175" s="22" t="str">
        <f>IF(AND($AD175,$AB175),IF(V175,IF(OR($V175:V175),",","")&amp;AQ$12&amp;": "&amp;J175,""),"")</f>
        <v/>
      </c>
      <c r="AR175" s="22" t="str">
        <f>IF(AND($AD175,$AB175),IF(W175,IF(OR($V175:W175),",","")&amp;AR$12&amp;": "&amp;K175,""),"")</f>
        <v/>
      </c>
      <c r="AS175" s="22" t="str">
        <f>IF(AND($AD175,$AB175),IF(X175,IF(OR($V175:X175),",","")&amp;AS$12&amp;": "&amp;L175,""),"")</f>
        <v/>
      </c>
      <c r="AT175" s="22" t="str">
        <f>IF(AND($AD175,$AB175),IF(Y175,IF(OR($V175:Y175),",","")&amp;AT$12&amp;": "&amp;M175,""),"")</f>
        <v/>
      </c>
      <c r="AU175" s="22" t="str">
        <f>IF(AND($AD175,$AB175),IF(Z175,IF(OR($V175:Z175),",","")&amp;AU$12&amp;": """&amp;N175&amp;"""",""),"")</f>
        <v/>
      </c>
      <c r="AV175" s="22" t="str">
        <f>IF(AND($AD175,$AB175),IF(AA175,IF(OR($V175:AA175),",","")&amp;AV$12&amp;": "&amp;"["&amp;O175&amp;"]",""),"")</f>
        <v/>
      </c>
      <c r="AW175" s="22" t="str">
        <f t="shared" si="58"/>
        <v/>
      </c>
      <c r="AX175" s="14" t="str">
        <f t="shared" si="65"/>
        <v/>
      </c>
      <c r="AY175" s="13" t="str">
        <f t="shared" si="59"/>
        <v/>
      </c>
      <c r="AZ175" t="str">
        <f t="shared" si="60"/>
        <v/>
      </c>
      <c r="BA175" t="str">
        <f t="shared" si="61"/>
        <v/>
      </c>
    </row>
    <row r="176" spans="1:53" x14ac:dyDescent="0.25">
      <c r="A176" t="str">
        <f>'master schema'!C178</f>
        <v>x_gps_longitude_direction</v>
      </c>
      <c r="B176">
        <f>'master schema'!K178</f>
        <v>0</v>
      </c>
      <c r="C176" t="str">
        <f>'master schema'!D178</f>
        <v>Input_Only</v>
      </c>
      <c r="D176" t="str">
        <f>'master schema'!E178</f>
        <v>vend</v>
      </c>
      <c r="E176">
        <f>'master schema'!M178</f>
        <v>0</v>
      </c>
      <c r="F176">
        <f>'master schema'!N178</f>
        <v>0</v>
      </c>
      <c r="G176">
        <f>'master schema'!O178</f>
        <v>0</v>
      </c>
      <c r="H176" t="b">
        <f>'master schema'!Y178</f>
        <v>0</v>
      </c>
      <c r="I176" t="b">
        <f>'master schema'!Z178</f>
        <v>0</v>
      </c>
      <c r="J176">
        <f>'master schema'!S178</f>
        <v>0</v>
      </c>
      <c r="K176">
        <f>'master schema'!T178</f>
        <v>0</v>
      </c>
      <c r="L176">
        <f>'master schema'!U178</f>
        <v>0</v>
      </c>
      <c r="M176">
        <f>'master schema'!V178</f>
        <v>0</v>
      </c>
      <c r="N176">
        <f>'master schema'!W178</f>
        <v>0</v>
      </c>
      <c r="O176">
        <f>'master schema'!X178</f>
        <v>0</v>
      </c>
      <c r="P176" t="b">
        <f t="shared" si="46"/>
        <v>0</v>
      </c>
      <c r="Q176" t="b">
        <f t="shared" si="67"/>
        <v>0</v>
      </c>
      <c r="R176" t="b">
        <f t="shared" si="67"/>
        <v>0</v>
      </c>
      <c r="S176" t="b">
        <f t="shared" si="67"/>
        <v>0</v>
      </c>
      <c r="T176" t="b">
        <f t="shared" si="62"/>
        <v>0</v>
      </c>
      <c r="U176" t="b">
        <f t="shared" si="62"/>
        <v>0</v>
      </c>
      <c r="V176" t="b">
        <f>NOT(ISBLANK('master schema'!S178))</f>
        <v>0</v>
      </c>
      <c r="W176" t="b">
        <f>NOT(ISBLANK('master schema'!T178))</f>
        <v>0</v>
      </c>
      <c r="X176" t="b">
        <f>NOT(ISBLANK('master schema'!U178))</f>
        <v>0</v>
      </c>
      <c r="Y176" t="b">
        <f>NOT(ISBLANK('master schema'!V178))</f>
        <v>0</v>
      </c>
      <c r="Z176" t="b">
        <f>NOT(ISBLANK('master schema'!W178))</f>
        <v>0</v>
      </c>
      <c r="AA176" t="b">
        <f>NOT(ISBLANK('master schema'!X178))</f>
        <v>0</v>
      </c>
      <c r="AB176" t="b">
        <f t="shared" si="63"/>
        <v>0</v>
      </c>
      <c r="AC176" t="e">
        <f>INDEX(reference!$D$55:$D$61,MATCH('master schema'!M178,reference!$C$55:$C$61,0))</f>
        <v>#N/A</v>
      </c>
      <c r="AD176" t="b">
        <f t="shared" si="64"/>
        <v>0</v>
      </c>
      <c r="AE176" t="str">
        <f t="shared" si="47"/>
        <v>xGpsLongitudeDirection</v>
      </c>
      <c r="AF176" s="14" t="str">
        <f t="shared" si="66"/>
        <v/>
      </c>
      <c r="AG176" s="15" t="str">
        <f t="shared" si="48"/>
        <v/>
      </c>
      <c r="AH176" s="15" t="str">
        <f t="shared" si="49"/>
        <v/>
      </c>
      <c r="AI176" s="15" t="str">
        <f t="shared" si="50"/>
        <v/>
      </c>
      <c r="AJ176" s="15" t="str">
        <f t="shared" si="51"/>
        <v/>
      </c>
      <c r="AK176" s="15" t="str">
        <f t="shared" si="52"/>
        <v/>
      </c>
      <c r="AL176" s="15" t="str">
        <f t="shared" si="53"/>
        <v/>
      </c>
      <c r="AM176" s="15" t="str">
        <f t="shared" si="54"/>
        <v/>
      </c>
      <c r="AN176" s="22" t="str">
        <f t="shared" si="55"/>
        <v/>
      </c>
      <c r="AO176" s="22" t="str">
        <f t="shared" si="56"/>
        <v/>
      </c>
      <c r="AP176" s="22" t="str">
        <f t="shared" si="57"/>
        <v/>
      </c>
      <c r="AQ176" s="22" t="str">
        <f>IF(AND($AD176,$AB176),IF(V176,IF(OR($V176:V176),",","")&amp;AQ$12&amp;": "&amp;J176,""),"")</f>
        <v/>
      </c>
      <c r="AR176" s="22" t="str">
        <f>IF(AND($AD176,$AB176),IF(W176,IF(OR($V176:W176),",","")&amp;AR$12&amp;": "&amp;K176,""),"")</f>
        <v/>
      </c>
      <c r="AS176" s="22" t="str">
        <f>IF(AND($AD176,$AB176),IF(X176,IF(OR($V176:X176),",","")&amp;AS$12&amp;": "&amp;L176,""),"")</f>
        <v/>
      </c>
      <c r="AT176" s="22" t="str">
        <f>IF(AND($AD176,$AB176),IF(Y176,IF(OR($V176:Y176),",","")&amp;AT$12&amp;": "&amp;M176,""),"")</f>
        <v/>
      </c>
      <c r="AU176" s="22" t="str">
        <f>IF(AND($AD176,$AB176),IF(Z176,IF(OR($V176:Z176),",","")&amp;AU$12&amp;": """&amp;N176&amp;"""",""),"")</f>
        <v/>
      </c>
      <c r="AV176" s="22" t="str">
        <f>IF(AND($AD176,$AB176),IF(AA176,IF(OR($V176:AA176),",","")&amp;AV$12&amp;": "&amp;"["&amp;O176&amp;"]",""),"")</f>
        <v/>
      </c>
      <c r="AW176" s="22" t="str">
        <f t="shared" si="58"/>
        <v/>
      </c>
      <c r="AX176" s="14" t="str">
        <f t="shared" si="65"/>
        <v/>
      </c>
      <c r="AY176" s="13" t="str">
        <f t="shared" si="59"/>
        <v/>
      </c>
      <c r="AZ176" t="str">
        <f t="shared" si="60"/>
        <v/>
      </c>
      <c r="BA176" t="str">
        <f t="shared" si="61"/>
        <v/>
      </c>
    </row>
    <row r="177" spans="1:53" x14ac:dyDescent="0.25">
      <c r="A177" t="str">
        <f>'master schema'!C179</f>
        <v>x_gps_date</v>
      </c>
      <c r="B177">
        <f>'master schema'!K179</f>
        <v>0</v>
      </c>
      <c r="C177" t="str">
        <f>'master schema'!D179</f>
        <v>Input_Only</v>
      </c>
      <c r="D177" t="str">
        <f>'master schema'!E179</f>
        <v>vend</v>
      </c>
      <c r="E177">
        <f>'master schema'!M179</f>
        <v>0</v>
      </c>
      <c r="F177">
        <f>'master schema'!N179</f>
        <v>0</v>
      </c>
      <c r="G177">
        <f>'master schema'!O179</f>
        <v>0</v>
      </c>
      <c r="H177" t="b">
        <f>'master schema'!Y179</f>
        <v>0</v>
      </c>
      <c r="I177" t="b">
        <f>'master schema'!Z179</f>
        <v>0</v>
      </c>
      <c r="J177">
        <f>'master schema'!S179</f>
        <v>0</v>
      </c>
      <c r="K177">
        <f>'master schema'!T179</f>
        <v>0</v>
      </c>
      <c r="L177">
        <f>'master schema'!U179</f>
        <v>0</v>
      </c>
      <c r="M177">
        <f>'master schema'!V179</f>
        <v>0</v>
      </c>
      <c r="N177">
        <f>'master schema'!W179</f>
        <v>0</v>
      </c>
      <c r="O177">
        <f>'master schema'!X179</f>
        <v>0</v>
      </c>
      <c r="P177" t="b">
        <f t="shared" si="46"/>
        <v>0</v>
      </c>
      <c r="Q177" t="b">
        <f t="shared" si="67"/>
        <v>0</v>
      </c>
      <c r="R177" t="b">
        <f t="shared" si="67"/>
        <v>0</v>
      </c>
      <c r="S177" t="b">
        <f t="shared" si="67"/>
        <v>0</v>
      </c>
      <c r="T177" t="b">
        <f t="shared" si="62"/>
        <v>0</v>
      </c>
      <c r="U177" t="b">
        <f t="shared" si="62"/>
        <v>0</v>
      </c>
      <c r="V177" t="b">
        <f>NOT(ISBLANK('master schema'!S179))</f>
        <v>0</v>
      </c>
      <c r="W177" t="b">
        <f>NOT(ISBLANK('master schema'!T179))</f>
        <v>0</v>
      </c>
      <c r="X177" t="b">
        <f>NOT(ISBLANK('master schema'!U179))</f>
        <v>0</v>
      </c>
      <c r="Y177" t="b">
        <f>NOT(ISBLANK('master schema'!V179))</f>
        <v>0</v>
      </c>
      <c r="Z177" t="b">
        <f>NOT(ISBLANK('master schema'!W179))</f>
        <v>0</v>
      </c>
      <c r="AA177" t="b">
        <f>NOT(ISBLANK('master schema'!X179))</f>
        <v>0</v>
      </c>
      <c r="AB177" t="b">
        <f t="shared" si="63"/>
        <v>0</v>
      </c>
      <c r="AC177" t="e">
        <f>INDEX(reference!$D$55:$D$61,MATCH('master schema'!M179,reference!$C$55:$C$61,0))</f>
        <v>#N/A</v>
      </c>
      <c r="AD177" t="b">
        <f t="shared" si="64"/>
        <v>0</v>
      </c>
      <c r="AE177" t="str">
        <f t="shared" si="47"/>
        <v>xGpsDate</v>
      </c>
      <c r="AF177" s="14" t="str">
        <f t="shared" si="66"/>
        <v/>
      </c>
      <c r="AG177" s="15" t="str">
        <f t="shared" si="48"/>
        <v/>
      </c>
      <c r="AH177" s="15" t="str">
        <f t="shared" si="49"/>
        <v/>
      </c>
      <c r="AI177" s="15" t="str">
        <f t="shared" si="50"/>
        <v/>
      </c>
      <c r="AJ177" s="15" t="str">
        <f t="shared" si="51"/>
        <v/>
      </c>
      <c r="AK177" s="15" t="str">
        <f t="shared" si="52"/>
        <v/>
      </c>
      <c r="AL177" s="15" t="str">
        <f t="shared" si="53"/>
        <v/>
      </c>
      <c r="AM177" s="15" t="str">
        <f t="shared" si="54"/>
        <v/>
      </c>
      <c r="AN177" s="22" t="str">
        <f t="shared" si="55"/>
        <v/>
      </c>
      <c r="AO177" s="22" t="str">
        <f t="shared" si="56"/>
        <v/>
      </c>
      <c r="AP177" s="22" t="str">
        <f t="shared" si="57"/>
        <v/>
      </c>
      <c r="AQ177" s="22" t="str">
        <f>IF(AND($AD177,$AB177),IF(V177,IF(OR($V177:V177),",","")&amp;AQ$12&amp;": "&amp;J177,""),"")</f>
        <v/>
      </c>
      <c r="AR177" s="22" t="str">
        <f>IF(AND($AD177,$AB177),IF(W177,IF(OR($V177:W177),",","")&amp;AR$12&amp;": "&amp;K177,""),"")</f>
        <v/>
      </c>
      <c r="AS177" s="22" t="str">
        <f>IF(AND($AD177,$AB177),IF(X177,IF(OR($V177:X177),",","")&amp;AS$12&amp;": "&amp;L177,""),"")</f>
        <v/>
      </c>
      <c r="AT177" s="22" t="str">
        <f>IF(AND($AD177,$AB177),IF(Y177,IF(OR($V177:Y177),",","")&amp;AT$12&amp;": "&amp;M177,""),"")</f>
        <v/>
      </c>
      <c r="AU177" s="22" t="str">
        <f>IF(AND($AD177,$AB177),IF(Z177,IF(OR($V177:Z177),",","")&amp;AU$12&amp;": """&amp;N177&amp;"""",""),"")</f>
        <v/>
      </c>
      <c r="AV177" s="22" t="str">
        <f>IF(AND($AD177,$AB177),IF(AA177,IF(OR($V177:AA177),",","")&amp;AV$12&amp;": "&amp;"["&amp;O177&amp;"]",""),"")</f>
        <v/>
      </c>
      <c r="AW177" s="22" t="str">
        <f t="shared" si="58"/>
        <v/>
      </c>
      <c r="AX177" s="14" t="str">
        <f t="shared" si="65"/>
        <v/>
      </c>
      <c r="AY177" s="13" t="str">
        <f t="shared" si="59"/>
        <v/>
      </c>
      <c r="AZ177" t="str">
        <f t="shared" si="60"/>
        <v/>
      </c>
      <c r="BA177" t="str">
        <f t="shared" si="61"/>
        <v/>
      </c>
    </row>
    <row r="178" spans="1:53" x14ac:dyDescent="0.25">
      <c r="A178" t="str">
        <f>'master schema'!C180</f>
        <v>x_gps_time</v>
      </c>
      <c r="B178">
        <f>'master schema'!K180</f>
        <v>0</v>
      </c>
      <c r="C178" t="str">
        <f>'master schema'!D180</f>
        <v>Input_Only</v>
      </c>
      <c r="D178" t="str">
        <f>'master schema'!E180</f>
        <v>vend</v>
      </c>
      <c r="E178">
        <f>'master schema'!M180</f>
        <v>0</v>
      </c>
      <c r="F178">
        <f>'master schema'!N180</f>
        <v>0</v>
      </c>
      <c r="G178">
        <f>'master schema'!O180</f>
        <v>0</v>
      </c>
      <c r="H178" t="b">
        <f>'master schema'!Y180</f>
        <v>0</v>
      </c>
      <c r="I178" t="b">
        <f>'master schema'!Z180</f>
        <v>0</v>
      </c>
      <c r="J178">
        <f>'master schema'!S180</f>
        <v>0</v>
      </c>
      <c r="K178">
        <f>'master schema'!T180</f>
        <v>0</v>
      </c>
      <c r="L178">
        <f>'master schema'!U180</f>
        <v>0</v>
      </c>
      <c r="M178">
        <f>'master schema'!V180</f>
        <v>0</v>
      </c>
      <c r="N178">
        <f>'master schema'!W180</f>
        <v>0</v>
      </c>
      <c r="O178">
        <f>'master schema'!X180</f>
        <v>0</v>
      </c>
      <c r="P178" t="b">
        <f t="shared" si="46"/>
        <v>0</v>
      </c>
      <c r="Q178" t="b">
        <f t="shared" si="67"/>
        <v>0</v>
      </c>
      <c r="R178" t="b">
        <f t="shared" si="67"/>
        <v>0</v>
      </c>
      <c r="S178" t="b">
        <f t="shared" si="67"/>
        <v>0</v>
      </c>
      <c r="T178" t="b">
        <f t="shared" si="62"/>
        <v>0</v>
      </c>
      <c r="U178" t="b">
        <f t="shared" si="62"/>
        <v>0</v>
      </c>
      <c r="V178" t="b">
        <f>NOT(ISBLANK('master schema'!S180))</f>
        <v>0</v>
      </c>
      <c r="W178" t="b">
        <f>NOT(ISBLANK('master schema'!T180))</f>
        <v>0</v>
      </c>
      <c r="X178" t="b">
        <f>NOT(ISBLANK('master schema'!U180))</f>
        <v>0</v>
      </c>
      <c r="Y178" t="b">
        <f>NOT(ISBLANK('master schema'!V180))</f>
        <v>0</v>
      </c>
      <c r="Z178" t="b">
        <f>NOT(ISBLANK('master schema'!W180))</f>
        <v>0</v>
      </c>
      <c r="AA178" t="b">
        <f>NOT(ISBLANK('master schema'!X180))</f>
        <v>0</v>
      </c>
      <c r="AB178" t="b">
        <f t="shared" si="63"/>
        <v>0</v>
      </c>
      <c r="AC178" t="e">
        <f>INDEX(reference!$D$55:$D$61,MATCH('master schema'!M180,reference!$C$55:$C$61,0))</f>
        <v>#N/A</v>
      </c>
      <c r="AD178" t="b">
        <f t="shared" si="64"/>
        <v>0</v>
      </c>
      <c r="AE178" t="str">
        <f t="shared" si="47"/>
        <v>xGpsTime</v>
      </c>
      <c r="AF178" s="14" t="str">
        <f t="shared" si="66"/>
        <v/>
      </c>
      <c r="AG178" s="15" t="str">
        <f t="shared" si="48"/>
        <v/>
      </c>
      <c r="AH178" s="15" t="str">
        <f t="shared" si="49"/>
        <v/>
      </c>
      <c r="AI178" s="15" t="str">
        <f t="shared" si="50"/>
        <v/>
      </c>
      <c r="AJ178" s="15" t="str">
        <f t="shared" si="51"/>
        <v/>
      </c>
      <c r="AK178" s="15" t="str">
        <f t="shared" si="52"/>
        <v/>
      </c>
      <c r="AL178" s="15" t="str">
        <f t="shared" si="53"/>
        <v/>
      </c>
      <c r="AM178" s="15" t="str">
        <f t="shared" si="54"/>
        <v/>
      </c>
      <c r="AN178" s="22" t="str">
        <f t="shared" si="55"/>
        <v/>
      </c>
      <c r="AO178" s="22" t="str">
        <f t="shared" si="56"/>
        <v/>
      </c>
      <c r="AP178" s="22" t="str">
        <f t="shared" si="57"/>
        <v/>
      </c>
      <c r="AQ178" s="22" t="str">
        <f>IF(AND($AD178,$AB178),IF(V178,IF(OR($V178:V178),",","")&amp;AQ$12&amp;": "&amp;J178,""),"")</f>
        <v/>
      </c>
      <c r="AR178" s="22" t="str">
        <f>IF(AND($AD178,$AB178),IF(W178,IF(OR($V178:W178),",","")&amp;AR$12&amp;": "&amp;K178,""),"")</f>
        <v/>
      </c>
      <c r="AS178" s="22" t="str">
        <f>IF(AND($AD178,$AB178),IF(X178,IF(OR($V178:X178),",","")&amp;AS$12&amp;": "&amp;L178,""),"")</f>
        <v/>
      </c>
      <c r="AT178" s="22" t="str">
        <f>IF(AND($AD178,$AB178),IF(Y178,IF(OR($V178:Y178),",","")&amp;AT$12&amp;": "&amp;M178,""),"")</f>
        <v/>
      </c>
      <c r="AU178" s="22" t="str">
        <f>IF(AND($AD178,$AB178),IF(Z178,IF(OR($V178:Z178),",","")&amp;AU$12&amp;": """&amp;N178&amp;"""",""),"")</f>
        <v/>
      </c>
      <c r="AV178" s="22" t="str">
        <f>IF(AND($AD178,$AB178),IF(AA178,IF(OR($V178:AA178),",","")&amp;AV$12&amp;": "&amp;"["&amp;O178&amp;"]",""),"")</f>
        <v/>
      </c>
      <c r="AW178" s="22" t="str">
        <f t="shared" si="58"/>
        <v/>
      </c>
      <c r="AX178" s="14" t="str">
        <f t="shared" si="65"/>
        <v/>
      </c>
      <c r="AY178" s="13" t="str">
        <f t="shared" si="59"/>
        <v/>
      </c>
      <c r="AZ178" t="str">
        <f t="shared" si="60"/>
        <v/>
      </c>
      <c r="BA178" t="str">
        <f t="shared" si="61"/>
        <v/>
      </c>
    </row>
    <row r="179" spans="1:53" x14ac:dyDescent="0.25">
      <c r="A179" t="str">
        <f>'master schema'!C181</f>
        <v>x_elapsed_distance_km</v>
      </c>
      <c r="B179">
        <f>'master schema'!K181</f>
        <v>0</v>
      </c>
      <c r="C179" t="str">
        <f>'master schema'!D181</f>
        <v>Input_Only</v>
      </c>
      <c r="D179" t="str">
        <f>'master schema'!E181</f>
        <v>vend</v>
      </c>
      <c r="E179">
        <f>'master schema'!M181</f>
        <v>0</v>
      </c>
      <c r="F179">
        <f>'master schema'!N181</f>
        <v>0</v>
      </c>
      <c r="G179">
        <f>'master schema'!O181</f>
        <v>0</v>
      </c>
      <c r="H179" t="b">
        <f>'master schema'!Y181</f>
        <v>0</v>
      </c>
      <c r="I179" t="b">
        <f>'master schema'!Z181</f>
        <v>0</v>
      </c>
      <c r="J179">
        <f>'master schema'!S181</f>
        <v>0</v>
      </c>
      <c r="K179">
        <f>'master schema'!T181</f>
        <v>0</v>
      </c>
      <c r="L179">
        <f>'master schema'!U181</f>
        <v>0</v>
      </c>
      <c r="M179">
        <f>'master schema'!V181</f>
        <v>0</v>
      </c>
      <c r="N179">
        <f>'master schema'!W181</f>
        <v>0</v>
      </c>
      <c r="O179">
        <f>'master schema'!X181</f>
        <v>0</v>
      </c>
      <c r="P179" t="b">
        <f t="shared" si="46"/>
        <v>0</v>
      </c>
      <c r="Q179" t="b">
        <f t="shared" si="67"/>
        <v>0</v>
      </c>
      <c r="R179" t="b">
        <f t="shared" si="67"/>
        <v>0</v>
      </c>
      <c r="S179" t="b">
        <f t="shared" si="67"/>
        <v>0</v>
      </c>
      <c r="T179" t="b">
        <f t="shared" si="62"/>
        <v>0</v>
      </c>
      <c r="U179" t="b">
        <f t="shared" si="62"/>
        <v>0</v>
      </c>
      <c r="V179" t="b">
        <f>NOT(ISBLANK('master schema'!S181))</f>
        <v>0</v>
      </c>
      <c r="W179" t="b">
        <f>NOT(ISBLANK('master schema'!T181))</f>
        <v>0</v>
      </c>
      <c r="X179" t="b">
        <f>NOT(ISBLANK('master schema'!U181))</f>
        <v>0</v>
      </c>
      <c r="Y179" t="b">
        <f>NOT(ISBLANK('master schema'!V181))</f>
        <v>0</v>
      </c>
      <c r="Z179" t="b">
        <f>NOT(ISBLANK('master schema'!W181))</f>
        <v>0</v>
      </c>
      <c r="AA179" t="b">
        <f>NOT(ISBLANK('master schema'!X181))</f>
        <v>0</v>
      </c>
      <c r="AB179" t="b">
        <f t="shared" si="63"/>
        <v>0</v>
      </c>
      <c r="AC179" t="e">
        <f>INDEX(reference!$D$55:$D$61,MATCH('master schema'!M181,reference!$C$55:$C$61,0))</f>
        <v>#N/A</v>
      </c>
      <c r="AD179" t="b">
        <f t="shared" si="64"/>
        <v>0</v>
      </c>
      <c r="AE179" t="str">
        <f t="shared" si="47"/>
        <v>xElapsedDistanceKm</v>
      </c>
      <c r="AF179" s="14" t="str">
        <f t="shared" si="66"/>
        <v/>
      </c>
      <c r="AG179" s="15" t="str">
        <f t="shared" si="48"/>
        <v/>
      </c>
      <c r="AH179" s="15" t="str">
        <f t="shared" si="49"/>
        <v/>
      </c>
      <c r="AI179" s="15" t="str">
        <f t="shared" si="50"/>
        <v/>
      </c>
      <c r="AJ179" s="15" t="str">
        <f t="shared" si="51"/>
        <v/>
      </c>
      <c r="AK179" s="15" t="str">
        <f t="shared" si="52"/>
        <v/>
      </c>
      <c r="AL179" s="15" t="str">
        <f t="shared" si="53"/>
        <v/>
      </c>
      <c r="AM179" s="15" t="str">
        <f t="shared" si="54"/>
        <v/>
      </c>
      <c r="AN179" s="22" t="str">
        <f t="shared" si="55"/>
        <v/>
      </c>
      <c r="AO179" s="22" t="str">
        <f t="shared" si="56"/>
        <v/>
      </c>
      <c r="AP179" s="22" t="str">
        <f t="shared" si="57"/>
        <v/>
      </c>
      <c r="AQ179" s="22" t="str">
        <f>IF(AND($AD179,$AB179),IF(V179,IF(OR($V179:V179),",","")&amp;AQ$12&amp;": "&amp;J179,""),"")</f>
        <v/>
      </c>
      <c r="AR179" s="22" t="str">
        <f>IF(AND($AD179,$AB179),IF(W179,IF(OR($V179:W179),",","")&amp;AR$12&amp;": "&amp;K179,""),"")</f>
        <v/>
      </c>
      <c r="AS179" s="22" t="str">
        <f>IF(AND($AD179,$AB179),IF(X179,IF(OR($V179:X179),",","")&amp;AS$12&amp;": "&amp;L179,""),"")</f>
        <v/>
      </c>
      <c r="AT179" s="22" t="str">
        <f>IF(AND($AD179,$AB179),IF(Y179,IF(OR($V179:Y179),",","")&amp;AT$12&amp;": "&amp;M179,""),"")</f>
        <v/>
      </c>
      <c r="AU179" s="22" t="str">
        <f>IF(AND($AD179,$AB179),IF(Z179,IF(OR($V179:Z179),",","")&amp;AU$12&amp;": """&amp;N179&amp;"""",""),"")</f>
        <v/>
      </c>
      <c r="AV179" s="22" t="str">
        <f>IF(AND($AD179,$AB179),IF(AA179,IF(OR($V179:AA179),",","")&amp;AV$12&amp;": "&amp;"["&amp;O179&amp;"]",""),"")</f>
        <v/>
      </c>
      <c r="AW179" s="22" t="str">
        <f t="shared" si="58"/>
        <v/>
      </c>
      <c r="AX179" s="14" t="str">
        <f t="shared" si="65"/>
        <v/>
      </c>
      <c r="AY179" s="13" t="str">
        <f t="shared" si="59"/>
        <v/>
      </c>
      <c r="AZ179" t="str">
        <f t="shared" si="60"/>
        <v/>
      </c>
      <c r="BA179" t="str">
        <f t="shared" si="61"/>
        <v/>
      </c>
    </row>
    <row r="180" spans="1:53" x14ac:dyDescent="0.25">
      <c r="A180">
        <f>'master schema'!C183</f>
        <v>0</v>
      </c>
      <c r="B180">
        <f>'master schema'!K183</f>
        <v>0</v>
      </c>
      <c r="C180">
        <f>'master schema'!D183</f>
        <v>0</v>
      </c>
      <c r="D180">
        <f>'master schema'!E183</f>
        <v>0</v>
      </c>
      <c r="E180">
        <f>'master schema'!M183</f>
        <v>0</v>
      </c>
      <c r="F180">
        <f>'master schema'!N183</f>
        <v>0</v>
      </c>
      <c r="G180">
        <f>'master schema'!O183</f>
        <v>0</v>
      </c>
      <c r="H180">
        <f>'master schema'!Y183</f>
        <v>0</v>
      </c>
      <c r="I180">
        <f>'master schema'!Z183</f>
        <v>0</v>
      </c>
      <c r="J180">
        <f>'master schema'!S183</f>
        <v>0</v>
      </c>
      <c r="K180">
        <f>'master schema'!T183</f>
        <v>0</v>
      </c>
      <c r="L180">
        <f>'master schema'!U183</f>
        <v>0</v>
      </c>
      <c r="M180">
        <f>'master schema'!V183</f>
        <v>0</v>
      </c>
      <c r="N180">
        <f>'master schema'!W183</f>
        <v>0</v>
      </c>
      <c r="O180">
        <f>'master schema'!X183</f>
        <v>0</v>
      </c>
      <c r="P180" t="b">
        <f t="shared" si="46"/>
        <v>0</v>
      </c>
      <c r="Q180" t="b">
        <f t="shared" si="67"/>
        <v>0</v>
      </c>
      <c r="R180" t="b">
        <f t="shared" si="67"/>
        <v>0</v>
      </c>
      <c r="S180" t="b">
        <f t="shared" si="67"/>
        <v>0</v>
      </c>
      <c r="T180">
        <f t="shared" si="62"/>
        <v>0</v>
      </c>
      <c r="U180">
        <f t="shared" si="62"/>
        <v>0</v>
      </c>
      <c r="V180" t="b">
        <f>NOT(ISBLANK('master schema'!S183))</f>
        <v>0</v>
      </c>
      <c r="W180" t="b">
        <f>NOT(ISBLANK('master schema'!T183))</f>
        <v>0</v>
      </c>
      <c r="X180" t="b">
        <f>NOT(ISBLANK('master schema'!U183))</f>
        <v>0</v>
      </c>
      <c r="Y180" t="b">
        <f>NOT(ISBLANK('master schema'!V183))</f>
        <v>0</v>
      </c>
      <c r="Z180" t="b">
        <f>NOT(ISBLANK('master schema'!W183))</f>
        <v>0</v>
      </c>
      <c r="AA180" t="b">
        <f>NOT(ISBLANK('master schema'!X183))</f>
        <v>0</v>
      </c>
      <c r="AB180" t="b">
        <f t="shared" si="63"/>
        <v>0</v>
      </c>
      <c r="AC180" t="e">
        <f>INDEX(reference!$D$55:$D$61,MATCH('master schema'!M183,reference!$C$55:$C$61,0))</f>
        <v>#N/A</v>
      </c>
      <c r="AD180" t="b">
        <f t="shared" si="64"/>
        <v>0</v>
      </c>
      <c r="AE180" t="str">
        <f t="shared" si="47"/>
        <v>0</v>
      </c>
      <c r="AF180" s="14" t="str">
        <f t="shared" si="66"/>
        <v/>
      </c>
      <c r="AG180" s="15" t="str">
        <f t="shared" si="48"/>
        <v/>
      </c>
      <c r="AH180" s="15" t="str">
        <f t="shared" si="49"/>
        <v/>
      </c>
      <c r="AI180" s="15" t="str">
        <f t="shared" si="50"/>
        <v/>
      </c>
      <c r="AJ180" s="15" t="str">
        <f t="shared" si="51"/>
        <v/>
      </c>
      <c r="AK180" s="15" t="str">
        <f t="shared" si="52"/>
        <v/>
      </c>
      <c r="AL180" s="15" t="str">
        <f t="shared" si="53"/>
        <v/>
      </c>
      <c r="AM180" s="15" t="str">
        <f t="shared" si="54"/>
        <v/>
      </c>
      <c r="AN180" s="22" t="str">
        <f t="shared" si="55"/>
        <v/>
      </c>
      <c r="AO180" s="22" t="str">
        <f t="shared" si="56"/>
        <v/>
      </c>
      <c r="AP180" s="22" t="str">
        <f t="shared" si="57"/>
        <v/>
      </c>
      <c r="AQ180" s="22" t="str">
        <f>IF(AND($AD180,$AB180),IF(V180,IF(OR($V180:V180),",","")&amp;AQ$12&amp;": "&amp;J180,""),"")</f>
        <v/>
      </c>
      <c r="AR180" s="22" t="str">
        <f>IF(AND($AD180,$AB180),IF(W180,IF(OR($V180:W180),",","")&amp;AR$12&amp;": "&amp;K180,""),"")</f>
        <v/>
      </c>
      <c r="AS180" s="22" t="str">
        <f>IF(AND($AD180,$AB180),IF(X180,IF(OR($V180:X180),",","")&amp;AS$12&amp;": "&amp;L180,""),"")</f>
        <v/>
      </c>
      <c r="AT180" s="22" t="str">
        <f>IF(AND($AD180,$AB180),IF(Y180,IF(OR($V180:Y180),",","")&amp;AT$12&amp;": "&amp;M180,""),"")</f>
        <v/>
      </c>
      <c r="AU180" s="22" t="str">
        <f>IF(AND($AD180,$AB180),IF(Z180,IF(OR($V180:Z180),",","")&amp;AU$12&amp;": """&amp;N180&amp;"""",""),"")</f>
        <v/>
      </c>
      <c r="AV180" s="22" t="str">
        <f>IF(AND($AD180,$AB180),IF(AA180,IF(OR($V180:AA180),",","")&amp;AV$12&amp;": "&amp;"["&amp;O180&amp;"]",""),"")</f>
        <v/>
      </c>
      <c r="AW180" s="22" t="str">
        <f t="shared" si="58"/>
        <v/>
      </c>
      <c r="AX180" s="14" t="str">
        <f t="shared" si="65"/>
        <v/>
      </c>
      <c r="AY180" s="13" t="str">
        <f t="shared" si="59"/>
        <v/>
      </c>
      <c r="AZ180" t="str">
        <f t="shared" si="60"/>
        <v/>
      </c>
      <c r="BA180" t="str">
        <f t="shared" si="61"/>
        <v/>
      </c>
    </row>
    <row r="181" spans="1:53" x14ac:dyDescent="0.25">
      <c r="A181">
        <f>'master schema'!C184</f>
        <v>0</v>
      </c>
      <c r="B181">
        <f>'master schema'!K184</f>
        <v>0</v>
      </c>
      <c r="C181">
        <f>'master schema'!D184</f>
        <v>0</v>
      </c>
      <c r="D181">
        <f>'master schema'!E184</f>
        <v>0</v>
      </c>
      <c r="E181">
        <f>'master schema'!M184</f>
        <v>0</v>
      </c>
      <c r="F181">
        <f>'master schema'!N184</f>
        <v>0</v>
      </c>
      <c r="G181">
        <f>'master schema'!O184</f>
        <v>0</v>
      </c>
      <c r="H181">
        <f>'master schema'!Y184</f>
        <v>0</v>
      </c>
      <c r="I181">
        <f>'master schema'!Z184</f>
        <v>0</v>
      </c>
      <c r="J181">
        <f>'master schema'!S184</f>
        <v>0</v>
      </c>
      <c r="K181">
        <f>'master schema'!T184</f>
        <v>0</v>
      </c>
      <c r="L181">
        <f>'master schema'!U184</f>
        <v>0</v>
      </c>
      <c r="M181">
        <f>'master schema'!V184</f>
        <v>0</v>
      </c>
      <c r="N181">
        <f>'master schema'!W184</f>
        <v>0</v>
      </c>
      <c r="O181">
        <f>'master schema'!X184</f>
        <v>0</v>
      </c>
      <c r="P181" t="b">
        <f t="shared" si="46"/>
        <v>0</v>
      </c>
      <c r="Q181" t="b">
        <f t="shared" si="67"/>
        <v>0</v>
      </c>
      <c r="R181" t="b">
        <f t="shared" si="67"/>
        <v>0</v>
      </c>
      <c r="S181" t="b">
        <f t="shared" si="67"/>
        <v>0</v>
      </c>
      <c r="T181">
        <f t="shared" si="62"/>
        <v>0</v>
      </c>
      <c r="U181">
        <f t="shared" si="62"/>
        <v>0</v>
      </c>
      <c r="V181" t="b">
        <f>NOT(ISBLANK('master schema'!S184))</f>
        <v>0</v>
      </c>
      <c r="W181" t="b">
        <f>NOT(ISBLANK('master schema'!T184))</f>
        <v>0</v>
      </c>
      <c r="X181" t="b">
        <f>NOT(ISBLANK('master schema'!U184))</f>
        <v>0</v>
      </c>
      <c r="Y181" t="b">
        <f>NOT(ISBLANK('master schema'!V184))</f>
        <v>0</v>
      </c>
      <c r="Z181" t="b">
        <f>NOT(ISBLANK('master schema'!W184))</f>
        <v>0</v>
      </c>
      <c r="AA181" t="b">
        <f>NOT(ISBLANK('master schema'!X184))</f>
        <v>0</v>
      </c>
      <c r="AB181" t="b">
        <f t="shared" si="63"/>
        <v>0</v>
      </c>
      <c r="AC181" t="e">
        <f>INDEX(reference!$D$55:$D$61,MATCH('master schema'!M184,reference!$C$55:$C$61,0))</f>
        <v>#N/A</v>
      </c>
      <c r="AD181" t="b">
        <f t="shared" si="64"/>
        <v>0</v>
      </c>
      <c r="AE181" t="str">
        <f t="shared" si="47"/>
        <v>0</v>
      </c>
      <c r="AF181" s="14" t="str">
        <f t="shared" si="66"/>
        <v/>
      </c>
      <c r="AG181" s="15" t="str">
        <f t="shared" si="48"/>
        <v/>
      </c>
      <c r="AH181" s="15" t="str">
        <f t="shared" si="49"/>
        <v/>
      </c>
      <c r="AI181" s="15" t="str">
        <f t="shared" si="50"/>
        <v/>
      </c>
      <c r="AJ181" s="15" t="str">
        <f t="shared" si="51"/>
        <v/>
      </c>
      <c r="AK181" s="15" t="str">
        <f t="shared" si="52"/>
        <v/>
      </c>
      <c r="AL181" s="15" t="str">
        <f t="shared" si="53"/>
        <v/>
      </c>
      <c r="AM181" s="15" t="str">
        <f t="shared" si="54"/>
        <v/>
      </c>
      <c r="AN181" s="22" t="str">
        <f t="shared" si="55"/>
        <v/>
      </c>
      <c r="AO181" s="22" t="str">
        <f t="shared" si="56"/>
        <v/>
      </c>
      <c r="AP181" s="22" t="str">
        <f t="shared" si="57"/>
        <v/>
      </c>
      <c r="AQ181" s="22" t="str">
        <f>IF(AND($AD181,$AB181),IF(V181,IF(OR($V181:V181),",","")&amp;AQ$12&amp;": "&amp;J181,""),"")</f>
        <v/>
      </c>
      <c r="AR181" s="22" t="str">
        <f>IF(AND($AD181,$AB181),IF(W181,IF(OR($V181:W181),",","")&amp;AR$12&amp;": "&amp;K181,""),"")</f>
        <v/>
      </c>
      <c r="AS181" s="22" t="str">
        <f>IF(AND($AD181,$AB181),IF(X181,IF(OR($V181:X181),",","")&amp;AS$12&amp;": "&amp;L181,""),"")</f>
        <v/>
      </c>
      <c r="AT181" s="22" t="str">
        <f>IF(AND($AD181,$AB181),IF(Y181,IF(OR($V181:Y181),",","")&amp;AT$12&amp;": "&amp;M181,""),"")</f>
        <v/>
      </c>
      <c r="AU181" s="22" t="str">
        <f>IF(AND($AD181,$AB181),IF(Z181,IF(OR($V181:Z181),",","")&amp;AU$12&amp;": """&amp;N181&amp;"""",""),"")</f>
        <v/>
      </c>
      <c r="AV181" s="22" t="str">
        <f>IF(AND($AD181,$AB181),IF(AA181,IF(OR($V181:AA181),",","")&amp;AV$12&amp;": "&amp;"["&amp;O181&amp;"]",""),"")</f>
        <v/>
      </c>
      <c r="AW181" s="22" t="str">
        <f t="shared" si="58"/>
        <v/>
      </c>
      <c r="AX181" s="14" t="str">
        <f t="shared" si="65"/>
        <v/>
      </c>
      <c r="AY181" s="13" t="str">
        <f t="shared" si="59"/>
        <v/>
      </c>
      <c r="AZ181" t="str">
        <f t="shared" si="60"/>
        <v/>
      </c>
      <c r="BA181" t="str">
        <f t="shared" si="61"/>
        <v/>
      </c>
    </row>
    <row r="182" spans="1:53" x14ac:dyDescent="0.25">
      <c r="A182">
        <f>'master schema'!C185</f>
        <v>0</v>
      </c>
      <c r="B182">
        <f>'master schema'!K185</f>
        <v>0</v>
      </c>
      <c r="C182">
        <f>'master schema'!D185</f>
        <v>0</v>
      </c>
      <c r="D182">
        <f>'master schema'!E185</f>
        <v>0</v>
      </c>
      <c r="E182">
        <f>'master schema'!M185</f>
        <v>0</v>
      </c>
      <c r="F182">
        <f>'master schema'!N185</f>
        <v>0</v>
      </c>
      <c r="G182">
        <f>'master schema'!O185</f>
        <v>0</v>
      </c>
      <c r="H182">
        <f>'master schema'!Y185</f>
        <v>0</v>
      </c>
      <c r="I182">
        <f>'master schema'!Z185</f>
        <v>0</v>
      </c>
      <c r="J182">
        <f>'master schema'!S185</f>
        <v>0</v>
      </c>
      <c r="K182">
        <f>'master schema'!T185</f>
        <v>0</v>
      </c>
      <c r="L182">
        <f>'master schema'!U185</f>
        <v>0</v>
      </c>
      <c r="M182">
        <f>'master schema'!V185</f>
        <v>0</v>
      </c>
      <c r="N182">
        <f>'master schema'!W185</f>
        <v>0</v>
      </c>
      <c r="O182">
        <f>'master schema'!X185</f>
        <v>0</v>
      </c>
      <c r="P182" t="b">
        <f t="shared" si="46"/>
        <v>0</v>
      </c>
      <c r="Q182" t="b">
        <f t="shared" si="67"/>
        <v>0</v>
      </c>
      <c r="R182" t="b">
        <f t="shared" si="67"/>
        <v>0</v>
      </c>
      <c r="S182" t="b">
        <f t="shared" si="67"/>
        <v>0</v>
      </c>
      <c r="T182">
        <f t="shared" si="62"/>
        <v>0</v>
      </c>
      <c r="U182">
        <f t="shared" si="62"/>
        <v>0</v>
      </c>
      <c r="V182" t="b">
        <f>NOT(ISBLANK('master schema'!S185))</f>
        <v>0</v>
      </c>
      <c r="W182" t="b">
        <f>NOT(ISBLANK('master schema'!T185))</f>
        <v>0</v>
      </c>
      <c r="X182" t="b">
        <f>NOT(ISBLANK('master schema'!U185))</f>
        <v>0</v>
      </c>
      <c r="Y182" t="b">
        <f>NOT(ISBLANK('master schema'!V185))</f>
        <v>0</v>
      </c>
      <c r="Z182" t="b">
        <f>NOT(ISBLANK('master schema'!W185))</f>
        <v>0</v>
      </c>
      <c r="AA182" t="b">
        <f>NOT(ISBLANK('master schema'!X185))</f>
        <v>0</v>
      </c>
      <c r="AB182" t="b">
        <f t="shared" si="63"/>
        <v>0</v>
      </c>
      <c r="AC182" t="e">
        <f>INDEX(reference!$D$55:$D$61,MATCH('master schema'!M185,reference!$C$55:$C$61,0))</f>
        <v>#N/A</v>
      </c>
      <c r="AD182" t="b">
        <f t="shared" si="64"/>
        <v>0</v>
      </c>
      <c r="AE182" t="str">
        <f t="shared" si="47"/>
        <v>0</v>
      </c>
      <c r="AF182" s="14" t="str">
        <f t="shared" si="66"/>
        <v/>
      </c>
      <c r="AG182" s="15" t="str">
        <f t="shared" si="48"/>
        <v/>
      </c>
      <c r="AH182" s="15" t="str">
        <f t="shared" si="49"/>
        <v/>
      </c>
      <c r="AI182" s="15" t="str">
        <f t="shared" si="50"/>
        <v/>
      </c>
      <c r="AJ182" s="15" t="str">
        <f t="shared" si="51"/>
        <v/>
      </c>
      <c r="AK182" s="15" t="str">
        <f t="shared" si="52"/>
        <v/>
      </c>
      <c r="AL182" s="15" t="str">
        <f t="shared" si="53"/>
        <v/>
      </c>
      <c r="AM182" s="15" t="str">
        <f t="shared" si="54"/>
        <v/>
      </c>
      <c r="AN182" s="22" t="str">
        <f t="shared" si="55"/>
        <v/>
      </c>
      <c r="AO182" s="22" t="str">
        <f t="shared" si="56"/>
        <v/>
      </c>
      <c r="AP182" s="22" t="str">
        <f t="shared" si="57"/>
        <v/>
      </c>
      <c r="AQ182" s="22" t="str">
        <f>IF(AND($AD182,$AB182),IF(V182,IF(OR($V182:V182),",","")&amp;AQ$12&amp;": "&amp;J182,""),"")</f>
        <v/>
      </c>
      <c r="AR182" s="22" t="str">
        <f>IF(AND($AD182,$AB182),IF(W182,IF(OR($V182:W182),",","")&amp;AR$12&amp;": "&amp;K182,""),"")</f>
        <v/>
      </c>
      <c r="AS182" s="22" t="str">
        <f>IF(AND($AD182,$AB182),IF(X182,IF(OR($V182:X182),",","")&amp;AS$12&amp;": "&amp;L182,""),"")</f>
        <v/>
      </c>
      <c r="AT182" s="22" t="str">
        <f>IF(AND($AD182,$AB182),IF(Y182,IF(OR($V182:Y182),",","")&amp;AT$12&amp;": "&amp;M182,""),"")</f>
        <v/>
      </c>
      <c r="AU182" s="22" t="str">
        <f>IF(AND($AD182,$AB182),IF(Z182,IF(OR($V182:Z182),",","")&amp;AU$12&amp;": """&amp;N182&amp;"""",""),"")</f>
        <v/>
      </c>
      <c r="AV182" s="22" t="str">
        <f>IF(AND($AD182,$AB182),IF(AA182,IF(OR($V182:AA182),",","")&amp;AV$12&amp;": "&amp;"["&amp;O182&amp;"]",""),"")</f>
        <v/>
      </c>
      <c r="AW182" s="22" t="str">
        <f t="shared" si="58"/>
        <v/>
      </c>
      <c r="AX182" s="14" t="str">
        <f t="shared" si="65"/>
        <v/>
      </c>
      <c r="AY182" s="13" t="str">
        <f t="shared" si="59"/>
        <v/>
      </c>
      <c r="AZ182" t="str">
        <f t="shared" si="60"/>
        <v/>
      </c>
      <c r="BA182" t="str">
        <f t="shared" si="61"/>
        <v/>
      </c>
    </row>
    <row r="183" spans="1:53" x14ac:dyDescent="0.25">
      <c r="A183">
        <f>'master schema'!C186</f>
        <v>0</v>
      </c>
      <c r="B183">
        <f>'master schema'!K186</f>
        <v>0</v>
      </c>
      <c r="C183">
        <f>'master schema'!D186</f>
        <v>0</v>
      </c>
      <c r="D183">
        <f>'master schema'!E186</f>
        <v>0</v>
      </c>
      <c r="E183">
        <f>'master schema'!M186</f>
        <v>0</v>
      </c>
      <c r="F183">
        <f>'master schema'!N186</f>
        <v>0</v>
      </c>
      <c r="G183">
        <f>'master schema'!O186</f>
        <v>0</v>
      </c>
      <c r="H183">
        <f>'master schema'!Y186</f>
        <v>0</v>
      </c>
      <c r="I183">
        <f>'master schema'!Z186</f>
        <v>0</v>
      </c>
      <c r="J183">
        <f>'master schema'!S186</f>
        <v>0</v>
      </c>
      <c r="K183">
        <f>'master schema'!T186</f>
        <v>0</v>
      </c>
      <c r="L183">
        <f>'master schema'!U186</f>
        <v>0</v>
      </c>
      <c r="M183">
        <f>'master schema'!V186</f>
        <v>0</v>
      </c>
      <c r="N183">
        <f>'master schema'!W186</f>
        <v>0</v>
      </c>
      <c r="O183">
        <f>'master schema'!X186</f>
        <v>0</v>
      </c>
      <c r="P183" t="b">
        <f t="shared" si="46"/>
        <v>0</v>
      </c>
      <c r="Q183" t="b">
        <f t="shared" si="67"/>
        <v>0</v>
      </c>
      <c r="R183" t="b">
        <f t="shared" si="67"/>
        <v>0</v>
      </c>
      <c r="S183" t="b">
        <f t="shared" si="67"/>
        <v>0</v>
      </c>
      <c r="T183">
        <f t="shared" si="62"/>
        <v>0</v>
      </c>
      <c r="U183">
        <f t="shared" si="62"/>
        <v>0</v>
      </c>
      <c r="V183" t="b">
        <f>NOT(ISBLANK('master schema'!S186))</f>
        <v>0</v>
      </c>
      <c r="W183" t="b">
        <f>NOT(ISBLANK('master schema'!T186))</f>
        <v>0</v>
      </c>
      <c r="X183" t="b">
        <f>NOT(ISBLANK('master schema'!U186))</f>
        <v>0</v>
      </c>
      <c r="Y183" t="b">
        <f>NOT(ISBLANK('master schema'!V186))</f>
        <v>0</v>
      </c>
      <c r="Z183" t="b">
        <f>NOT(ISBLANK('master schema'!W186))</f>
        <v>0</v>
      </c>
      <c r="AA183" t="b">
        <f>NOT(ISBLANK('master schema'!X186))</f>
        <v>0</v>
      </c>
      <c r="AB183" t="b">
        <f t="shared" si="63"/>
        <v>0</v>
      </c>
      <c r="AC183" t="e">
        <f>INDEX(reference!$D$55:$D$61,MATCH('master schema'!M186,reference!$C$55:$C$61,0))</f>
        <v>#N/A</v>
      </c>
      <c r="AD183" t="b">
        <f t="shared" si="64"/>
        <v>0</v>
      </c>
      <c r="AE183" t="str">
        <f t="shared" si="47"/>
        <v>0</v>
      </c>
      <c r="AF183" s="14" t="str">
        <f t="shared" si="66"/>
        <v/>
      </c>
      <c r="AG183" s="15" t="str">
        <f t="shared" si="48"/>
        <v/>
      </c>
      <c r="AH183" s="15" t="str">
        <f t="shared" si="49"/>
        <v/>
      </c>
      <c r="AI183" s="15" t="str">
        <f t="shared" si="50"/>
        <v/>
      </c>
      <c r="AJ183" s="15" t="str">
        <f t="shared" si="51"/>
        <v/>
      </c>
      <c r="AK183" s="15" t="str">
        <f t="shared" si="52"/>
        <v/>
      </c>
      <c r="AL183" s="15" t="str">
        <f t="shared" si="53"/>
        <v/>
      </c>
      <c r="AM183" s="15" t="str">
        <f t="shared" si="54"/>
        <v/>
      </c>
      <c r="AN183" s="22" t="str">
        <f t="shared" si="55"/>
        <v/>
      </c>
      <c r="AO183" s="22" t="str">
        <f t="shared" si="56"/>
        <v/>
      </c>
      <c r="AP183" s="22" t="str">
        <f t="shared" si="57"/>
        <v/>
      </c>
      <c r="AQ183" s="22" t="str">
        <f>IF(AND($AD183,$AB183),IF(V183,IF(OR($V183:V183),",","")&amp;AQ$12&amp;": "&amp;J183,""),"")</f>
        <v/>
      </c>
      <c r="AR183" s="22" t="str">
        <f>IF(AND($AD183,$AB183),IF(W183,IF(OR($V183:W183),",","")&amp;AR$12&amp;": "&amp;K183,""),"")</f>
        <v/>
      </c>
      <c r="AS183" s="22" t="str">
        <f>IF(AND($AD183,$AB183),IF(X183,IF(OR($V183:X183),",","")&amp;AS$12&amp;": "&amp;L183,""),"")</f>
        <v/>
      </c>
      <c r="AT183" s="22" t="str">
        <f>IF(AND($AD183,$AB183),IF(Y183,IF(OR($V183:Y183),",","")&amp;AT$12&amp;": "&amp;M183,""),"")</f>
        <v/>
      </c>
      <c r="AU183" s="22" t="str">
        <f>IF(AND($AD183,$AB183),IF(Z183,IF(OR($V183:Z183),",","")&amp;AU$12&amp;": """&amp;N183&amp;"""",""),"")</f>
        <v/>
      </c>
      <c r="AV183" s="22" t="str">
        <f>IF(AND($AD183,$AB183),IF(AA183,IF(OR($V183:AA183),",","")&amp;AV$12&amp;": "&amp;"["&amp;O183&amp;"]",""),"")</f>
        <v/>
      </c>
      <c r="AW183" s="22" t="str">
        <f t="shared" si="58"/>
        <v/>
      </c>
      <c r="AX183" s="14" t="str">
        <f t="shared" si="65"/>
        <v/>
      </c>
      <c r="AY183" s="13" t="str">
        <f t="shared" si="59"/>
        <v/>
      </c>
      <c r="AZ183" t="str">
        <f t="shared" si="60"/>
        <v/>
      </c>
      <c r="BA183" t="str">
        <f t="shared" si="61"/>
        <v/>
      </c>
    </row>
    <row r="184" spans="1:53" x14ac:dyDescent="0.25">
      <c r="A184">
        <f>'master schema'!C187</f>
        <v>0</v>
      </c>
      <c r="B184">
        <f>'master schema'!K187</f>
        <v>0</v>
      </c>
      <c r="C184">
        <f>'master schema'!D187</f>
        <v>0</v>
      </c>
      <c r="D184">
        <f>'master schema'!E187</f>
        <v>0</v>
      </c>
      <c r="E184">
        <f>'master schema'!M187</f>
        <v>0</v>
      </c>
      <c r="F184">
        <f>'master schema'!N187</f>
        <v>0</v>
      </c>
      <c r="G184">
        <f>'master schema'!O187</f>
        <v>0</v>
      </c>
      <c r="H184">
        <f>'master schema'!Y187</f>
        <v>0</v>
      </c>
      <c r="I184">
        <f>'master schema'!Z187</f>
        <v>0</v>
      </c>
      <c r="J184">
        <f>'master schema'!S187</f>
        <v>0</v>
      </c>
      <c r="K184">
        <f>'master schema'!T187</f>
        <v>0</v>
      </c>
      <c r="L184">
        <f>'master schema'!U187</f>
        <v>0</v>
      </c>
      <c r="M184">
        <f>'master schema'!V187</f>
        <v>0</v>
      </c>
      <c r="N184">
        <f>'master schema'!W187</f>
        <v>0</v>
      </c>
      <c r="O184">
        <f>'master schema'!X187</f>
        <v>0</v>
      </c>
      <c r="P184" t="b">
        <f t="shared" si="46"/>
        <v>0</v>
      </c>
      <c r="Q184" t="b">
        <f t="shared" si="67"/>
        <v>0</v>
      </c>
      <c r="R184" t="b">
        <f t="shared" si="67"/>
        <v>0</v>
      </c>
      <c r="S184" t="b">
        <f t="shared" si="67"/>
        <v>0</v>
      </c>
      <c r="T184">
        <f t="shared" si="62"/>
        <v>0</v>
      </c>
      <c r="U184">
        <f t="shared" si="62"/>
        <v>0</v>
      </c>
      <c r="V184" t="b">
        <f>NOT(ISBLANK('master schema'!S187))</f>
        <v>0</v>
      </c>
      <c r="W184" t="b">
        <f>NOT(ISBLANK('master schema'!T187))</f>
        <v>0</v>
      </c>
      <c r="X184" t="b">
        <f>NOT(ISBLANK('master schema'!U187))</f>
        <v>0</v>
      </c>
      <c r="Y184" t="b">
        <f>NOT(ISBLANK('master schema'!V187))</f>
        <v>0</v>
      </c>
      <c r="Z184" t="b">
        <f>NOT(ISBLANK('master schema'!W187))</f>
        <v>0</v>
      </c>
      <c r="AA184" t="b">
        <f>NOT(ISBLANK('master schema'!X187))</f>
        <v>0</v>
      </c>
      <c r="AB184" t="b">
        <f t="shared" si="63"/>
        <v>0</v>
      </c>
      <c r="AC184" t="e">
        <f>INDEX(reference!$D$55:$D$61,MATCH('master schema'!M187,reference!$C$55:$C$61,0))</f>
        <v>#N/A</v>
      </c>
      <c r="AD184" t="b">
        <f t="shared" si="64"/>
        <v>0</v>
      </c>
      <c r="AE184" t="str">
        <f t="shared" si="47"/>
        <v>0</v>
      </c>
      <c r="AF184" s="14" t="str">
        <f t="shared" si="66"/>
        <v/>
      </c>
      <c r="AG184" s="15" t="str">
        <f t="shared" si="48"/>
        <v/>
      </c>
      <c r="AH184" s="15" t="str">
        <f t="shared" si="49"/>
        <v/>
      </c>
      <c r="AI184" s="15" t="str">
        <f t="shared" si="50"/>
        <v/>
      </c>
      <c r="AJ184" s="15" t="str">
        <f t="shared" si="51"/>
        <v/>
      </c>
      <c r="AK184" s="15" t="str">
        <f t="shared" si="52"/>
        <v/>
      </c>
      <c r="AL184" s="15" t="str">
        <f t="shared" si="53"/>
        <v/>
      </c>
      <c r="AM184" s="15" t="str">
        <f t="shared" si="54"/>
        <v/>
      </c>
      <c r="AN184" s="22" t="str">
        <f t="shared" si="55"/>
        <v/>
      </c>
      <c r="AO184" s="22" t="str">
        <f t="shared" si="56"/>
        <v/>
      </c>
      <c r="AP184" s="22" t="str">
        <f t="shared" si="57"/>
        <v/>
      </c>
      <c r="AQ184" s="22" t="str">
        <f>IF(AND($AD184,$AB184),IF(V184,IF(OR($V184:V184),",","")&amp;AQ$12&amp;": "&amp;J184,""),"")</f>
        <v/>
      </c>
      <c r="AR184" s="22" t="str">
        <f>IF(AND($AD184,$AB184),IF(W184,IF(OR($V184:W184),",","")&amp;AR$12&amp;": "&amp;K184,""),"")</f>
        <v/>
      </c>
      <c r="AS184" s="22" t="str">
        <f>IF(AND($AD184,$AB184),IF(X184,IF(OR($V184:X184),",","")&amp;AS$12&amp;": "&amp;L184,""),"")</f>
        <v/>
      </c>
      <c r="AT184" s="22" t="str">
        <f>IF(AND($AD184,$AB184),IF(Y184,IF(OR($V184:Y184),",","")&amp;AT$12&amp;": "&amp;M184,""),"")</f>
        <v/>
      </c>
      <c r="AU184" s="22" t="str">
        <f>IF(AND($AD184,$AB184),IF(Z184,IF(OR($V184:Z184),",","")&amp;AU$12&amp;": """&amp;N184&amp;"""",""),"")</f>
        <v/>
      </c>
      <c r="AV184" s="22" t="str">
        <f>IF(AND($AD184,$AB184),IF(AA184,IF(OR($V184:AA184),",","")&amp;AV$12&amp;": "&amp;"["&amp;O184&amp;"]",""),"")</f>
        <v/>
      </c>
      <c r="AW184" s="22" t="str">
        <f t="shared" si="58"/>
        <v/>
      </c>
      <c r="AX184" s="14" t="str">
        <f t="shared" si="65"/>
        <v/>
      </c>
      <c r="AY184" s="13" t="str">
        <f t="shared" si="59"/>
        <v/>
      </c>
      <c r="AZ184" t="str">
        <f t="shared" si="60"/>
        <v/>
      </c>
      <c r="BA184" t="str">
        <f t="shared" si="61"/>
        <v/>
      </c>
    </row>
    <row r="185" spans="1:53" x14ac:dyDescent="0.25">
      <c r="A185">
        <f>'master schema'!C188</f>
        <v>0</v>
      </c>
      <c r="B185">
        <f>'master schema'!K188</f>
        <v>0</v>
      </c>
      <c r="C185">
        <f>'master schema'!D188</f>
        <v>0</v>
      </c>
      <c r="D185">
        <f>'master schema'!E188</f>
        <v>0</v>
      </c>
      <c r="E185">
        <f>'master schema'!M188</f>
        <v>0</v>
      </c>
      <c r="F185">
        <f>'master schema'!N188</f>
        <v>0</v>
      </c>
      <c r="G185">
        <f>'master schema'!O188</f>
        <v>0</v>
      </c>
      <c r="H185">
        <f>'master schema'!Y188</f>
        <v>0</v>
      </c>
      <c r="I185">
        <f>'master schema'!Z188</f>
        <v>0</v>
      </c>
      <c r="J185">
        <f>'master schema'!S188</f>
        <v>0</v>
      </c>
      <c r="K185">
        <f>'master schema'!T188</f>
        <v>0</v>
      </c>
      <c r="L185">
        <f>'master schema'!U188</f>
        <v>0</v>
      </c>
      <c r="M185">
        <f>'master schema'!V188</f>
        <v>0</v>
      </c>
      <c r="N185">
        <f>'master schema'!W188</f>
        <v>0</v>
      </c>
      <c r="O185">
        <f>'master schema'!X188</f>
        <v>0</v>
      </c>
      <c r="P185" t="b">
        <f t="shared" si="46"/>
        <v>0</v>
      </c>
      <c r="Q185" t="b">
        <f t="shared" si="67"/>
        <v>0</v>
      </c>
      <c r="R185" t="b">
        <f t="shared" si="67"/>
        <v>0</v>
      </c>
      <c r="S185" t="b">
        <f t="shared" si="67"/>
        <v>0</v>
      </c>
      <c r="T185">
        <f t="shared" si="62"/>
        <v>0</v>
      </c>
      <c r="U185">
        <f t="shared" si="62"/>
        <v>0</v>
      </c>
      <c r="V185" t="b">
        <f>NOT(ISBLANK('master schema'!S188))</f>
        <v>0</v>
      </c>
      <c r="W185" t="b">
        <f>NOT(ISBLANK('master schema'!T188))</f>
        <v>0</v>
      </c>
      <c r="X185" t="b">
        <f>NOT(ISBLANK('master schema'!U188))</f>
        <v>0</v>
      </c>
      <c r="Y185" t="b">
        <f>NOT(ISBLANK('master schema'!V188))</f>
        <v>0</v>
      </c>
      <c r="Z185" t="b">
        <f>NOT(ISBLANK('master schema'!W188))</f>
        <v>0</v>
      </c>
      <c r="AA185" t="b">
        <f>NOT(ISBLANK('master schema'!X188))</f>
        <v>0</v>
      </c>
      <c r="AB185" t="b">
        <f t="shared" si="63"/>
        <v>0</v>
      </c>
      <c r="AC185" t="e">
        <f>INDEX(reference!$D$55:$D$61,MATCH('master schema'!M188,reference!$C$55:$C$61,0))</f>
        <v>#N/A</v>
      </c>
      <c r="AD185" t="b">
        <f t="shared" si="64"/>
        <v>0</v>
      </c>
      <c r="AE185" t="str">
        <f t="shared" si="47"/>
        <v>0</v>
      </c>
      <c r="AF185" s="14" t="str">
        <f t="shared" si="66"/>
        <v/>
      </c>
      <c r="AG185" s="15" t="str">
        <f t="shared" si="48"/>
        <v/>
      </c>
      <c r="AH185" s="15" t="str">
        <f t="shared" si="49"/>
        <v/>
      </c>
      <c r="AI185" s="15" t="str">
        <f t="shared" si="50"/>
        <v/>
      </c>
      <c r="AJ185" s="15" t="str">
        <f t="shared" si="51"/>
        <v/>
      </c>
      <c r="AK185" s="15" t="str">
        <f t="shared" si="52"/>
        <v/>
      </c>
      <c r="AL185" s="15" t="str">
        <f t="shared" si="53"/>
        <v/>
      </c>
      <c r="AM185" s="15" t="str">
        <f t="shared" si="54"/>
        <v/>
      </c>
      <c r="AN185" s="22" t="str">
        <f t="shared" si="55"/>
        <v/>
      </c>
      <c r="AO185" s="22" t="str">
        <f t="shared" si="56"/>
        <v/>
      </c>
      <c r="AP185" s="22" t="str">
        <f t="shared" si="57"/>
        <v/>
      </c>
      <c r="AQ185" s="22" t="str">
        <f>IF(AND($AD185,$AB185),IF(V185,IF(OR($V185:V185),",","")&amp;AQ$12&amp;": "&amp;J185,""),"")</f>
        <v/>
      </c>
      <c r="AR185" s="22" t="str">
        <f>IF(AND($AD185,$AB185),IF(W185,IF(OR($V185:W185),",","")&amp;AR$12&amp;": "&amp;K185,""),"")</f>
        <v/>
      </c>
      <c r="AS185" s="22" t="str">
        <f>IF(AND($AD185,$AB185),IF(X185,IF(OR($V185:X185),",","")&amp;AS$12&amp;": "&amp;L185,""),"")</f>
        <v/>
      </c>
      <c r="AT185" s="22" t="str">
        <f>IF(AND($AD185,$AB185),IF(Y185,IF(OR($V185:Y185),",","")&amp;AT$12&amp;": "&amp;M185,""),"")</f>
        <v/>
      </c>
      <c r="AU185" s="22" t="str">
        <f>IF(AND($AD185,$AB185),IF(Z185,IF(OR($V185:Z185),",","")&amp;AU$12&amp;": """&amp;N185&amp;"""",""),"")</f>
        <v/>
      </c>
      <c r="AV185" s="22" t="str">
        <f>IF(AND($AD185,$AB185),IF(AA185,IF(OR($V185:AA185),",","")&amp;AV$12&amp;": "&amp;"["&amp;O185&amp;"]",""),"")</f>
        <v/>
      </c>
      <c r="AW185" s="22" t="str">
        <f t="shared" si="58"/>
        <v/>
      </c>
      <c r="AX185" s="14" t="str">
        <f t="shared" si="65"/>
        <v/>
      </c>
      <c r="AY185" s="13" t="str">
        <f t="shared" si="59"/>
        <v/>
      </c>
      <c r="AZ185" t="str">
        <f t="shared" si="60"/>
        <v/>
      </c>
      <c r="BA185" t="str">
        <f t="shared" si="61"/>
        <v/>
      </c>
    </row>
    <row r="186" spans="1:53" x14ac:dyDescent="0.25">
      <c r="A186">
        <f>'master schema'!C189</f>
        <v>0</v>
      </c>
      <c r="B186">
        <f>'master schema'!K189</f>
        <v>0</v>
      </c>
      <c r="C186">
        <f>'master schema'!D189</f>
        <v>0</v>
      </c>
      <c r="D186">
        <f>'master schema'!E189</f>
        <v>0</v>
      </c>
      <c r="E186">
        <f>'master schema'!M189</f>
        <v>0</v>
      </c>
      <c r="F186">
        <f>'master schema'!N189</f>
        <v>0</v>
      </c>
      <c r="G186">
        <f>'master schema'!O189</f>
        <v>0</v>
      </c>
      <c r="H186">
        <f>'master schema'!Y189</f>
        <v>0</v>
      </c>
      <c r="I186">
        <f>'master schema'!Z189</f>
        <v>0</v>
      </c>
      <c r="J186">
        <f>'master schema'!S189</f>
        <v>0</v>
      </c>
      <c r="K186">
        <f>'master schema'!T189</f>
        <v>0</v>
      </c>
      <c r="L186">
        <f>'master schema'!U189</f>
        <v>0</v>
      </c>
      <c r="M186">
        <f>'master schema'!V189</f>
        <v>0</v>
      </c>
      <c r="N186">
        <f>'master schema'!W189</f>
        <v>0</v>
      </c>
      <c r="O186">
        <f>'master schema'!X189</f>
        <v>0</v>
      </c>
      <c r="P186" t="b">
        <f t="shared" si="46"/>
        <v>0</v>
      </c>
      <c r="Q186" t="b">
        <f t="shared" si="67"/>
        <v>0</v>
      </c>
      <c r="R186" t="b">
        <f t="shared" si="67"/>
        <v>0</v>
      </c>
      <c r="S186" t="b">
        <f t="shared" si="67"/>
        <v>0</v>
      </c>
      <c r="T186">
        <f t="shared" si="62"/>
        <v>0</v>
      </c>
      <c r="U186">
        <f t="shared" si="62"/>
        <v>0</v>
      </c>
      <c r="V186" t="b">
        <f>NOT(ISBLANK('master schema'!S189))</f>
        <v>0</v>
      </c>
      <c r="W186" t="b">
        <f>NOT(ISBLANK('master schema'!T189))</f>
        <v>0</v>
      </c>
      <c r="X186" t="b">
        <f>NOT(ISBLANK('master schema'!U189))</f>
        <v>0</v>
      </c>
      <c r="Y186" t="b">
        <f>NOT(ISBLANK('master schema'!V189))</f>
        <v>0</v>
      </c>
      <c r="Z186" t="b">
        <f>NOT(ISBLANK('master schema'!W189))</f>
        <v>0</v>
      </c>
      <c r="AA186" t="b">
        <f>NOT(ISBLANK('master schema'!X189))</f>
        <v>0</v>
      </c>
      <c r="AB186" t="b">
        <f t="shared" si="63"/>
        <v>0</v>
      </c>
      <c r="AC186" t="e">
        <f>INDEX(reference!$D$55:$D$61,MATCH('master schema'!M189,reference!$C$55:$C$61,0))</f>
        <v>#N/A</v>
      </c>
      <c r="AD186" t="b">
        <f t="shared" si="64"/>
        <v>0</v>
      </c>
      <c r="AE186" t="str">
        <f t="shared" si="47"/>
        <v>0</v>
      </c>
      <c r="AF186" s="14" t="str">
        <f t="shared" si="66"/>
        <v/>
      </c>
      <c r="AG186" s="15" t="str">
        <f t="shared" si="48"/>
        <v/>
      </c>
      <c r="AH186" s="15" t="str">
        <f t="shared" si="49"/>
        <v/>
      </c>
      <c r="AI186" s="15" t="str">
        <f t="shared" si="50"/>
        <v/>
      </c>
      <c r="AJ186" s="15" t="str">
        <f t="shared" si="51"/>
        <v/>
      </c>
      <c r="AK186" s="15" t="str">
        <f t="shared" si="52"/>
        <v/>
      </c>
      <c r="AL186" s="15" t="str">
        <f t="shared" si="53"/>
        <v/>
      </c>
      <c r="AM186" s="15" t="str">
        <f t="shared" si="54"/>
        <v/>
      </c>
      <c r="AN186" s="22" t="str">
        <f t="shared" si="55"/>
        <v/>
      </c>
      <c r="AO186" s="22" t="str">
        <f t="shared" si="56"/>
        <v/>
      </c>
      <c r="AP186" s="22" t="str">
        <f t="shared" si="57"/>
        <v/>
      </c>
      <c r="AQ186" s="22" t="str">
        <f>IF(AND($AD186,$AB186),IF(V186,IF(OR($V186:V186),",","")&amp;AQ$12&amp;": "&amp;J186,""),"")</f>
        <v/>
      </c>
      <c r="AR186" s="22" t="str">
        <f>IF(AND($AD186,$AB186),IF(W186,IF(OR($V186:W186),",","")&amp;AR$12&amp;": "&amp;K186,""),"")</f>
        <v/>
      </c>
      <c r="AS186" s="22" t="str">
        <f>IF(AND($AD186,$AB186),IF(X186,IF(OR($V186:X186),",","")&amp;AS$12&amp;": "&amp;L186,""),"")</f>
        <v/>
      </c>
      <c r="AT186" s="22" t="str">
        <f>IF(AND($AD186,$AB186),IF(Y186,IF(OR($V186:Y186),",","")&amp;AT$12&amp;": "&amp;M186,""),"")</f>
        <v/>
      </c>
      <c r="AU186" s="22" t="str">
        <f>IF(AND($AD186,$AB186),IF(Z186,IF(OR($V186:Z186),",","")&amp;AU$12&amp;": """&amp;N186&amp;"""",""),"")</f>
        <v/>
      </c>
      <c r="AV186" s="22" t="str">
        <f>IF(AND($AD186,$AB186),IF(AA186,IF(OR($V186:AA186),",","")&amp;AV$12&amp;": "&amp;"["&amp;O186&amp;"]",""),"")</f>
        <v/>
      </c>
      <c r="AW186" s="22" t="str">
        <f t="shared" si="58"/>
        <v/>
      </c>
      <c r="AX186" s="14" t="str">
        <f t="shared" si="65"/>
        <v/>
      </c>
      <c r="AY186" s="13" t="str">
        <f t="shared" si="59"/>
        <v/>
      </c>
      <c r="AZ186" t="str">
        <f t="shared" si="60"/>
        <v/>
      </c>
      <c r="BA186" t="str">
        <f t="shared" si="61"/>
        <v/>
      </c>
    </row>
    <row r="187" spans="1:53" x14ac:dyDescent="0.25">
      <c r="A187">
        <f>'master schema'!C190</f>
        <v>0</v>
      </c>
      <c r="B187">
        <f>'master schema'!K190</f>
        <v>0</v>
      </c>
      <c r="C187">
        <f>'master schema'!D190</f>
        <v>0</v>
      </c>
      <c r="D187">
        <f>'master schema'!E190</f>
        <v>0</v>
      </c>
      <c r="E187">
        <f>'master schema'!M190</f>
        <v>0</v>
      </c>
      <c r="F187">
        <f>'master schema'!N190</f>
        <v>0</v>
      </c>
      <c r="G187">
        <f>'master schema'!O190</f>
        <v>0</v>
      </c>
      <c r="H187">
        <f>'master schema'!Y190</f>
        <v>0</v>
      </c>
      <c r="I187">
        <f>'master schema'!Z190</f>
        <v>0</v>
      </c>
      <c r="J187">
        <f>'master schema'!S190</f>
        <v>0</v>
      </c>
      <c r="K187">
        <f>'master schema'!T190</f>
        <v>0</v>
      </c>
      <c r="L187">
        <f>'master schema'!U190</f>
        <v>0</v>
      </c>
      <c r="M187">
        <f>'master schema'!V190</f>
        <v>0</v>
      </c>
      <c r="N187">
        <f>'master schema'!W190</f>
        <v>0</v>
      </c>
      <c r="O187">
        <f>'master schema'!X190</f>
        <v>0</v>
      </c>
      <c r="P187" t="b">
        <f t="shared" si="46"/>
        <v>0</v>
      </c>
      <c r="Q187" t="b">
        <f t="shared" si="67"/>
        <v>0</v>
      </c>
      <c r="R187" t="b">
        <f t="shared" si="67"/>
        <v>0</v>
      </c>
      <c r="S187" t="b">
        <f t="shared" si="67"/>
        <v>0</v>
      </c>
      <c r="T187">
        <f t="shared" si="62"/>
        <v>0</v>
      </c>
      <c r="U187">
        <f t="shared" si="62"/>
        <v>0</v>
      </c>
      <c r="V187" t="b">
        <f>NOT(ISBLANK('master schema'!S190))</f>
        <v>0</v>
      </c>
      <c r="W187" t="b">
        <f>NOT(ISBLANK('master schema'!T190))</f>
        <v>0</v>
      </c>
      <c r="X187" t="b">
        <f>NOT(ISBLANK('master schema'!U190))</f>
        <v>0</v>
      </c>
      <c r="Y187" t="b">
        <f>NOT(ISBLANK('master schema'!V190))</f>
        <v>0</v>
      </c>
      <c r="Z187" t="b">
        <f>NOT(ISBLANK('master schema'!W190))</f>
        <v>0</v>
      </c>
      <c r="AA187" t="b">
        <f>NOT(ISBLANK('master schema'!X190))</f>
        <v>0</v>
      </c>
      <c r="AB187" t="b">
        <f t="shared" si="63"/>
        <v>0</v>
      </c>
      <c r="AC187" t="e">
        <f>INDEX(reference!$D$55:$D$61,MATCH('master schema'!M190,reference!$C$55:$C$61,0))</f>
        <v>#N/A</v>
      </c>
      <c r="AD187" t="b">
        <f t="shared" si="64"/>
        <v>0</v>
      </c>
      <c r="AE187" t="str">
        <f t="shared" si="47"/>
        <v>0</v>
      </c>
      <c r="AF187" s="14" t="str">
        <f t="shared" si="66"/>
        <v/>
      </c>
      <c r="AG187" s="15" t="str">
        <f t="shared" si="48"/>
        <v/>
      </c>
      <c r="AH187" s="15" t="str">
        <f t="shared" si="49"/>
        <v/>
      </c>
      <c r="AI187" s="15" t="str">
        <f t="shared" si="50"/>
        <v/>
      </c>
      <c r="AJ187" s="15" t="str">
        <f t="shared" si="51"/>
        <v/>
      </c>
      <c r="AK187" s="15" t="str">
        <f t="shared" si="52"/>
        <v/>
      </c>
      <c r="AL187" s="15" t="str">
        <f t="shared" si="53"/>
        <v/>
      </c>
      <c r="AM187" s="15" t="str">
        <f t="shared" si="54"/>
        <v/>
      </c>
      <c r="AN187" s="22" t="str">
        <f t="shared" si="55"/>
        <v/>
      </c>
      <c r="AO187" s="22" t="str">
        <f t="shared" si="56"/>
        <v/>
      </c>
      <c r="AP187" s="22" t="str">
        <f t="shared" si="57"/>
        <v/>
      </c>
      <c r="AQ187" s="22" t="str">
        <f>IF(AND($AD187,$AB187),IF(V187,IF(OR($V187:V187),",","")&amp;AQ$12&amp;": "&amp;J187,""),"")</f>
        <v/>
      </c>
      <c r="AR187" s="22" t="str">
        <f>IF(AND($AD187,$AB187),IF(W187,IF(OR($V187:W187),",","")&amp;AR$12&amp;": "&amp;K187,""),"")</f>
        <v/>
      </c>
      <c r="AS187" s="22" t="str">
        <f>IF(AND($AD187,$AB187),IF(X187,IF(OR($V187:X187),",","")&amp;AS$12&amp;": "&amp;L187,""),"")</f>
        <v/>
      </c>
      <c r="AT187" s="22" t="str">
        <f>IF(AND($AD187,$AB187),IF(Y187,IF(OR($V187:Y187),",","")&amp;AT$12&amp;": "&amp;M187,""),"")</f>
        <v/>
      </c>
      <c r="AU187" s="22" t="str">
        <f>IF(AND($AD187,$AB187),IF(Z187,IF(OR($V187:Z187),",","")&amp;AU$12&amp;": """&amp;N187&amp;"""",""),"")</f>
        <v/>
      </c>
      <c r="AV187" s="22" t="str">
        <f>IF(AND($AD187,$AB187),IF(AA187,IF(OR($V187:AA187),",","")&amp;AV$12&amp;": "&amp;"["&amp;O187&amp;"]",""),"")</f>
        <v/>
      </c>
      <c r="AW187" s="22" t="str">
        <f t="shared" si="58"/>
        <v/>
      </c>
      <c r="AX187" s="14" t="str">
        <f t="shared" si="65"/>
        <v/>
      </c>
      <c r="AY187" s="13" t="str">
        <f t="shared" si="59"/>
        <v/>
      </c>
      <c r="AZ187" t="str">
        <f t="shared" si="60"/>
        <v/>
      </c>
      <c r="BA187" t="str">
        <f t="shared" si="61"/>
        <v/>
      </c>
    </row>
    <row r="188" spans="1:53" x14ac:dyDescent="0.25">
      <c r="A188">
        <f>'master schema'!C191</f>
        <v>0</v>
      </c>
      <c r="B188">
        <f>'master schema'!K191</f>
        <v>0</v>
      </c>
      <c r="C188">
        <f>'master schema'!D191</f>
        <v>0</v>
      </c>
      <c r="D188">
        <f>'master schema'!E191</f>
        <v>0</v>
      </c>
      <c r="E188">
        <f>'master schema'!M191</f>
        <v>0</v>
      </c>
      <c r="F188">
        <f>'master schema'!N191</f>
        <v>0</v>
      </c>
      <c r="G188">
        <f>'master schema'!O191</f>
        <v>0</v>
      </c>
      <c r="H188">
        <f>'master schema'!Y191</f>
        <v>0</v>
      </c>
      <c r="I188">
        <f>'master schema'!Z191</f>
        <v>0</v>
      </c>
      <c r="J188">
        <f>'master schema'!S191</f>
        <v>0</v>
      </c>
      <c r="K188">
        <f>'master schema'!T191</f>
        <v>0</v>
      </c>
      <c r="L188">
        <f>'master schema'!U191</f>
        <v>0</v>
      </c>
      <c r="M188">
        <f>'master schema'!V191</f>
        <v>0</v>
      </c>
      <c r="N188">
        <f>'master schema'!W191</f>
        <v>0</v>
      </c>
      <c r="O188">
        <f>'master schema'!X191</f>
        <v>0</v>
      </c>
      <c r="P188" t="b">
        <f t="shared" si="46"/>
        <v>0</v>
      </c>
      <c r="Q188" t="b">
        <f t="shared" si="67"/>
        <v>0</v>
      </c>
      <c r="R188" t="b">
        <f t="shared" si="67"/>
        <v>0</v>
      </c>
      <c r="S188" t="b">
        <f t="shared" si="67"/>
        <v>0</v>
      </c>
      <c r="T188">
        <f t="shared" si="62"/>
        <v>0</v>
      </c>
      <c r="U188">
        <f t="shared" si="62"/>
        <v>0</v>
      </c>
      <c r="V188" t="b">
        <f>NOT(ISBLANK('master schema'!S191))</f>
        <v>0</v>
      </c>
      <c r="W188" t="b">
        <f>NOT(ISBLANK('master schema'!T191))</f>
        <v>0</v>
      </c>
      <c r="X188" t="b">
        <f>NOT(ISBLANK('master schema'!U191))</f>
        <v>0</v>
      </c>
      <c r="Y188" t="b">
        <f>NOT(ISBLANK('master schema'!V191))</f>
        <v>0</v>
      </c>
      <c r="Z188" t="b">
        <f>NOT(ISBLANK('master schema'!W191))</f>
        <v>0</v>
      </c>
      <c r="AA188" t="b">
        <f>NOT(ISBLANK('master schema'!X191))</f>
        <v>0</v>
      </c>
      <c r="AB188" t="b">
        <f t="shared" si="63"/>
        <v>0</v>
      </c>
      <c r="AC188" t="e">
        <f>INDEX(reference!$D$55:$D$61,MATCH('master schema'!M191,reference!$C$55:$C$61,0))</f>
        <v>#N/A</v>
      </c>
      <c r="AD188" t="b">
        <f t="shared" si="64"/>
        <v>0</v>
      </c>
      <c r="AE188" t="str">
        <f t="shared" si="47"/>
        <v>0</v>
      </c>
      <c r="AF188" s="14" t="str">
        <f t="shared" si="66"/>
        <v/>
      </c>
      <c r="AG188" s="15" t="str">
        <f t="shared" si="48"/>
        <v/>
      </c>
      <c r="AH188" s="15" t="str">
        <f t="shared" si="49"/>
        <v/>
      </c>
      <c r="AI188" s="15" t="str">
        <f t="shared" si="50"/>
        <v/>
      </c>
      <c r="AJ188" s="15" t="str">
        <f t="shared" si="51"/>
        <v/>
      </c>
      <c r="AK188" s="15" t="str">
        <f t="shared" si="52"/>
        <v/>
      </c>
      <c r="AL188" s="15" t="str">
        <f t="shared" si="53"/>
        <v/>
      </c>
      <c r="AM188" s="15" t="str">
        <f t="shared" si="54"/>
        <v/>
      </c>
      <c r="AN188" s="22" t="str">
        <f t="shared" si="55"/>
        <v/>
      </c>
      <c r="AO188" s="22" t="str">
        <f t="shared" si="56"/>
        <v/>
      </c>
      <c r="AP188" s="22" t="str">
        <f t="shared" si="57"/>
        <v/>
      </c>
      <c r="AQ188" s="22" t="str">
        <f>IF(AND($AD188,$AB188),IF(V188,IF(OR($V188:V188),",","")&amp;AQ$12&amp;": "&amp;J188,""),"")</f>
        <v/>
      </c>
      <c r="AR188" s="22" t="str">
        <f>IF(AND($AD188,$AB188),IF(W188,IF(OR($V188:W188),",","")&amp;AR$12&amp;": "&amp;K188,""),"")</f>
        <v/>
      </c>
      <c r="AS188" s="22" t="str">
        <f>IF(AND($AD188,$AB188),IF(X188,IF(OR($V188:X188),",","")&amp;AS$12&amp;": "&amp;L188,""),"")</f>
        <v/>
      </c>
      <c r="AT188" s="22" t="str">
        <f>IF(AND($AD188,$AB188),IF(Y188,IF(OR($V188:Y188),",","")&amp;AT$12&amp;": "&amp;M188,""),"")</f>
        <v/>
      </c>
      <c r="AU188" s="22" t="str">
        <f>IF(AND($AD188,$AB188),IF(Z188,IF(OR($V188:Z188),",","")&amp;AU$12&amp;": """&amp;N188&amp;"""",""),"")</f>
        <v/>
      </c>
      <c r="AV188" s="22" t="str">
        <f>IF(AND($AD188,$AB188),IF(AA188,IF(OR($V188:AA188),",","")&amp;AV$12&amp;": "&amp;"["&amp;O188&amp;"]",""),"")</f>
        <v/>
      </c>
      <c r="AW188" s="22" t="str">
        <f t="shared" si="58"/>
        <v/>
      </c>
      <c r="AX188" s="14" t="str">
        <f t="shared" si="65"/>
        <v/>
      </c>
      <c r="AY188" s="13" t="str">
        <f t="shared" si="59"/>
        <v/>
      </c>
      <c r="AZ188" t="str">
        <f t="shared" si="60"/>
        <v/>
      </c>
      <c r="BA188" t="str">
        <f t="shared" si="61"/>
        <v/>
      </c>
    </row>
    <row r="189" spans="1:53" x14ac:dyDescent="0.25">
      <c r="A189">
        <f>'master schema'!C192</f>
        <v>0</v>
      </c>
      <c r="B189">
        <f>'master schema'!K192</f>
        <v>0</v>
      </c>
      <c r="C189">
        <f>'master schema'!D192</f>
        <v>0</v>
      </c>
      <c r="D189">
        <f>'master schema'!E192</f>
        <v>0</v>
      </c>
      <c r="E189">
        <f>'master schema'!M192</f>
        <v>0</v>
      </c>
      <c r="F189">
        <f>'master schema'!N192</f>
        <v>0</v>
      </c>
      <c r="G189">
        <f>'master schema'!O192</f>
        <v>0</v>
      </c>
      <c r="H189">
        <f>'master schema'!Y192</f>
        <v>0</v>
      </c>
      <c r="I189">
        <f>'master schema'!Z192</f>
        <v>0</v>
      </c>
      <c r="J189">
        <f>'master schema'!S192</f>
        <v>0</v>
      </c>
      <c r="K189">
        <f>'master schema'!T192</f>
        <v>0</v>
      </c>
      <c r="L189">
        <f>'master schema'!U192</f>
        <v>0</v>
      </c>
      <c r="M189">
        <f>'master schema'!V192</f>
        <v>0</v>
      </c>
      <c r="N189">
        <f>'master schema'!W192</f>
        <v>0</v>
      </c>
      <c r="O189">
        <f>'master schema'!X192</f>
        <v>0</v>
      </c>
      <c r="P189" t="b">
        <f t="shared" si="46"/>
        <v>0</v>
      </c>
      <c r="Q189" t="b">
        <f t="shared" si="67"/>
        <v>0</v>
      </c>
      <c r="R189" t="b">
        <f t="shared" si="67"/>
        <v>0</v>
      </c>
      <c r="S189" t="b">
        <f t="shared" si="67"/>
        <v>0</v>
      </c>
      <c r="T189">
        <f t="shared" si="62"/>
        <v>0</v>
      </c>
      <c r="U189">
        <f t="shared" si="62"/>
        <v>0</v>
      </c>
      <c r="V189" t="b">
        <f>NOT(ISBLANK('master schema'!S192))</f>
        <v>0</v>
      </c>
      <c r="W189" t="b">
        <f>NOT(ISBLANK('master schema'!T192))</f>
        <v>0</v>
      </c>
      <c r="X189" t="b">
        <f>NOT(ISBLANK('master schema'!U192))</f>
        <v>0</v>
      </c>
      <c r="Y189" t="b">
        <f>NOT(ISBLANK('master schema'!V192))</f>
        <v>0</v>
      </c>
      <c r="Z189" t="b">
        <f>NOT(ISBLANK('master schema'!W192))</f>
        <v>0</v>
      </c>
      <c r="AA189" t="b">
        <f>NOT(ISBLANK('master schema'!X192))</f>
        <v>0</v>
      </c>
      <c r="AB189" t="b">
        <f t="shared" si="63"/>
        <v>0</v>
      </c>
      <c r="AC189" t="e">
        <f>INDEX(reference!$D$55:$D$61,MATCH('master schema'!M192,reference!$C$55:$C$61,0))</f>
        <v>#N/A</v>
      </c>
      <c r="AD189" t="b">
        <f t="shared" si="64"/>
        <v>0</v>
      </c>
      <c r="AE189" t="str">
        <f t="shared" si="47"/>
        <v>0</v>
      </c>
      <c r="AF189" s="14" t="str">
        <f t="shared" si="66"/>
        <v/>
      </c>
      <c r="AG189" s="15" t="str">
        <f t="shared" si="48"/>
        <v/>
      </c>
      <c r="AH189" s="15" t="str">
        <f t="shared" si="49"/>
        <v/>
      </c>
      <c r="AI189" s="15" t="str">
        <f t="shared" si="50"/>
        <v/>
      </c>
      <c r="AJ189" s="15" t="str">
        <f t="shared" si="51"/>
        <v/>
      </c>
      <c r="AK189" s="15" t="str">
        <f t="shared" si="52"/>
        <v/>
      </c>
      <c r="AL189" s="15" t="str">
        <f t="shared" si="53"/>
        <v/>
      </c>
      <c r="AM189" s="15" t="str">
        <f t="shared" si="54"/>
        <v/>
      </c>
      <c r="AN189" s="22" t="str">
        <f t="shared" si="55"/>
        <v/>
      </c>
      <c r="AO189" s="22" t="str">
        <f t="shared" si="56"/>
        <v/>
      </c>
      <c r="AP189" s="22" t="str">
        <f t="shared" si="57"/>
        <v/>
      </c>
      <c r="AQ189" s="22" t="str">
        <f>IF(AND($AD189,$AB189),IF(V189,IF(OR($V189:V189),",","")&amp;AQ$12&amp;": "&amp;J189,""),"")</f>
        <v/>
      </c>
      <c r="AR189" s="22" t="str">
        <f>IF(AND($AD189,$AB189),IF(W189,IF(OR($V189:W189),",","")&amp;AR$12&amp;": "&amp;K189,""),"")</f>
        <v/>
      </c>
      <c r="AS189" s="22" t="str">
        <f>IF(AND($AD189,$AB189),IF(X189,IF(OR($V189:X189),",","")&amp;AS$12&amp;": "&amp;L189,""),"")</f>
        <v/>
      </c>
      <c r="AT189" s="22" t="str">
        <f>IF(AND($AD189,$AB189),IF(Y189,IF(OR($V189:Y189),",","")&amp;AT$12&amp;": "&amp;M189,""),"")</f>
        <v/>
      </c>
      <c r="AU189" s="22" t="str">
        <f>IF(AND($AD189,$AB189),IF(Z189,IF(OR($V189:Z189),",","")&amp;AU$12&amp;": """&amp;N189&amp;"""",""),"")</f>
        <v/>
      </c>
      <c r="AV189" s="22" t="str">
        <f>IF(AND($AD189,$AB189),IF(AA189,IF(OR($V189:AA189),",","")&amp;AV$12&amp;": "&amp;"["&amp;O189&amp;"]",""),"")</f>
        <v/>
      </c>
      <c r="AW189" s="22" t="str">
        <f t="shared" si="58"/>
        <v/>
      </c>
      <c r="AX189" s="14" t="str">
        <f t="shared" si="65"/>
        <v/>
      </c>
      <c r="AY189" s="13" t="str">
        <f t="shared" si="59"/>
        <v/>
      </c>
      <c r="AZ189" t="str">
        <f t="shared" si="60"/>
        <v/>
      </c>
      <c r="BA189" t="str">
        <f t="shared" si="61"/>
        <v/>
      </c>
    </row>
    <row r="190" spans="1:53" x14ac:dyDescent="0.25">
      <c r="A190">
        <f>'master schema'!C193</f>
        <v>0</v>
      </c>
      <c r="B190">
        <f>'master schema'!K193</f>
        <v>0</v>
      </c>
      <c r="C190">
        <f>'master schema'!D193</f>
        <v>0</v>
      </c>
      <c r="D190">
        <f>'master schema'!E193</f>
        <v>0</v>
      </c>
      <c r="E190">
        <f>'master schema'!M193</f>
        <v>0</v>
      </c>
      <c r="F190">
        <f>'master schema'!N193</f>
        <v>0</v>
      </c>
      <c r="G190">
        <f>'master schema'!O193</f>
        <v>0</v>
      </c>
      <c r="H190">
        <f>'master schema'!Y193</f>
        <v>0</v>
      </c>
      <c r="I190">
        <f>'master schema'!Z193</f>
        <v>0</v>
      </c>
      <c r="J190">
        <f>'master schema'!S193</f>
        <v>0</v>
      </c>
      <c r="K190">
        <f>'master schema'!T193</f>
        <v>0</v>
      </c>
      <c r="L190">
        <f>'master schema'!U193</f>
        <v>0</v>
      </c>
      <c r="M190">
        <f>'master schema'!V193</f>
        <v>0</v>
      </c>
      <c r="N190">
        <f>'master schema'!W193</f>
        <v>0</v>
      </c>
      <c r="O190">
        <f>'master schema'!X193</f>
        <v>0</v>
      </c>
      <c r="P190" t="b">
        <f t="shared" si="46"/>
        <v>0</v>
      </c>
      <c r="Q190" t="b">
        <f t="shared" si="67"/>
        <v>0</v>
      </c>
      <c r="R190" t="b">
        <f t="shared" si="67"/>
        <v>0</v>
      </c>
      <c r="S190" t="b">
        <f t="shared" si="67"/>
        <v>0</v>
      </c>
      <c r="T190">
        <f t="shared" si="62"/>
        <v>0</v>
      </c>
      <c r="U190">
        <f t="shared" si="62"/>
        <v>0</v>
      </c>
      <c r="V190" t="b">
        <f>NOT(ISBLANK('master schema'!S193))</f>
        <v>0</v>
      </c>
      <c r="W190" t="b">
        <f>NOT(ISBLANK('master schema'!T193))</f>
        <v>0</v>
      </c>
      <c r="X190" t="b">
        <f>NOT(ISBLANK('master schema'!U193))</f>
        <v>0</v>
      </c>
      <c r="Y190" t="b">
        <f>NOT(ISBLANK('master schema'!V193))</f>
        <v>0</v>
      </c>
      <c r="Z190" t="b">
        <f>NOT(ISBLANK('master schema'!W193))</f>
        <v>0</v>
      </c>
      <c r="AA190" t="b">
        <f>NOT(ISBLANK('master schema'!X193))</f>
        <v>0</v>
      </c>
      <c r="AB190" t="b">
        <f t="shared" si="63"/>
        <v>0</v>
      </c>
      <c r="AC190" t="e">
        <f>INDEX(reference!$D$55:$D$61,MATCH('master schema'!M193,reference!$C$55:$C$61,0))</f>
        <v>#N/A</v>
      </c>
      <c r="AD190" t="b">
        <f t="shared" si="64"/>
        <v>0</v>
      </c>
      <c r="AE190" t="str">
        <f t="shared" si="47"/>
        <v>0</v>
      </c>
      <c r="AF190" s="14" t="str">
        <f t="shared" si="66"/>
        <v/>
      </c>
      <c r="AG190" s="15" t="str">
        <f t="shared" si="48"/>
        <v/>
      </c>
      <c r="AH190" s="15" t="str">
        <f t="shared" si="49"/>
        <v/>
      </c>
      <c r="AI190" s="15" t="str">
        <f t="shared" si="50"/>
        <v/>
      </c>
      <c r="AJ190" s="15" t="str">
        <f t="shared" si="51"/>
        <v/>
      </c>
      <c r="AK190" s="15" t="str">
        <f t="shared" si="52"/>
        <v/>
      </c>
      <c r="AL190" s="15" t="str">
        <f t="shared" si="53"/>
        <v/>
      </c>
      <c r="AM190" s="15" t="str">
        <f t="shared" si="54"/>
        <v/>
      </c>
      <c r="AN190" s="22" t="str">
        <f t="shared" si="55"/>
        <v/>
      </c>
      <c r="AO190" s="22" t="str">
        <f t="shared" si="56"/>
        <v/>
      </c>
      <c r="AP190" s="22" t="str">
        <f t="shared" si="57"/>
        <v/>
      </c>
      <c r="AQ190" s="22" t="str">
        <f>IF(AND($AD190,$AB190),IF(V190,IF(OR($V190:V190),",","")&amp;AQ$12&amp;": "&amp;J190,""),"")</f>
        <v/>
      </c>
      <c r="AR190" s="22" t="str">
        <f>IF(AND($AD190,$AB190),IF(W190,IF(OR($V190:W190),",","")&amp;AR$12&amp;": "&amp;K190,""),"")</f>
        <v/>
      </c>
      <c r="AS190" s="22" t="str">
        <f>IF(AND($AD190,$AB190),IF(X190,IF(OR($V190:X190),",","")&amp;AS$12&amp;": "&amp;L190,""),"")</f>
        <v/>
      </c>
      <c r="AT190" s="22" t="str">
        <f>IF(AND($AD190,$AB190),IF(Y190,IF(OR($V190:Y190),",","")&amp;AT$12&amp;": "&amp;M190,""),"")</f>
        <v/>
      </c>
      <c r="AU190" s="22" t="str">
        <f>IF(AND($AD190,$AB190),IF(Z190,IF(OR($V190:Z190),",","")&amp;AU$12&amp;": """&amp;N190&amp;"""",""),"")</f>
        <v/>
      </c>
      <c r="AV190" s="22" t="str">
        <f>IF(AND($AD190,$AB190),IF(AA190,IF(OR($V190:AA190),",","")&amp;AV$12&amp;": "&amp;"["&amp;O190&amp;"]",""),"")</f>
        <v/>
      </c>
      <c r="AW190" s="22" t="str">
        <f t="shared" si="58"/>
        <v/>
      </c>
      <c r="AX190" s="14" t="str">
        <f t="shared" si="65"/>
        <v/>
      </c>
      <c r="AY190" s="13" t="str">
        <f t="shared" si="59"/>
        <v/>
      </c>
      <c r="AZ190" t="str">
        <f t="shared" si="60"/>
        <v/>
      </c>
      <c r="BA190" t="str">
        <f t="shared" si="61"/>
        <v/>
      </c>
    </row>
    <row r="191" spans="1:53" x14ac:dyDescent="0.25">
      <c r="A191">
        <f>'master schema'!C194</f>
        <v>0</v>
      </c>
      <c r="B191">
        <f>'master schema'!K194</f>
        <v>0</v>
      </c>
      <c r="C191">
        <f>'master schema'!D194</f>
        <v>0</v>
      </c>
      <c r="D191">
        <f>'master schema'!E194</f>
        <v>0</v>
      </c>
      <c r="E191">
        <f>'master schema'!M194</f>
        <v>0</v>
      </c>
      <c r="F191">
        <f>'master schema'!N194</f>
        <v>0</v>
      </c>
      <c r="G191">
        <f>'master schema'!O194</f>
        <v>0</v>
      </c>
      <c r="H191">
        <f>'master schema'!Y194</f>
        <v>0</v>
      </c>
      <c r="I191">
        <f>'master schema'!Z194</f>
        <v>0</v>
      </c>
      <c r="J191">
        <f>'master schema'!S194</f>
        <v>0</v>
      </c>
      <c r="K191">
        <f>'master schema'!T194</f>
        <v>0</v>
      </c>
      <c r="L191">
        <f>'master schema'!U194</f>
        <v>0</v>
      </c>
      <c r="M191">
        <f>'master schema'!V194</f>
        <v>0</v>
      </c>
      <c r="N191">
        <f>'master schema'!W194</f>
        <v>0</v>
      </c>
      <c r="O191">
        <f>'master schema'!X194</f>
        <v>0</v>
      </c>
      <c r="P191" t="b">
        <f t="shared" si="46"/>
        <v>0</v>
      </c>
      <c r="Q191" t="b">
        <f t="shared" si="67"/>
        <v>0</v>
      </c>
      <c r="R191" t="b">
        <f t="shared" si="67"/>
        <v>0</v>
      </c>
      <c r="S191" t="b">
        <f t="shared" si="67"/>
        <v>0</v>
      </c>
      <c r="T191">
        <f t="shared" si="62"/>
        <v>0</v>
      </c>
      <c r="U191">
        <f t="shared" si="62"/>
        <v>0</v>
      </c>
      <c r="V191" t="b">
        <f>NOT(ISBLANK('master schema'!S194))</f>
        <v>0</v>
      </c>
      <c r="W191" t="b">
        <f>NOT(ISBLANK('master schema'!T194))</f>
        <v>0</v>
      </c>
      <c r="X191" t="b">
        <f>NOT(ISBLANK('master schema'!U194))</f>
        <v>0</v>
      </c>
      <c r="Y191" t="b">
        <f>NOT(ISBLANK('master schema'!V194))</f>
        <v>0</v>
      </c>
      <c r="Z191" t="b">
        <f>NOT(ISBLANK('master schema'!W194))</f>
        <v>0</v>
      </c>
      <c r="AA191" t="b">
        <f>NOT(ISBLANK('master schema'!X194))</f>
        <v>0</v>
      </c>
      <c r="AB191" t="b">
        <f t="shared" si="63"/>
        <v>0</v>
      </c>
      <c r="AC191" t="e">
        <f>INDEX(reference!$D$55:$D$61,MATCH('master schema'!M194,reference!$C$55:$C$61,0))</f>
        <v>#N/A</v>
      </c>
      <c r="AD191" t="b">
        <f t="shared" si="64"/>
        <v>0</v>
      </c>
      <c r="AE191" t="str">
        <f t="shared" si="47"/>
        <v>0</v>
      </c>
      <c r="AF191" s="14" t="str">
        <f t="shared" si="66"/>
        <v/>
      </c>
      <c r="AG191" s="15" t="str">
        <f t="shared" si="48"/>
        <v/>
      </c>
      <c r="AH191" s="15" t="str">
        <f t="shared" si="49"/>
        <v/>
      </c>
      <c r="AI191" s="15" t="str">
        <f t="shared" si="50"/>
        <v/>
      </c>
      <c r="AJ191" s="15" t="str">
        <f t="shared" si="51"/>
        <v/>
      </c>
      <c r="AK191" s="15" t="str">
        <f t="shared" si="52"/>
        <v/>
      </c>
      <c r="AL191" s="15" t="str">
        <f t="shared" si="53"/>
        <v/>
      </c>
      <c r="AM191" s="15" t="str">
        <f t="shared" si="54"/>
        <v/>
      </c>
      <c r="AN191" s="22" t="str">
        <f t="shared" si="55"/>
        <v/>
      </c>
      <c r="AO191" s="22" t="str">
        <f t="shared" si="56"/>
        <v/>
      </c>
      <c r="AP191" s="22" t="str">
        <f t="shared" si="57"/>
        <v/>
      </c>
      <c r="AQ191" s="22" t="str">
        <f>IF(AND($AD191,$AB191),IF(V191,IF(OR($V191:V191),",","")&amp;AQ$12&amp;": "&amp;J191,""),"")</f>
        <v/>
      </c>
      <c r="AR191" s="22" t="str">
        <f>IF(AND($AD191,$AB191),IF(W191,IF(OR($V191:W191),",","")&amp;AR$12&amp;": "&amp;K191,""),"")</f>
        <v/>
      </c>
      <c r="AS191" s="22" t="str">
        <f>IF(AND($AD191,$AB191),IF(X191,IF(OR($V191:X191),",","")&amp;AS$12&amp;": "&amp;L191,""),"")</f>
        <v/>
      </c>
      <c r="AT191" s="22" t="str">
        <f>IF(AND($AD191,$AB191),IF(Y191,IF(OR($V191:Y191),",","")&amp;AT$12&amp;": "&amp;M191,""),"")</f>
        <v/>
      </c>
      <c r="AU191" s="22" t="str">
        <f>IF(AND($AD191,$AB191),IF(Z191,IF(OR($V191:Z191),",","")&amp;AU$12&amp;": """&amp;N191&amp;"""",""),"")</f>
        <v/>
      </c>
      <c r="AV191" s="22" t="str">
        <f>IF(AND($AD191,$AB191),IF(AA191,IF(OR($V191:AA191),",","")&amp;AV$12&amp;": "&amp;"["&amp;O191&amp;"]",""),"")</f>
        <v/>
      </c>
      <c r="AW191" s="22" t="str">
        <f t="shared" si="58"/>
        <v/>
      </c>
      <c r="AX191" s="14" t="str">
        <f t="shared" si="65"/>
        <v/>
      </c>
      <c r="AY191" s="13" t="str">
        <f t="shared" si="59"/>
        <v/>
      </c>
      <c r="AZ191" t="str">
        <f t="shared" si="60"/>
        <v/>
      </c>
      <c r="BA191" t="str">
        <f t="shared" si="61"/>
        <v/>
      </c>
    </row>
    <row r="192" spans="1:53" x14ac:dyDescent="0.25">
      <c r="A192">
        <f>'master schema'!C195</f>
        <v>0</v>
      </c>
      <c r="B192">
        <f>'master schema'!K195</f>
        <v>0</v>
      </c>
      <c r="C192">
        <f>'master schema'!D195</f>
        <v>0</v>
      </c>
      <c r="D192">
        <f>'master schema'!E195</f>
        <v>0</v>
      </c>
      <c r="E192">
        <f>'master schema'!M195</f>
        <v>0</v>
      </c>
      <c r="F192">
        <f>'master schema'!N195</f>
        <v>0</v>
      </c>
      <c r="G192">
        <f>'master schema'!O195</f>
        <v>0</v>
      </c>
      <c r="H192">
        <f>'master schema'!Y195</f>
        <v>0</v>
      </c>
      <c r="I192">
        <f>'master schema'!Z195</f>
        <v>0</v>
      </c>
      <c r="J192">
        <f>'master schema'!S195</f>
        <v>0</v>
      </c>
      <c r="K192">
        <f>'master schema'!T195</f>
        <v>0</v>
      </c>
      <c r="L192">
        <f>'master schema'!U195</f>
        <v>0</v>
      </c>
      <c r="M192">
        <f>'master schema'!V195</f>
        <v>0</v>
      </c>
      <c r="N192">
        <f>'master schema'!W195</f>
        <v>0</v>
      </c>
      <c r="O192">
        <f>'master schema'!X195</f>
        <v>0</v>
      </c>
      <c r="P192" t="b">
        <f t="shared" si="46"/>
        <v>0</v>
      </c>
      <c r="Q192" t="b">
        <f t="shared" si="67"/>
        <v>0</v>
      </c>
      <c r="R192" t="b">
        <f t="shared" si="67"/>
        <v>0</v>
      </c>
      <c r="S192" t="b">
        <f t="shared" si="67"/>
        <v>0</v>
      </c>
      <c r="T192">
        <f t="shared" si="62"/>
        <v>0</v>
      </c>
      <c r="U192">
        <f t="shared" si="62"/>
        <v>0</v>
      </c>
      <c r="V192" t="b">
        <f>NOT(ISBLANK('master schema'!S195))</f>
        <v>0</v>
      </c>
      <c r="W192" t="b">
        <f>NOT(ISBLANK('master schema'!T195))</f>
        <v>0</v>
      </c>
      <c r="X192" t="b">
        <f>NOT(ISBLANK('master schema'!U195))</f>
        <v>0</v>
      </c>
      <c r="Y192" t="b">
        <f>NOT(ISBLANK('master schema'!V195))</f>
        <v>0</v>
      </c>
      <c r="Z192" t="b">
        <f>NOT(ISBLANK('master schema'!W195))</f>
        <v>0</v>
      </c>
      <c r="AA192" t="b">
        <f>NOT(ISBLANK('master schema'!X195))</f>
        <v>0</v>
      </c>
      <c r="AB192" t="b">
        <f t="shared" si="63"/>
        <v>0</v>
      </c>
      <c r="AC192" t="e">
        <f>INDEX(reference!$D$55:$D$61,MATCH('master schema'!M195,reference!$C$55:$C$61,0))</f>
        <v>#N/A</v>
      </c>
      <c r="AD192" t="b">
        <f t="shared" si="64"/>
        <v>0</v>
      </c>
      <c r="AE192" t="str">
        <f t="shared" si="47"/>
        <v>0</v>
      </c>
      <c r="AF192" s="14" t="str">
        <f t="shared" si="66"/>
        <v/>
      </c>
      <c r="AG192" s="15" t="str">
        <f t="shared" si="48"/>
        <v/>
      </c>
      <c r="AH192" s="15" t="str">
        <f t="shared" si="49"/>
        <v/>
      </c>
      <c r="AI192" s="15" t="str">
        <f t="shared" si="50"/>
        <v/>
      </c>
      <c r="AJ192" s="15" t="str">
        <f t="shared" si="51"/>
        <v/>
      </c>
      <c r="AK192" s="15" t="str">
        <f t="shared" si="52"/>
        <v/>
      </c>
      <c r="AL192" s="15" t="str">
        <f t="shared" si="53"/>
        <v/>
      </c>
      <c r="AM192" s="15" t="str">
        <f t="shared" si="54"/>
        <v/>
      </c>
      <c r="AN192" s="22" t="str">
        <f t="shared" si="55"/>
        <v/>
      </c>
      <c r="AO192" s="22" t="str">
        <f t="shared" si="56"/>
        <v/>
      </c>
      <c r="AP192" s="22" t="str">
        <f t="shared" si="57"/>
        <v/>
      </c>
      <c r="AQ192" s="22" t="str">
        <f>IF(AND($AD192,$AB192),IF(V192,IF(OR($V192:V192),",","")&amp;AQ$12&amp;": "&amp;J192,""),"")</f>
        <v/>
      </c>
      <c r="AR192" s="22" t="str">
        <f>IF(AND($AD192,$AB192),IF(W192,IF(OR($V192:W192),",","")&amp;AR$12&amp;": "&amp;K192,""),"")</f>
        <v/>
      </c>
      <c r="AS192" s="22" t="str">
        <f>IF(AND($AD192,$AB192),IF(X192,IF(OR($V192:X192),",","")&amp;AS$12&amp;": "&amp;L192,""),"")</f>
        <v/>
      </c>
      <c r="AT192" s="22" t="str">
        <f>IF(AND($AD192,$AB192),IF(Y192,IF(OR($V192:Y192),",","")&amp;AT$12&amp;": "&amp;M192,""),"")</f>
        <v/>
      </c>
      <c r="AU192" s="22" t="str">
        <f>IF(AND($AD192,$AB192),IF(Z192,IF(OR($V192:Z192),",","")&amp;AU$12&amp;": """&amp;N192&amp;"""",""),"")</f>
        <v/>
      </c>
      <c r="AV192" s="22" t="str">
        <f>IF(AND($AD192,$AB192),IF(AA192,IF(OR($V192:AA192),",","")&amp;AV$12&amp;": "&amp;"["&amp;O192&amp;"]",""),"")</f>
        <v/>
      </c>
      <c r="AW192" s="22" t="str">
        <f t="shared" si="58"/>
        <v/>
      </c>
      <c r="AX192" s="14" t="str">
        <f t="shared" si="65"/>
        <v/>
      </c>
      <c r="AY192" s="13" t="str">
        <f t="shared" si="59"/>
        <v/>
      </c>
      <c r="AZ192" t="str">
        <f t="shared" si="60"/>
        <v/>
      </c>
      <c r="BA192" t="str">
        <f t="shared" si="61"/>
        <v/>
      </c>
    </row>
    <row r="193" spans="1:53" x14ac:dyDescent="0.25">
      <c r="A193">
        <f>'master schema'!C196</f>
        <v>0</v>
      </c>
      <c r="B193">
        <f>'master schema'!K196</f>
        <v>0</v>
      </c>
      <c r="C193">
        <f>'master schema'!D196</f>
        <v>0</v>
      </c>
      <c r="D193">
        <f>'master schema'!E196</f>
        <v>0</v>
      </c>
      <c r="E193">
        <f>'master schema'!M196</f>
        <v>0</v>
      </c>
      <c r="F193">
        <f>'master schema'!N196</f>
        <v>0</v>
      </c>
      <c r="G193">
        <f>'master schema'!O196</f>
        <v>0</v>
      </c>
      <c r="H193">
        <f>'master schema'!Y196</f>
        <v>0</v>
      </c>
      <c r="I193">
        <f>'master schema'!Z196</f>
        <v>0</v>
      </c>
      <c r="J193">
        <f>'master schema'!S196</f>
        <v>0</v>
      </c>
      <c r="K193">
        <f>'master schema'!T196</f>
        <v>0</v>
      </c>
      <c r="L193">
        <f>'master schema'!U196</f>
        <v>0</v>
      </c>
      <c r="M193">
        <f>'master schema'!V196</f>
        <v>0</v>
      </c>
      <c r="N193">
        <f>'master schema'!W196</f>
        <v>0</v>
      </c>
      <c r="O193">
        <f>'master schema'!X196</f>
        <v>0</v>
      </c>
      <c r="P193" t="b">
        <f t="shared" si="46"/>
        <v>0</v>
      </c>
      <c r="Q193" t="b">
        <f t="shared" si="67"/>
        <v>0</v>
      </c>
      <c r="R193" t="b">
        <f t="shared" si="67"/>
        <v>0</v>
      </c>
      <c r="S193" t="b">
        <f t="shared" si="67"/>
        <v>0</v>
      </c>
      <c r="T193">
        <f t="shared" si="62"/>
        <v>0</v>
      </c>
      <c r="U193">
        <f t="shared" si="62"/>
        <v>0</v>
      </c>
      <c r="V193" t="b">
        <f>NOT(ISBLANK('master schema'!S196))</f>
        <v>0</v>
      </c>
      <c r="W193" t="b">
        <f>NOT(ISBLANK('master schema'!T196))</f>
        <v>0</v>
      </c>
      <c r="X193" t="b">
        <f>NOT(ISBLANK('master schema'!U196))</f>
        <v>0</v>
      </c>
      <c r="Y193" t="b">
        <f>NOT(ISBLANK('master schema'!V196))</f>
        <v>0</v>
      </c>
      <c r="Z193" t="b">
        <f>NOT(ISBLANK('master schema'!W196))</f>
        <v>0</v>
      </c>
      <c r="AA193" t="b">
        <f>NOT(ISBLANK('master schema'!X196))</f>
        <v>0</v>
      </c>
      <c r="AB193" t="b">
        <f t="shared" si="63"/>
        <v>0</v>
      </c>
      <c r="AC193" t="e">
        <f>INDEX(reference!$D$55:$D$61,MATCH('master schema'!M196,reference!$C$55:$C$61,0))</f>
        <v>#N/A</v>
      </c>
      <c r="AD193" t="b">
        <f t="shared" si="64"/>
        <v>0</v>
      </c>
      <c r="AE193" t="str">
        <f t="shared" si="47"/>
        <v>0</v>
      </c>
      <c r="AF193" s="14" t="str">
        <f t="shared" si="66"/>
        <v/>
      </c>
      <c r="AG193" s="15" t="str">
        <f t="shared" si="48"/>
        <v/>
      </c>
      <c r="AH193" s="15" t="str">
        <f t="shared" si="49"/>
        <v/>
      </c>
      <c r="AI193" s="15" t="str">
        <f t="shared" si="50"/>
        <v/>
      </c>
      <c r="AJ193" s="15" t="str">
        <f t="shared" si="51"/>
        <v/>
      </c>
      <c r="AK193" s="15" t="str">
        <f t="shared" si="52"/>
        <v/>
      </c>
      <c r="AL193" s="15" t="str">
        <f t="shared" si="53"/>
        <v/>
      </c>
      <c r="AM193" s="15" t="str">
        <f t="shared" si="54"/>
        <v/>
      </c>
      <c r="AN193" s="22" t="str">
        <f t="shared" si="55"/>
        <v/>
      </c>
      <c r="AO193" s="22" t="str">
        <f t="shared" si="56"/>
        <v/>
      </c>
      <c r="AP193" s="22" t="str">
        <f t="shared" si="57"/>
        <v/>
      </c>
      <c r="AQ193" s="22" t="str">
        <f>IF(AND($AD193,$AB193),IF(V193,IF(OR($V193:V193),",","")&amp;AQ$12&amp;": "&amp;J193,""),"")</f>
        <v/>
      </c>
      <c r="AR193" s="22" t="str">
        <f>IF(AND($AD193,$AB193),IF(W193,IF(OR($V193:W193),",","")&amp;AR$12&amp;": "&amp;K193,""),"")</f>
        <v/>
      </c>
      <c r="AS193" s="22" t="str">
        <f>IF(AND($AD193,$AB193),IF(X193,IF(OR($V193:X193),",","")&amp;AS$12&amp;": "&amp;L193,""),"")</f>
        <v/>
      </c>
      <c r="AT193" s="22" t="str">
        <f>IF(AND($AD193,$AB193),IF(Y193,IF(OR($V193:Y193),",","")&amp;AT$12&amp;": "&amp;M193,""),"")</f>
        <v/>
      </c>
      <c r="AU193" s="22" t="str">
        <f>IF(AND($AD193,$AB193),IF(Z193,IF(OR($V193:Z193),",","")&amp;AU$12&amp;": """&amp;N193&amp;"""",""),"")</f>
        <v/>
      </c>
      <c r="AV193" s="22" t="str">
        <f>IF(AND($AD193,$AB193),IF(AA193,IF(OR($V193:AA193),",","")&amp;AV$12&amp;": "&amp;"["&amp;O193&amp;"]",""),"")</f>
        <v/>
      </c>
      <c r="AW193" s="22" t="str">
        <f t="shared" si="58"/>
        <v/>
      </c>
      <c r="AX193" s="14" t="str">
        <f t="shared" si="65"/>
        <v/>
      </c>
      <c r="AY193" s="13" t="str">
        <f t="shared" si="59"/>
        <v/>
      </c>
      <c r="AZ193" t="str">
        <f t="shared" si="60"/>
        <v/>
      </c>
      <c r="BA193" t="str">
        <f t="shared" si="61"/>
        <v/>
      </c>
    </row>
    <row r="194" spans="1:53" x14ac:dyDescent="0.25">
      <c r="A194">
        <f>'master schema'!C197</f>
        <v>0</v>
      </c>
      <c r="B194">
        <f>'master schema'!K197</f>
        <v>0</v>
      </c>
      <c r="C194">
        <f>'master schema'!D197</f>
        <v>0</v>
      </c>
      <c r="D194">
        <f>'master schema'!E197</f>
        <v>0</v>
      </c>
      <c r="E194">
        <f>'master schema'!M197</f>
        <v>0</v>
      </c>
      <c r="F194">
        <f>'master schema'!N197</f>
        <v>0</v>
      </c>
      <c r="G194">
        <f>'master schema'!O197</f>
        <v>0</v>
      </c>
      <c r="H194">
        <f>'master schema'!Y197</f>
        <v>0</v>
      </c>
      <c r="I194">
        <f>'master schema'!Z197</f>
        <v>0</v>
      </c>
      <c r="J194">
        <f>'master schema'!S197</f>
        <v>0</v>
      </c>
      <c r="K194">
        <f>'master schema'!T197</f>
        <v>0</v>
      </c>
      <c r="L194">
        <f>'master schema'!U197</f>
        <v>0</v>
      </c>
      <c r="M194">
        <f>'master schema'!V197</f>
        <v>0</v>
      </c>
      <c r="N194">
        <f>'master schema'!W197</f>
        <v>0</v>
      </c>
      <c r="O194">
        <f>'master schema'!X197</f>
        <v>0</v>
      </c>
      <c r="P194" t="b">
        <f t="shared" si="46"/>
        <v>0</v>
      </c>
      <c r="Q194" t="b">
        <f t="shared" si="67"/>
        <v>0</v>
      </c>
      <c r="R194" t="b">
        <f t="shared" si="67"/>
        <v>0</v>
      </c>
      <c r="S194" t="b">
        <f t="shared" si="67"/>
        <v>0</v>
      </c>
      <c r="T194">
        <f t="shared" si="62"/>
        <v>0</v>
      </c>
      <c r="U194">
        <f t="shared" si="62"/>
        <v>0</v>
      </c>
      <c r="V194" t="b">
        <f>NOT(ISBLANK('master schema'!S197))</f>
        <v>0</v>
      </c>
      <c r="W194" t="b">
        <f>NOT(ISBLANK('master schema'!T197))</f>
        <v>0</v>
      </c>
      <c r="X194" t="b">
        <f>NOT(ISBLANK('master schema'!U197))</f>
        <v>0</v>
      </c>
      <c r="Y194" t="b">
        <f>NOT(ISBLANK('master schema'!V197))</f>
        <v>0</v>
      </c>
      <c r="Z194" t="b">
        <f>NOT(ISBLANK('master schema'!W197))</f>
        <v>0</v>
      </c>
      <c r="AA194" t="b">
        <f>NOT(ISBLANK('master schema'!X197))</f>
        <v>0</v>
      </c>
      <c r="AB194" t="b">
        <f t="shared" si="63"/>
        <v>0</v>
      </c>
      <c r="AC194" t="e">
        <f>INDEX(reference!$D$55:$D$61,MATCH('master schema'!M197,reference!$C$55:$C$61,0))</f>
        <v>#N/A</v>
      </c>
      <c r="AD194" t="b">
        <f t="shared" si="64"/>
        <v>0</v>
      </c>
      <c r="AE194" t="str">
        <f t="shared" si="47"/>
        <v>0</v>
      </c>
      <c r="AF194" s="14" t="str">
        <f t="shared" si="66"/>
        <v/>
      </c>
      <c r="AG194" s="15" t="str">
        <f t="shared" si="48"/>
        <v/>
      </c>
      <c r="AH194" s="15" t="str">
        <f t="shared" si="49"/>
        <v/>
      </c>
      <c r="AI194" s="15" t="str">
        <f t="shared" si="50"/>
        <v/>
      </c>
      <c r="AJ194" s="15" t="str">
        <f t="shared" si="51"/>
        <v/>
      </c>
      <c r="AK194" s="15" t="str">
        <f t="shared" si="52"/>
        <v/>
      </c>
      <c r="AL194" s="15" t="str">
        <f t="shared" si="53"/>
        <v/>
      </c>
      <c r="AM194" s="15" t="str">
        <f t="shared" si="54"/>
        <v/>
      </c>
      <c r="AN194" s="22" t="str">
        <f t="shared" si="55"/>
        <v/>
      </c>
      <c r="AO194" s="22" t="str">
        <f t="shared" si="56"/>
        <v/>
      </c>
      <c r="AP194" s="22" t="str">
        <f t="shared" si="57"/>
        <v/>
      </c>
      <c r="AQ194" s="22" t="str">
        <f>IF(AND($AD194,$AB194),IF(V194,IF(OR($V194:V194),",","")&amp;AQ$12&amp;": "&amp;J194,""),"")</f>
        <v/>
      </c>
      <c r="AR194" s="22" t="str">
        <f>IF(AND($AD194,$AB194),IF(W194,IF(OR($V194:W194),",","")&amp;AR$12&amp;": "&amp;K194,""),"")</f>
        <v/>
      </c>
      <c r="AS194" s="22" t="str">
        <f>IF(AND($AD194,$AB194),IF(X194,IF(OR($V194:X194),",","")&amp;AS$12&amp;": "&amp;L194,""),"")</f>
        <v/>
      </c>
      <c r="AT194" s="22" t="str">
        <f>IF(AND($AD194,$AB194),IF(Y194,IF(OR($V194:Y194),",","")&amp;AT$12&amp;": "&amp;M194,""),"")</f>
        <v/>
      </c>
      <c r="AU194" s="22" t="str">
        <f>IF(AND($AD194,$AB194),IF(Z194,IF(OR($V194:Z194),",","")&amp;AU$12&amp;": """&amp;N194&amp;"""",""),"")</f>
        <v/>
      </c>
      <c r="AV194" s="22" t="str">
        <f>IF(AND($AD194,$AB194),IF(AA194,IF(OR($V194:AA194),",","")&amp;AV$12&amp;": "&amp;"["&amp;O194&amp;"]",""),"")</f>
        <v/>
      </c>
      <c r="AW194" s="22" t="str">
        <f t="shared" si="58"/>
        <v/>
      </c>
      <c r="AX194" s="14" t="str">
        <f t="shared" si="65"/>
        <v/>
      </c>
      <c r="AY194" s="13" t="str">
        <f t="shared" si="59"/>
        <v/>
      </c>
      <c r="AZ194" t="str">
        <f t="shared" si="60"/>
        <v/>
      </c>
      <c r="BA194" t="str">
        <f t="shared" si="61"/>
        <v/>
      </c>
    </row>
    <row r="195" spans="1:53" x14ac:dyDescent="0.25">
      <c r="A195">
        <f>'master schema'!C198</f>
        <v>0</v>
      </c>
      <c r="B195">
        <f>'master schema'!K198</f>
        <v>0</v>
      </c>
      <c r="C195">
        <f>'master schema'!D198</f>
        <v>0</v>
      </c>
      <c r="D195">
        <f>'master schema'!E198</f>
        <v>0</v>
      </c>
      <c r="E195">
        <f>'master schema'!M198</f>
        <v>0</v>
      </c>
      <c r="F195">
        <f>'master schema'!N198</f>
        <v>0</v>
      </c>
      <c r="G195">
        <f>'master schema'!O198</f>
        <v>0</v>
      </c>
      <c r="H195">
        <f>'master schema'!Y198</f>
        <v>0</v>
      </c>
      <c r="I195">
        <f>'master schema'!Z198</f>
        <v>0</v>
      </c>
      <c r="J195">
        <f>'master schema'!S198</f>
        <v>0</v>
      </c>
      <c r="K195">
        <f>'master schema'!T198</f>
        <v>0</v>
      </c>
      <c r="L195">
        <f>'master schema'!U198</f>
        <v>0</v>
      </c>
      <c r="M195">
        <f>'master schema'!V198</f>
        <v>0</v>
      </c>
      <c r="N195">
        <f>'master schema'!W198</f>
        <v>0</v>
      </c>
      <c r="O195">
        <f>'master schema'!X198</f>
        <v>0</v>
      </c>
      <c r="P195" t="b">
        <f t="shared" si="46"/>
        <v>0</v>
      </c>
      <c r="Q195" t="b">
        <f t="shared" si="67"/>
        <v>0</v>
      </c>
      <c r="R195" t="b">
        <f t="shared" si="67"/>
        <v>0</v>
      </c>
      <c r="S195" t="b">
        <f t="shared" si="67"/>
        <v>0</v>
      </c>
      <c r="T195">
        <f t="shared" si="62"/>
        <v>0</v>
      </c>
      <c r="U195">
        <f t="shared" si="62"/>
        <v>0</v>
      </c>
      <c r="V195" t="b">
        <f>NOT(ISBLANK('master schema'!S198))</f>
        <v>0</v>
      </c>
      <c r="W195" t="b">
        <f>NOT(ISBLANK('master schema'!T198))</f>
        <v>0</v>
      </c>
      <c r="X195" t="b">
        <f>NOT(ISBLANK('master schema'!U198))</f>
        <v>0</v>
      </c>
      <c r="Y195" t="b">
        <f>NOT(ISBLANK('master schema'!V198))</f>
        <v>0</v>
      </c>
      <c r="Z195" t="b">
        <f>NOT(ISBLANK('master schema'!W198))</f>
        <v>0</v>
      </c>
      <c r="AA195" t="b">
        <f>NOT(ISBLANK('master schema'!X198))</f>
        <v>0</v>
      </c>
      <c r="AB195" t="b">
        <f t="shared" si="63"/>
        <v>0</v>
      </c>
      <c r="AC195" t="e">
        <f>INDEX(reference!$D$55:$D$61,MATCH('master schema'!M198,reference!$C$55:$C$61,0))</f>
        <v>#N/A</v>
      </c>
      <c r="AD195" t="b">
        <f t="shared" si="64"/>
        <v>0</v>
      </c>
      <c r="AE195" t="str">
        <f t="shared" si="47"/>
        <v>0</v>
      </c>
      <c r="AF195" s="14" t="str">
        <f t="shared" si="66"/>
        <v/>
      </c>
      <c r="AG195" s="15" t="str">
        <f t="shared" si="48"/>
        <v/>
      </c>
      <c r="AH195" s="15" t="str">
        <f t="shared" si="49"/>
        <v/>
      </c>
      <c r="AI195" s="15" t="str">
        <f t="shared" si="50"/>
        <v/>
      </c>
      <c r="AJ195" s="15" t="str">
        <f t="shared" si="51"/>
        <v/>
      </c>
      <c r="AK195" s="15" t="str">
        <f t="shared" si="52"/>
        <v/>
      </c>
      <c r="AL195" s="15" t="str">
        <f t="shared" si="53"/>
        <v/>
      </c>
      <c r="AM195" s="15" t="str">
        <f t="shared" si="54"/>
        <v/>
      </c>
      <c r="AN195" s="22" t="str">
        <f t="shared" si="55"/>
        <v/>
      </c>
      <c r="AO195" s="22" t="str">
        <f t="shared" si="56"/>
        <v/>
      </c>
      <c r="AP195" s="22" t="str">
        <f t="shared" si="57"/>
        <v/>
      </c>
      <c r="AQ195" s="22" t="str">
        <f>IF(AND($AD195,$AB195),IF(V195,IF(OR($V195:V195),",","")&amp;AQ$12&amp;": "&amp;J195,""),"")</f>
        <v/>
      </c>
      <c r="AR195" s="22" t="str">
        <f>IF(AND($AD195,$AB195),IF(W195,IF(OR($V195:W195),",","")&amp;AR$12&amp;": "&amp;K195,""),"")</f>
        <v/>
      </c>
      <c r="AS195" s="22" t="str">
        <f>IF(AND($AD195,$AB195),IF(X195,IF(OR($V195:X195),",","")&amp;AS$12&amp;": "&amp;L195,""),"")</f>
        <v/>
      </c>
      <c r="AT195" s="22" t="str">
        <f>IF(AND($AD195,$AB195),IF(Y195,IF(OR($V195:Y195),",","")&amp;AT$12&amp;": "&amp;M195,""),"")</f>
        <v/>
      </c>
      <c r="AU195" s="22" t="str">
        <f>IF(AND($AD195,$AB195),IF(Z195,IF(OR($V195:Z195),",","")&amp;AU$12&amp;": """&amp;N195&amp;"""",""),"")</f>
        <v/>
      </c>
      <c r="AV195" s="22" t="str">
        <f>IF(AND($AD195,$AB195),IF(AA195,IF(OR($V195:AA195),",","")&amp;AV$12&amp;": "&amp;"["&amp;O195&amp;"]",""),"")</f>
        <v/>
      </c>
      <c r="AW195" s="22" t="str">
        <f t="shared" si="58"/>
        <v/>
      </c>
      <c r="AX195" s="14" t="str">
        <f t="shared" si="65"/>
        <v/>
      </c>
      <c r="AY195" s="13" t="str">
        <f t="shared" si="59"/>
        <v/>
      </c>
      <c r="AZ195" t="str">
        <f t="shared" si="60"/>
        <v/>
      </c>
      <c r="BA195" t="str">
        <f t="shared" si="61"/>
        <v/>
      </c>
    </row>
    <row r="196" spans="1:53" x14ac:dyDescent="0.25">
      <c r="A196">
        <f>'master schema'!C199</f>
        <v>0</v>
      </c>
      <c r="B196">
        <f>'master schema'!K199</f>
        <v>0</v>
      </c>
      <c r="C196">
        <f>'master schema'!D199</f>
        <v>0</v>
      </c>
      <c r="D196">
        <f>'master schema'!E199</f>
        <v>0</v>
      </c>
      <c r="E196">
        <f>'master schema'!M199</f>
        <v>0</v>
      </c>
      <c r="F196">
        <f>'master schema'!N199</f>
        <v>0</v>
      </c>
      <c r="G196">
        <f>'master schema'!O199</f>
        <v>0</v>
      </c>
      <c r="H196">
        <f>'master schema'!Y199</f>
        <v>0</v>
      </c>
      <c r="I196">
        <f>'master schema'!Z199</f>
        <v>0</v>
      </c>
      <c r="J196">
        <f>'master schema'!S199</f>
        <v>0</v>
      </c>
      <c r="K196">
        <f>'master schema'!T199</f>
        <v>0</v>
      </c>
      <c r="L196">
        <f>'master schema'!U199</f>
        <v>0</v>
      </c>
      <c r="M196">
        <f>'master schema'!V199</f>
        <v>0</v>
      </c>
      <c r="N196">
        <f>'master schema'!W199</f>
        <v>0</v>
      </c>
      <c r="O196">
        <f>'master schema'!X199</f>
        <v>0</v>
      </c>
      <c r="P196" t="b">
        <f t="shared" si="46"/>
        <v>0</v>
      </c>
      <c r="Q196" t="b">
        <f t="shared" si="67"/>
        <v>0</v>
      </c>
      <c r="R196" t="b">
        <f t="shared" si="67"/>
        <v>0</v>
      </c>
      <c r="S196" t="b">
        <f t="shared" si="67"/>
        <v>0</v>
      </c>
      <c r="T196">
        <f t="shared" si="62"/>
        <v>0</v>
      </c>
      <c r="U196">
        <f t="shared" si="62"/>
        <v>0</v>
      </c>
      <c r="V196" t="b">
        <f>NOT(ISBLANK('master schema'!S199))</f>
        <v>0</v>
      </c>
      <c r="W196" t="b">
        <f>NOT(ISBLANK('master schema'!T199))</f>
        <v>0</v>
      </c>
      <c r="X196" t="b">
        <f>NOT(ISBLANK('master schema'!U199))</f>
        <v>0</v>
      </c>
      <c r="Y196" t="b">
        <f>NOT(ISBLANK('master schema'!V199))</f>
        <v>0</v>
      </c>
      <c r="Z196" t="b">
        <f>NOT(ISBLANK('master schema'!W199))</f>
        <v>0</v>
      </c>
      <c r="AA196" t="b">
        <f>NOT(ISBLANK('master schema'!X199))</f>
        <v>0</v>
      </c>
      <c r="AB196" t="b">
        <f t="shared" si="63"/>
        <v>0</v>
      </c>
      <c r="AC196" t="e">
        <f>INDEX(reference!$D$55:$D$61,MATCH('master schema'!M199,reference!$C$55:$C$61,0))</f>
        <v>#N/A</v>
      </c>
      <c r="AD196" t="b">
        <f t="shared" si="64"/>
        <v>0</v>
      </c>
      <c r="AE196" t="str">
        <f t="shared" si="47"/>
        <v>0</v>
      </c>
      <c r="AF196" s="14" t="str">
        <f t="shared" si="66"/>
        <v/>
      </c>
      <c r="AG196" s="15" t="str">
        <f t="shared" si="48"/>
        <v/>
      </c>
      <c r="AH196" s="15" t="str">
        <f t="shared" si="49"/>
        <v/>
      </c>
      <c r="AI196" s="15" t="str">
        <f t="shared" si="50"/>
        <v/>
      </c>
      <c r="AJ196" s="15" t="str">
        <f t="shared" si="51"/>
        <v/>
      </c>
      <c r="AK196" s="15" t="str">
        <f t="shared" si="52"/>
        <v/>
      </c>
      <c r="AL196" s="15" t="str">
        <f t="shared" si="53"/>
        <v/>
      </c>
      <c r="AM196" s="15" t="str">
        <f t="shared" si="54"/>
        <v/>
      </c>
      <c r="AN196" s="22" t="str">
        <f t="shared" si="55"/>
        <v/>
      </c>
      <c r="AO196" s="22" t="str">
        <f t="shared" si="56"/>
        <v/>
      </c>
      <c r="AP196" s="22" t="str">
        <f t="shared" si="57"/>
        <v/>
      </c>
      <c r="AQ196" s="22" t="str">
        <f>IF(AND($AD196,$AB196),IF(V196,IF(OR($V196:V196),",","")&amp;AQ$12&amp;": "&amp;J196,""),"")</f>
        <v/>
      </c>
      <c r="AR196" s="22" t="str">
        <f>IF(AND($AD196,$AB196),IF(W196,IF(OR($V196:W196),",","")&amp;AR$12&amp;": "&amp;K196,""),"")</f>
        <v/>
      </c>
      <c r="AS196" s="22" t="str">
        <f>IF(AND($AD196,$AB196),IF(X196,IF(OR($V196:X196),",","")&amp;AS$12&amp;": "&amp;L196,""),"")</f>
        <v/>
      </c>
      <c r="AT196" s="22" t="str">
        <f>IF(AND($AD196,$AB196),IF(Y196,IF(OR($V196:Y196),",","")&amp;AT$12&amp;": "&amp;M196,""),"")</f>
        <v/>
      </c>
      <c r="AU196" s="22" t="str">
        <f>IF(AND($AD196,$AB196),IF(Z196,IF(OR($V196:Z196),",","")&amp;AU$12&amp;": """&amp;N196&amp;"""",""),"")</f>
        <v/>
      </c>
      <c r="AV196" s="22" t="str">
        <f>IF(AND($AD196,$AB196),IF(AA196,IF(OR($V196:AA196),",","")&amp;AV$12&amp;": "&amp;"["&amp;O196&amp;"]",""),"")</f>
        <v/>
      </c>
      <c r="AW196" s="22" t="str">
        <f t="shared" si="58"/>
        <v/>
      </c>
      <c r="AX196" s="14" t="str">
        <f t="shared" si="65"/>
        <v/>
      </c>
      <c r="AY196" s="13" t="str">
        <f t="shared" si="59"/>
        <v/>
      </c>
      <c r="AZ196" t="str">
        <f t="shared" si="60"/>
        <v/>
      </c>
      <c r="BA196" t="str">
        <f t="shared" si="61"/>
        <v/>
      </c>
    </row>
    <row r="197" spans="1:53" x14ac:dyDescent="0.25">
      <c r="A197">
        <f>'master schema'!C200</f>
        <v>0</v>
      </c>
      <c r="B197">
        <f>'master schema'!K200</f>
        <v>0</v>
      </c>
      <c r="C197">
        <f>'master schema'!D200</f>
        <v>0</v>
      </c>
      <c r="D197">
        <f>'master schema'!E200</f>
        <v>0</v>
      </c>
      <c r="E197">
        <f>'master schema'!M200</f>
        <v>0</v>
      </c>
      <c r="F197">
        <f>'master schema'!N200</f>
        <v>0</v>
      </c>
      <c r="G197">
        <f>'master schema'!O200</f>
        <v>0</v>
      </c>
      <c r="H197">
        <f>'master schema'!Y200</f>
        <v>0</v>
      </c>
      <c r="I197">
        <f>'master schema'!Z200</f>
        <v>0</v>
      </c>
      <c r="J197">
        <f>'master schema'!S200</f>
        <v>0</v>
      </c>
      <c r="K197">
        <f>'master schema'!T200</f>
        <v>0</v>
      </c>
      <c r="L197">
        <f>'master schema'!U200</f>
        <v>0</v>
      </c>
      <c r="M197">
        <f>'master schema'!V200</f>
        <v>0</v>
      </c>
      <c r="N197">
        <f>'master schema'!W200</f>
        <v>0</v>
      </c>
      <c r="O197">
        <f>'master schema'!X200</f>
        <v>0</v>
      </c>
      <c r="P197" t="b">
        <f t="shared" si="46"/>
        <v>0</v>
      </c>
      <c r="Q197" t="b">
        <f t="shared" si="67"/>
        <v>0</v>
      </c>
      <c r="R197" t="b">
        <f t="shared" si="67"/>
        <v>0</v>
      </c>
      <c r="S197" t="b">
        <f t="shared" si="67"/>
        <v>0</v>
      </c>
      <c r="T197">
        <f t="shared" si="62"/>
        <v>0</v>
      </c>
      <c r="U197">
        <f t="shared" si="62"/>
        <v>0</v>
      </c>
      <c r="V197" t="b">
        <f>NOT(ISBLANK('master schema'!S200))</f>
        <v>0</v>
      </c>
      <c r="W197" t="b">
        <f>NOT(ISBLANK('master schema'!T200))</f>
        <v>0</v>
      </c>
      <c r="X197" t="b">
        <f>NOT(ISBLANK('master schema'!U200))</f>
        <v>0</v>
      </c>
      <c r="Y197" t="b">
        <f>NOT(ISBLANK('master schema'!V200))</f>
        <v>0</v>
      </c>
      <c r="Z197" t="b">
        <f>NOT(ISBLANK('master schema'!W200))</f>
        <v>0</v>
      </c>
      <c r="AA197" t="b">
        <f>NOT(ISBLANK('master schema'!X200))</f>
        <v>0</v>
      </c>
      <c r="AB197" t="b">
        <f t="shared" si="63"/>
        <v>0</v>
      </c>
      <c r="AC197" t="e">
        <f>INDEX(reference!$D$55:$D$61,MATCH('master schema'!M200,reference!$C$55:$C$61,0))</f>
        <v>#N/A</v>
      </c>
      <c r="AD197" t="b">
        <f t="shared" si="64"/>
        <v>0</v>
      </c>
      <c r="AE197" t="str">
        <f t="shared" si="47"/>
        <v>0</v>
      </c>
      <c r="AF197" s="14" t="str">
        <f t="shared" si="66"/>
        <v/>
      </c>
      <c r="AG197" s="15" t="str">
        <f t="shared" si="48"/>
        <v/>
      </c>
      <c r="AH197" s="15" t="str">
        <f t="shared" si="49"/>
        <v/>
      </c>
      <c r="AI197" s="15" t="str">
        <f t="shared" si="50"/>
        <v/>
      </c>
      <c r="AJ197" s="15" t="str">
        <f t="shared" si="51"/>
        <v/>
      </c>
      <c r="AK197" s="15" t="str">
        <f t="shared" si="52"/>
        <v/>
      </c>
      <c r="AL197" s="15" t="str">
        <f t="shared" si="53"/>
        <v/>
      </c>
      <c r="AM197" s="15" t="str">
        <f t="shared" si="54"/>
        <v/>
      </c>
      <c r="AN197" s="22" t="str">
        <f t="shared" si="55"/>
        <v/>
      </c>
      <c r="AO197" s="22" t="str">
        <f t="shared" si="56"/>
        <v/>
      </c>
      <c r="AP197" s="22" t="str">
        <f t="shared" si="57"/>
        <v/>
      </c>
      <c r="AQ197" s="22" t="str">
        <f>IF(AND($AD197,$AB197),IF(V197,IF(OR($V197:V197),",","")&amp;AQ$12&amp;": "&amp;J197,""),"")</f>
        <v/>
      </c>
      <c r="AR197" s="22" t="str">
        <f>IF(AND($AD197,$AB197),IF(W197,IF(OR($V197:W197),",","")&amp;AR$12&amp;": "&amp;K197,""),"")</f>
        <v/>
      </c>
      <c r="AS197" s="22" t="str">
        <f>IF(AND($AD197,$AB197),IF(X197,IF(OR($V197:X197),",","")&amp;AS$12&amp;": "&amp;L197,""),"")</f>
        <v/>
      </c>
      <c r="AT197" s="22" t="str">
        <f>IF(AND($AD197,$AB197),IF(Y197,IF(OR($V197:Y197),",","")&amp;AT$12&amp;": "&amp;M197,""),"")</f>
        <v/>
      </c>
      <c r="AU197" s="22" t="str">
        <f>IF(AND($AD197,$AB197),IF(Z197,IF(OR($V197:Z197),",","")&amp;AU$12&amp;": """&amp;N197&amp;"""",""),"")</f>
        <v/>
      </c>
      <c r="AV197" s="22" t="str">
        <f>IF(AND($AD197,$AB197),IF(AA197,IF(OR($V197:AA197),",","")&amp;AV$12&amp;": "&amp;"["&amp;O197&amp;"]",""),"")</f>
        <v/>
      </c>
      <c r="AW197" s="22" t="str">
        <f t="shared" si="58"/>
        <v/>
      </c>
      <c r="AX197" s="14" t="str">
        <f t="shared" si="65"/>
        <v/>
      </c>
      <c r="AY197" s="13" t="str">
        <f t="shared" si="59"/>
        <v/>
      </c>
      <c r="AZ197" t="str">
        <f t="shared" si="60"/>
        <v/>
      </c>
      <c r="BA197" t="str">
        <f t="shared" si="61"/>
        <v/>
      </c>
    </row>
    <row r="198" spans="1:53" x14ac:dyDescent="0.25">
      <c r="A198">
        <f>'master schema'!C201</f>
        <v>0</v>
      </c>
      <c r="B198">
        <f>'master schema'!K201</f>
        <v>0</v>
      </c>
      <c r="C198">
        <f>'master schema'!D201</f>
        <v>0</v>
      </c>
      <c r="D198">
        <f>'master schema'!E201</f>
        <v>0</v>
      </c>
      <c r="E198">
        <f>'master schema'!M201</f>
        <v>0</v>
      </c>
      <c r="F198">
        <f>'master schema'!N201</f>
        <v>0</v>
      </c>
      <c r="G198">
        <f>'master schema'!O201</f>
        <v>0</v>
      </c>
      <c r="H198">
        <f>'master schema'!Y201</f>
        <v>0</v>
      </c>
      <c r="I198">
        <f>'master schema'!Z201</f>
        <v>0</v>
      </c>
      <c r="J198">
        <f>'master schema'!S201</f>
        <v>0</v>
      </c>
      <c r="K198">
        <f>'master schema'!T201</f>
        <v>0</v>
      </c>
      <c r="L198">
        <f>'master schema'!U201</f>
        <v>0</v>
      </c>
      <c r="M198">
        <f>'master schema'!V201</f>
        <v>0</v>
      </c>
      <c r="N198">
        <f>'master schema'!W201</f>
        <v>0</v>
      </c>
      <c r="O198">
        <f>'master schema'!X201</f>
        <v>0</v>
      </c>
      <c r="P198" t="b">
        <f t="shared" si="46"/>
        <v>0</v>
      </c>
      <c r="Q198" t="b">
        <f t="shared" si="67"/>
        <v>0</v>
      </c>
      <c r="R198" t="b">
        <f t="shared" si="67"/>
        <v>0</v>
      </c>
      <c r="S198" t="b">
        <f t="shared" si="67"/>
        <v>0</v>
      </c>
      <c r="T198">
        <f t="shared" si="62"/>
        <v>0</v>
      </c>
      <c r="U198">
        <f t="shared" si="62"/>
        <v>0</v>
      </c>
      <c r="V198" t="b">
        <f>NOT(ISBLANK('master schema'!S201))</f>
        <v>0</v>
      </c>
      <c r="W198" t="b">
        <f>NOT(ISBLANK('master schema'!T201))</f>
        <v>0</v>
      </c>
      <c r="X198" t="b">
        <f>NOT(ISBLANK('master schema'!U201))</f>
        <v>0</v>
      </c>
      <c r="Y198" t="b">
        <f>NOT(ISBLANK('master schema'!V201))</f>
        <v>0</v>
      </c>
      <c r="Z198" t="b">
        <f>NOT(ISBLANK('master schema'!W201))</f>
        <v>0</v>
      </c>
      <c r="AA198" t="b">
        <f>NOT(ISBLANK('master schema'!X201))</f>
        <v>0</v>
      </c>
      <c r="AB198" t="b">
        <f t="shared" si="63"/>
        <v>0</v>
      </c>
      <c r="AC198" t="e">
        <f>INDEX(reference!$D$55:$D$61,MATCH('master schema'!M201,reference!$C$55:$C$61,0))</f>
        <v>#N/A</v>
      </c>
      <c r="AD198" t="b">
        <f t="shared" si="64"/>
        <v>0</v>
      </c>
      <c r="AE198" t="str">
        <f t="shared" si="47"/>
        <v>0</v>
      </c>
      <c r="AF198" s="14" t="str">
        <f t="shared" si="66"/>
        <v/>
      </c>
      <c r="AG198" s="15" t="str">
        <f t="shared" si="48"/>
        <v/>
      </c>
      <c r="AH198" s="15" t="str">
        <f t="shared" si="49"/>
        <v/>
      </c>
      <c r="AI198" s="15" t="str">
        <f t="shared" si="50"/>
        <v/>
      </c>
      <c r="AJ198" s="15" t="str">
        <f t="shared" si="51"/>
        <v/>
      </c>
      <c r="AK198" s="15" t="str">
        <f t="shared" si="52"/>
        <v/>
      </c>
      <c r="AL198" s="15" t="str">
        <f t="shared" si="53"/>
        <v/>
      </c>
      <c r="AM198" s="15" t="str">
        <f t="shared" si="54"/>
        <v/>
      </c>
      <c r="AN198" s="22" t="str">
        <f t="shared" si="55"/>
        <v/>
      </c>
      <c r="AO198" s="22" t="str">
        <f t="shared" si="56"/>
        <v/>
      </c>
      <c r="AP198" s="22" t="str">
        <f t="shared" si="57"/>
        <v/>
      </c>
      <c r="AQ198" s="22" t="str">
        <f>IF(AND($AD198,$AB198),IF(V198,IF(OR($V198:V198),",","")&amp;AQ$12&amp;": "&amp;J198,""),"")</f>
        <v/>
      </c>
      <c r="AR198" s="22" t="str">
        <f>IF(AND($AD198,$AB198),IF(W198,IF(OR($V198:W198),",","")&amp;AR$12&amp;": "&amp;K198,""),"")</f>
        <v/>
      </c>
      <c r="AS198" s="22" t="str">
        <f>IF(AND($AD198,$AB198),IF(X198,IF(OR($V198:X198),",","")&amp;AS$12&amp;": "&amp;L198,""),"")</f>
        <v/>
      </c>
      <c r="AT198" s="22" t="str">
        <f>IF(AND($AD198,$AB198),IF(Y198,IF(OR($V198:Y198),",","")&amp;AT$12&amp;": "&amp;M198,""),"")</f>
        <v/>
      </c>
      <c r="AU198" s="22" t="str">
        <f>IF(AND($AD198,$AB198),IF(Z198,IF(OR($V198:Z198),",","")&amp;AU$12&amp;": """&amp;N198&amp;"""",""),"")</f>
        <v/>
      </c>
      <c r="AV198" s="22" t="str">
        <f>IF(AND($AD198,$AB198),IF(AA198,IF(OR($V198:AA198),",","")&amp;AV$12&amp;": "&amp;"["&amp;O198&amp;"]",""),"")</f>
        <v/>
      </c>
      <c r="AW198" s="22" t="str">
        <f t="shared" si="58"/>
        <v/>
      </c>
      <c r="AX198" s="14" t="str">
        <f t="shared" si="65"/>
        <v/>
      </c>
      <c r="AY198" s="13" t="str">
        <f t="shared" si="59"/>
        <v/>
      </c>
      <c r="AZ198" t="str">
        <f t="shared" si="60"/>
        <v/>
      </c>
      <c r="BA198" t="str">
        <f t="shared" si="61"/>
        <v/>
      </c>
    </row>
    <row r="199" spans="1:53" x14ac:dyDescent="0.25">
      <c r="A199">
        <f>'master schema'!C202</f>
        <v>0</v>
      </c>
      <c r="B199">
        <f>'master schema'!K202</f>
        <v>0</v>
      </c>
      <c r="C199">
        <f>'master schema'!D202</f>
        <v>0</v>
      </c>
      <c r="D199">
        <f>'master schema'!E202</f>
        <v>0</v>
      </c>
      <c r="E199">
        <f>'master schema'!M202</f>
        <v>0</v>
      </c>
      <c r="F199">
        <f>'master schema'!N202</f>
        <v>0</v>
      </c>
      <c r="G199">
        <f>'master schema'!O202</f>
        <v>0</v>
      </c>
      <c r="H199">
        <f>'master schema'!Y202</f>
        <v>0</v>
      </c>
      <c r="I199">
        <f>'master schema'!Z202</f>
        <v>0</v>
      </c>
      <c r="J199">
        <f>'master schema'!S202</f>
        <v>0</v>
      </c>
      <c r="K199">
        <f>'master schema'!T202</f>
        <v>0</v>
      </c>
      <c r="L199">
        <f>'master schema'!U202</f>
        <v>0</v>
      </c>
      <c r="M199">
        <f>'master schema'!V202</f>
        <v>0</v>
      </c>
      <c r="N199">
        <f>'master schema'!W202</f>
        <v>0</v>
      </c>
      <c r="O199">
        <f>'master schema'!X202</f>
        <v>0</v>
      </c>
      <c r="P199" t="b">
        <f t="shared" si="46"/>
        <v>0</v>
      </c>
      <c r="Q199" t="b">
        <f t="shared" si="67"/>
        <v>0</v>
      </c>
      <c r="R199" t="b">
        <f t="shared" si="67"/>
        <v>0</v>
      </c>
      <c r="S199" t="b">
        <f t="shared" si="67"/>
        <v>0</v>
      </c>
      <c r="T199">
        <f t="shared" si="62"/>
        <v>0</v>
      </c>
      <c r="U199">
        <f t="shared" si="62"/>
        <v>0</v>
      </c>
      <c r="V199" t="b">
        <f>NOT(ISBLANK('master schema'!S202))</f>
        <v>0</v>
      </c>
      <c r="W199" t="b">
        <f>NOT(ISBLANK('master schema'!T202))</f>
        <v>0</v>
      </c>
      <c r="X199" t="b">
        <f>NOT(ISBLANK('master schema'!U202))</f>
        <v>0</v>
      </c>
      <c r="Y199" t="b">
        <f>NOT(ISBLANK('master schema'!V202))</f>
        <v>0</v>
      </c>
      <c r="Z199" t="b">
        <f>NOT(ISBLANK('master schema'!W202))</f>
        <v>0</v>
      </c>
      <c r="AA199" t="b">
        <f>NOT(ISBLANK('master schema'!X202))</f>
        <v>0</v>
      </c>
      <c r="AB199" t="b">
        <f t="shared" si="63"/>
        <v>0</v>
      </c>
      <c r="AC199" t="e">
        <f>INDEX(reference!$D$55:$D$61,MATCH('master schema'!M202,reference!$C$55:$C$61,0))</f>
        <v>#N/A</v>
      </c>
      <c r="AD199" t="b">
        <f t="shared" si="64"/>
        <v>0</v>
      </c>
      <c r="AE199" t="str">
        <f t="shared" si="47"/>
        <v>0</v>
      </c>
      <c r="AF199" s="14" t="str">
        <f t="shared" si="66"/>
        <v/>
      </c>
      <c r="AG199" s="15" t="str">
        <f t="shared" si="48"/>
        <v/>
      </c>
      <c r="AH199" s="15" t="str">
        <f t="shared" si="49"/>
        <v/>
      </c>
      <c r="AI199" s="15" t="str">
        <f t="shared" si="50"/>
        <v/>
      </c>
      <c r="AJ199" s="15" t="str">
        <f t="shared" si="51"/>
        <v/>
      </c>
      <c r="AK199" s="15" t="str">
        <f t="shared" si="52"/>
        <v/>
      </c>
      <c r="AL199" s="15" t="str">
        <f t="shared" si="53"/>
        <v/>
      </c>
      <c r="AM199" s="15" t="str">
        <f t="shared" si="54"/>
        <v/>
      </c>
      <c r="AN199" s="22" t="str">
        <f t="shared" si="55"/>
        <v/>
      </c>
      <c r="AO199" s="22" t="str">
        <f t="shared" si="56"/>
        <v/>
      </c>
      <c r="AP199" s="22" t="str">
        <f t="shared" si="57"/>
        <v/>
      </c>
      <c r="AQ199" s="22" t="str">
        <f>IF(AND($AD199,$AB199),IF(V199,IF(OR($V199:V199),",","")&amp;AQ$12&amp;": "&amp;J199,""),"")</f>
        <v/>
      </c>
      <c r="AR199" s="22" t="str">
        <f>IF(AND($AD199,$AB199),IF(W199,IF(OR($V199:W199),",","")&amp;AR$12&amp;": "&amp;K199,""),"")</f>
        <v/>
      </c>
      <c r="AS199" s="22" t="str">
        <f>IF(AND($AD199,$AB199),IF(X199,IF(OR($V199:X199),",","")&amp;AS$12&amp;": "&amp;L199,""),"")</f>
        <v/>
      </c>
      <c r="AT199" s="22" t="str">
        <f>IF(AND($AD199,$AB199),IF(Y199,IF(OR($V199:Y199),",","")&amp;AT$12&amp;": "&amp;M199,""),"")</f>
        <v/>
      </c>
      <c r="AU199" s="22" t="str">
        <f>IF(AND($AD199,$AB199),IF(Z199,IF(OR($V199:Z199),",","")&amp;AU$12&amp;": """&amp;N199&amp;"""",""),"")</f>
        <v/>
      </c>
      <c r="AV199" s="22" t="str">
        <f>IF(AND($AD199,$AB199),IF(AA199,IF(OR($V199:AA199),",","")&amp;AV$12&amp;": "&amp;"["&amp;O199&amp;"]",""),"")</f>
        <v/>
      </c>
      <c r="AW199" s="22" t="str">
        <f t="shared" si="58"/>
        <v/>
      </c>
      <c r="AX199" s="14" t="str">
        <f t="shared" si="65"/>
        <v/>
      </c>
      <c r="AY199" s="13" t="str">
        <f t="shared" si="59"/>
        <v/>
      </c>
      <c r="AZ199" t="str">
        <f t="shared" si="60"/>
        <v/>
      </c>
      <c r="BA199" t="str">
        <f t="shared" si="61"/>
        <v/>
      </c>
    </row>
    <row r="200" spans="1:53" x14ac:dyDescent="0.25">
      <c r="A200">
        <f>'master schema'!C203</f>
        <v>0</v>
      </c>
      <c r="B200">
        <f>'master schema'!K203</f>
        <v>0</v>
      </c>
      <c r="C200">
        <f>'master schema'!D203</f>
        <v>0</v>
      </c>
      <c r="D200">
        <f>'master schema'!E203</f>
        <v>0</v>
      </c>
      <c r="E200">
        <f>'master schema'!M203</f>
        <v>0</v>
      </c>
      <c r="F200">
        <f>'master schema'!N203</f>
        <v>0</v>
      </c>
      <c r="G200">
        <f>'master schema'!O203</f>
        <v>0</v>
      </c>
      <c r="H200">
        <f>'master schema'!Y203</f>
        <v>0</v>
      </c>
      <c r="I200">
        <f>'master schema'!Z203</f>
        <v>0</v>
      </c>
      <c r="J200">
        <f>'master schema'!S203</f>
        <v>0</v>
      </c>
      <c r="K200">
        <f>'master schema'!T203</f>
        <v>0</v>
      </c>
      <c r="L200">
        <f>'master schema'!U203</f>
        <v>0</v>
      </c>
      <c r="M200">
        <f>'master schema'!V203</f>
        <v>0</v>
      </c>
      <c r="N200">
        <f>'master schema'!W203</f>
        <v>0</v>
      </c>
      <c r="O200">
        <f>'master schema'!X203</f>
        <v>0</v>
      </c>
      <c r="P200" t="b">
        <f t="shared" si="46"/>
        <v>0</v>
      </c>
      <c r="Q200" t="b">
        <f t="shared" si="67"/>
        <v>0</v>
      </c>
      <c r="R200" t="b">
        <f t="shared" si="67"/>
        <v>0</v>
      </c>
      <c r="S200" t="b">
        <f t="shared" si="67"/>
        <v>0</v>
      </c>
      <c r="T200">
        <f t="shared" si="62"/>
        <v>0</v>
      </c>
      <c r="U200">
        <f t="shared" si="62"/>
        <v>0</v>
      </c>
      <c r="V200" t="b">
        <f>NOT(ISBLANK('master schema'!S203))</f>
        <v>0</v>
      </c>
      <c r="W200" t="b">
        <f>NOT(ISBLANK('master schema'!T203))</f>
        <v>0</v>
      </c>
      <c r="X200" t="b">
        <f>NOT(ISBLANK('master schema'!U203))</f>
        <v>0</v>
      </c>
      <c r="Y200" t="b">
        <f>NOT(ISBLANK('master schema'!V203))</f>
        <v>0</v>
      </c>
      <c r="Z200" t="b">
        <f>NOT(ISBLANK('master schema'!W203))</f>
        <v>0</v>
      </c>
      <c r="AA200" t="b">
        <f>NOT(ISBLANK('master schema'!X203))</f>
        <v>0</v>
      </c>
      <c r="AB200" t="b">
        <f t="shared" si="63"/>
        <v>0</v>
      </c>
      <c r="AC200" t="e">
        <f>INDEX(reference!$D$55:$D$61,MATCH('master schema'!M203,reference!$C$55:$C$61,0))</f>
        <v>#N/A</v>
      </c>
      <c r="AD200" t="b">
        <f t="shared" si="64"/>
        <v>0</v>
      </c>
      <c r="AE200" t="str">
        <f t="shared" si="47"/>
        <v>0</v>
      </c>
      <c r="AF200" s="14" t="str">
        <f t="shared" si="66"/>
        <v/>
      </c>
      <c r="AG200" s="15" t="str">
        <f t="shared" si="48"/>
        <v/>
      </c>
      <c r="AH200" s="15" t="str">
        <f t="shared" si="49"/>
        <v/>
      </c>
      <c r="AI200" s="15" t="str">
        <f t="shared" si="50"/>
        <v/>
      </c>
      <c r="AJ200" s="15" t="str">
        <f t="shared" si="51"/>
        <v/>
      </c>
      <c r="AK200" s="15" t="str">
        <f t="shared" si="52"/>
        <v/>
      </c>
      <c r="AL200" s="15" t="str">
        <f t="shared" si="53"/>
        <v/>
      </c>
      <c r="AM200" s="15" t="str">
        <f t="shared" si="54"/>
        <v/>
      </c>
      <c r="AN200" s="22" t="str">
        <f t="shared" si="55"/>
        <v/>
      </c>
      <c r="AO200" s="22" t="str">
        <f t="shared" si="56"/>
        <v/>
      </c>
      <c r="AP200" s="22" t="str">
        <f t="shared" si="57"/>
        <v/>
      </c>
      <c r="AQ200" s="22" t="str">
        <f>IF(AND($AD200,$AB200),IF(V200,IF(OR($V200:V200),",","")&amp;AQ$12&amp;": "&amp;J200,""),"")</f>
        <v/>
      </c>
      <c r="AR200" s="22" t="str">
        <f>IF(AND($AD200,$AB200),IF(W200,IF(OR($V200:W200),",","")&amp;AR$12&amp;": "&amp;K200,""),"")</f>
        <v/>
      </c>
      <c r="AS200" s="22" t="str">
        <f>IF(AND($AD200,$AB200),IF(X200,IF(OR($V200:X200),",","")&amp;AS$12&amp;": "&amp;L200,""),"")</f>
        <v/>
      </c>
      <c r="AT200" s="22" t="str">
        <f>IF(AND($AD200,$AB200),IF(Y200,IF(OR($V200:Y200),",","")&amp;AT$12&amp;": "&amp;M200,""),"")</f>
        <v/>
      </c>
      <c r="AU200" s="22" t="str">
        <f>IF(AND($AD200,$AB200),IF(Z200,IF(OR($V200:Z200),",","")&amp;AU$12&amp;": """&amp;N200&amp;"""",""),"")</f>
        <v/>
      </c>
      <c r="AV200" s="22" t="str">
        <f>IF(AND($AD200,$AB200),IF(AA200,IF(OR($V200:AA200),",","")&amp;AV$12&amp;": "&amp;"["&amp;O200&amp;"]",""),"")</f>
        <v/>
      </c>
      <c r="AW200" s="22" t="str">
        <f t="shared" si="58"/>
        <v/>
      </c>
      <c r="AX200" s="14" t="str">
        <f t="shared" si="65"/>
        <v/>
      </c>
      <c r="AY200" s="13" t="str">
        <f t="shared" si="59"/>
        <v/>
      </c>
      <c r="AZ200" t="str">
        <f t="shared" si="60"/>
        <v/>
      </c>
      <c r="BA200" t="str">
        <f t="shared" si="61"/>
        <v/>
      </c>
    </row>
    <row r="201" spans="1:53" x14ac:dyDescent="0.25">
      <c r="A201">
        <f>'master schema'!C204</f>
        <v>0</v>
      </c>
      <c r="B201">
        <f>'master schema'!K204</f>
        <v>0</v>
      </c>
      <c r="C201">
        <f>'master schema'!D204</f>
        <v>0</v>
      </c>
      <c r="D201">
        <f>'master schema'!E204</f>
        <v>0</v>
      </c>
      <c r="E201">
        <f>'master schema'!M204</f>
        <v>0</v>
      </c>
      <c r="F201">
        <f>'master schema'!N204</f>
        <v>0</v>
      </c>
      <c r="G201">
        <f>'master schema'!O204</f>
        <v>0</v>
      </c>
      <c r="H201">
        <f>'master schema'!Y204</f>
        <v>0</v>
      </c>
      <c r="I201">
        <f>'master schema'!Z204</f>
        <v>0</v>
      </c>
      <c r="J201">
        <f>'master schema'!S204</f>
        <v>0</v>
      </c>
      <c r="K201">
        <f>'master schema'!T204</f>
        <v>0</v>
      </c>
      <c r="L201">
        <f>'master schema'!U204</f>
        <v>0</v>
      </c>
      <c r="M201">
        <f>'master schema'!V204</f>
        <v>0</v>
      </c>
      <c r="N201">
        <f>'master schema'!W204</f>
        <v>0</v>
      </c>
      <c r="O201">
        <f>'master schema'!X204</f>
        <v>0</v>
      </c>
      <c r="P201" t="b">
        <f t="shared" si="46"/>
        <v>0</v>
      </c>
      <c r="Q201" t="b">
        <f t="shared" si="67"/>
        <v>0</v>
      </c>
      <c r="R201" t="b">
        <f t="shared" si="67"/>
        <v>0</v>
      </c>
      <c r="S201" t="b">
        <f t="shared" si="67"/>
        <v>0</v>
      </c>
      <c r="T201">
        <f t="shared" si="62"/>
        <v>0</v>
      </c>
      <c r="U201">
        <f t="shared" si="62"/>
        <v>0</v>
      </c>
      <c r="V201" t="b">
        <f>NOT(ISBLANK('master schema'!S204))</f>
        <v>0</v>
      </c>
      <c r="W201" t="b">
        <f>NOT(ISBLANK('master schema'!T204))</f>
        <v>0</v>
      </c>
      <c r="X201" t="b">
        <f>NOT(ISBLANK('master schema'!U204))</f>
        <v>0</v>
      </c>
      <c r="Y201" t="b">
        <f>NOT(ISBLANK('master schema'!V204))</f>
        <v>0</v>
      </c>
      <c r="Z201" t="b">
        <f>NOT(ISBLANK('master schema'!W204))</f>
        <v>0</v>
      </c>
      <c r="AA201" t="b">
        <f>NOT(ISBLANK('master schema'!X204))</f>
        <v>0</v>
      </c>
      <c r="AB201" t="b">
        <f t="shared" si="63"/>
        <v>0</v>
      </c>
      <c r="AC201" t="e">
        <f>INDEX(reference!$D$55:$D$61,MATCH('master schema'!M204,reference!$C$55:$C$61,0))</f>
        <v>#N/A</v>
      </c>
      <c r="AD201" t="b">
        <f t="shared" si="64"/>
        <v>0</v>
      </c>
      <c r="AE201" t="str">
        <f t="shared" si="47"/>
        <v>0</v>
      </c>
      <c r="AF201" s="14" t="str">
        <f t="shared" si="66"/>
        <v/>
      </c>
      <c r="AG201" s="15" t="str">
        <f t="shared" si="48"/>
        <v/>
      </c>
      <c r="AH201" s="15" t="str">
        <f t="shared" si="49"/>
        <v/>
      </c>
      <c r="AI201" s="15" t="str">
        <f t="shared" si="50"/>
        <v/>
      </c>
      <c r="AJ201" s="15" t="str">
        <f t="shared" si="51"/>
        <v/>
      </c>
      <c r="AK201" s="15" t="str">
        <f t="shared" si="52"/>
        <v/>
      </c>
      <c r="AL201" s="15" t="str">
        <f t="shared" si="53"/>
        <v/>
      </c>
      <c r="AM201" s="15" t="str">
        <f t="shared" si="54"/>
        <v/>
      </c>
      <c r="AN201" s="22" t="str">
        <f t="shared" si="55"/>
        <v/>
      </c>
      <c r="AO201" s="22" t="str">
        <f t="shared" si="56"/>
        <v/>
      </c>
      <c r="AP201" s="22" t="str">
        <f t="shared" si="57"/>
        <v/>
      </c>
      <c r="AQ201" s="22" t="str">
        <f>IF(AND($AD201,$AB201),IF(V201,IF(OR($V201:V201),",","")&amp;AQ$12&amp;": "&amp;J201,""),"")</f>
        <v/>
      </c>
      <c r="AR201" s="22" t="str">
        <f>IF(AND($AD201,$AB201),IF(W201,IF(OR($V201:W201),",","")&amp;AR$12&amp;": "&amp;K201,""),"")</f>
        <v/>
      </c>
      <c r="AS201" s="22" t="str">
        <f>IF(AND($AD201,$AB201),IF(X201,IF(OR($V201:X201),",","")&amp;AS$12&amp;": "&amp;L201,""),"")</f>
        <v/>
      </c>
      <c r="AT201" s="22" t="str">
        <f>IF(AND($AD201,$AB201),IF(Y201,IF(OR($V201:Y201),",","")&amp;AT$12&amp;": "&amp;M201,""),"")</f>
        <v/>
      </c>
      <c r="AU201" s="22" t="str">
        <f>IF(AND($AD201,$AB201),IF(Z201,IF(OR($V201:Z201),",","")&amp;AU$12&amp;": """&amp;N201&amp;"""",""),"")</f>
        <v/>
      </c>
      <c r="AV201" s="22" t="str">
        <f>IF(AND($AD201,$AB201),IF(AA201,IF(OR($V201:AA201),",","")&amp;AV$12&amp;": "&amp;"["&amp;O201&amp;"]",""),"")</f>
        <v/>
      </c>
      <c r="AW201" s="22" t="str">
        <f t="shared" si="58"/>
        <v/>
      </c>
      <c r="AX201" s="14" t="str">
        <f t="shared" si="65"/>
        <v/>
      </c>
      <c r="AY201" s="13" t="str">
        <f t="shared" si="59"/>
        <v/>
      </c>
      <c r="AZ201" t="str">
        <f t="shared" si="60"/>
        <v/>
      </c>
      <c r="BA201" t="str">
        <f t="shared" si="61"/>
        <v/>
      </c>
    </row>
    <row r="202" spans="1:53" x14ac:dyDescent="0.25">
      <c r="A202">
        <f>'master schema'!C205</f>
        <v>0</v>
      </c>
      <c r="B202">
        <f>'master schema'!K205</f>
        <v>0</v>
      </c>
      <c r="C202">
        <f>'master schema'!D205</f>
        <v>0</v>
      </c>
      <c r="D202">
        <f>'master schema'!E205</f>
        <v>0</v>
      </c>
      <c r="E202">
        <f>'master schema'!M205</f>
        <v>0</v>
      </c>
      <c r="F202">
        <f>'master schema'!N205</f>
        <v>0</v>
      </c>
      <c r="G202">
        <f>'master schema'!O205</f>
        <v>0</v>
      </c>
      <c r="H202">
        <f>'master schema'!Y205</f>
        <v>0</v>
      </c>
      <c r="I202">
        <f>'master schema'!Z205</f>
        <v>0</v>
      </c>
      <c r="J202">
        <f>'master schema'!S205</f>
        <v>0</v>
      </c>
      <c r="K202">
        <f>'master schema'!T205</f>
        <v>0</v>
      </c>
      <c r="L202">
        <f>'master schema'!U205</f>
        <v>0</v>
      </c>
      <c r="M202">
        <f>'master schema'!V205</f>
        <v>0</v>
      </c>
      <c r="N202">
        <f>'master schema'!W205</f>
        <v>0</v>
      </c>
      <c r="O202">
        <f>'master schema'!X205</f>
        <v>0</v>
      </c>
      <c r="P202" t="b">
        <f t="shared" si="46"/>
        <v>0</v>
      </c>
      <c r="Q202" t="b">
        <f t="shared" si="67"/>
        <v>0</v>
      </c>
      <c r="R202" t="b">
        <f t="shared" si="67"/>
        <v>0</v>
      </c>
      <c r="S202" t="b">
        <f t="shared" si="67"/>
        <v>0</v>
      </c>
      <c r="T202">
        <f t="shared" si="62"/>
        <v>0</v>
      </c>
      <c r="U202">
        <f t="shared" si="62"/>
        <v>0</v>
      </c>
      <c r="V202" t="b">
        <f>NOT(ISBLANK('master schema'!S205))</f>
        <v>0</v>
      </c>
      <c r="W202" t="b">
        <f>NOT(ISBLANK('master schema'!T205))</f>
        <v>0</v>
      </c>
      <c r="X202" t="b">
        <f>NOT(ISBLANK('master schema'!U205))</f>
        <v>0</v>
      </c>
      <c r="Y202" t="b">
        <f>NOT(ISBLANK('master schema'!V205))</f>
        <v>0</v>
      </c>
      <c r="Z202" t="b">
        <f>NOT(ISBLANK('master schema'!W205))</f>
        <v>0</v>
      </c>
      <c r="AA202" t="b">
        <f>NOT(ISBLANK('master schema'!X205))</f>
        <v>0</v>
      </c>
      <c r="AB202" t="b">
        <f t="shared" si="63"/>
        <v>0</v>
      </c>
      <c r="AC202" t="e">
        <f>INDEX(reference!$D$55:$D$61,MATCH('master schema'!M205,reference!$C$55:$C$61,0))</f>
        <v>#N/A</v>
      </c>
      <c r="AD202" t="b">
        <f t="shared" si="64"/>
        <v>0</v>
      </c>
      <c r="AE202" t="str">
        <f t="shared" si="47"/>
        <v>0</v>
      </c>
      <c r="AF202" s="14" t="str">
        <f t="shared" si="66"/>
        <v/>
      </c>
      <c r="AG202" s="15" t="str">
        <f t="shared" si="48"/>
        <v/>
      </c>
      <c r="AH202" s="15" t="str">
        <f t="shared" si="49"/>
        <v/>
      </c>
      <c r="AI202" s="15" t="str">
        <f t="shared" si="50"/>
        <v/>
      </c>
      <c r="AJ202" s="15" t="str">
        <f t="shared" si="51"/>
        <v/>
      </c>
      <c r="AK202" s="15" t="str">
        <f t="shared" si="52"/>
        <v/>
      </c>
      <c r="AL202" s="15" t="str">
        <f t="shared" si="53"/>
        <v/>
      </c>
      <c r="AM202" s="15" t="str">
        <f t="shared" si="54"/>
        <v/>
      </c>
      <c r="AN202" s="22" t="str">
        <f t="shared" si="55"/>
        <v/>
      </c>
      <c r="AO202" s="22" t="str">
        <f t="shared" si="56"/>
        <v/>
      </c>
      <c r="AP202" s="22" t="str">
        <f t="shared" si="57"/>
        <v/>
      </c>
      <c r="AQ202" s="22" t="str">
        <f>IF(AND($AD202,$AB202),IF(V202,IF(OR($V202:V202),",","")&amp;AQ$12&amp;": "&amp;J202,""),"")</f>
        <v/>
      </c>
      <c r="AR202" s="22" t="str">
        <f>IF(AND($AD202,$AB202),IF(W202,IF(OR($V202:W202),",","")&amp;AR$12&amp;": "&amp;K202,""),"")</f>
        <v/>
      </c>
      <c r="AS202" s="22" t="str">
        <f>IF(AND($AD202,$AB202),IF(X202,IF(OR($V202:X202),",","")&amp;AS$12&amp;": "&amp;L202,""),"")</f>
        <v/>
      </c>
      <c r="AT202" s="22" t="str">
        <f>IF(AND($AD202,$AB202),IF(Y202,IF(OR($V202:Y202),",","")&amp;AT$12&amp;": "&amp;M202,""),"")</f>
        <v/>
      </c>
      <c r="AU202" s="22" t="str">
        <f>IF(AND($AD202,$AB202),IF(Z202,IF(OR($V202:Z202),",","")&amp;AU$12&amp;": """&amp;N202&amp;"""",""),"")</f>
        <v/>
      </c>
      <c r="AV202" s="22" t="str">
        <f>IF(AND($AD202,$AB202),IF(AA202,IF(OR($V202:AA202),",","")&amp;AV$12&amp;": "&amp;"["&amp;O202&amp;"]",""),"")</f>
        <v/>
      </c>
      <c r="AW202" s="22" t="str">
        <f t="shared" si="58"/>
        <v/>
      </c>
      <c r="AX202" s="14" t="str">
        <f t="shared" si="65"/>
        <v/>
      </c>
      <c r="AY202" s="13" t="str">
        <f t="shared" si="59"/>
        <v/>
      </c>
      <c r="AZ202" t="str">
        <f t="shared" si="60"/>
        <v/>
      </c>
      <c r="BA202" t="str">
        <f t="shared" si="61"/>
        <v/>
      </c>
    </row>
    <row r="203" spans="1:53" x14ac:dyDescent="0.25">
      <c r="A203">
        <f>'master schema'!C206</f>
        <v>0</v>
      </c>
      <c r="B203">
        <f>'master schema'!K206</f>
        <v>0</v>
      </c>
      <c r="C203">
        <f>'master schema'!D206</f>
        <v>0</v>
      </c>
      <c r="D203">
        <f>'master schema'!E206</f>
        <v>0</v>
      </c>
      <c r="E203">
        <f>'master schema'!M206</f>
        <v>0</v>
      </c>
      <c r="F203">
        <f>'master schema'!N206</f>
        <v>0</v>
      </c>
      <c r="G203">
        <f>'master schema'!O206</f>
        <v>0</v>
      </c>
      <c r="H203">
        <f>'master schema'!Y206</f>
        <v>0</v>
      </c>
      <c r="I203">
        <f>'master schema'!Z206</f>
        <v>0</v>
      </c>
      <c r="J203">
        <f>'master schema'!S206</f>
        <v>0</v>
      </c>
      <c r="K203">
        <f>'master schema'!T206</f>
        <v>0</v>
      </c>
      <c r="L203">
        <f>'master schema'!U206</f>
        <v>0</v>
      </c>
      <c r="M203">
        <f>'master schema'!V206</f>
        <v>0</v>
      </c>
      <c r="N203">
        <f>'master schema'!W206</f>
        <v>0</v>
      </c>
      <c r="O203">
        <f>'master schema'!X206</f>
        <v>0</v>
      </c>
      <c r="P203" t="b">
        <f t="shared" si="46"/>
        <v>0</v>
      </c>
      <c r="Q203" t="b">
        <f t="shared" si="67"/>
        <v>0</v>
      </c>
      <c r="R203" t="b">
        <f t="shared" si="67"/>
        <v>0</v>
      </c>
      <c r="S203" t="b">
        <f t="shared" si="67"/>
        <v>0</v>
      </c>
      <c r="T203">
        <f t="shared" si="62"/>
        <v>0</v>
      </c>
      <c r="U203">
        <f t="shared" si="62"/>
        <v>0</v>
      </c>
      <c r="V203" t="b">
        <f>NOT(ISBLANK('master schema'!S206))</f>
        <v>0</v>
      </c>
      <c r="W203" t="b">
        <f>NOT(ISBLANK('master schema'!T206))</f>
        <v>0</v>
      </c>
      <c r="X203" t="b">
        <f>NOT(ISBLANK('master schema'!U206))</f>
        <v>0</v>
      </c>
      <c r="Y203" t="b">
        <f>NOT(ISBLANK('master schema'!V206))</f>
        <v>0</v>
      </c>
      <c r="Z203" t="b">
        <f>NOT(ISBLANK('master schema'!W206))</f>
        <v>0</v>
      </c>
      <c r="AA203" t="b">
        <f>NOT(ISBLANK('master schema'!X206))</f>
        <v>0</v>
      </c>
      <c r="AB203" t="b">
        <f t="shared" si="63"/>
        <v>0</v>
      </c>
      <c r="AC203" t="e">
        <f>INDEX(reference!$D$55:$D$61,MATCH('master schema'!M206,reference!$C$55:$C$61,0))</f>
        <v>#N/A</v>
      </c>
      <c r="AD203" t="b">
        <f t="shared" si="64"/>
        <v>0</v>
      </c>
      <c r="AE203" t="str">
        <f t="shared" si="47"/>
        <v>0</v>
      </c>
      <c r="AF203" s="14" t="str">
        <f t="shared" si="66"/>
        <v/>
      </c>
      <c r="AG203" s="15" t="str">
        <f t="shared" si="48"/>
        <v/>
      </c>
      <c r="AH203" s="15" t="str">
        <f t="shared" si="49"/>
        <v/>
      </c>
      <c r="AI203" s="15" t="str">
        <f t="shared" si="50"/>
        <v/>
      </c>
      <c r="AJ203" s="15" t="str">
        <f t="shared" si="51"/>
        <v/>
      </c>
      <c r="AK203" s="15" t="str">
        <f t="shared" si="52"/>
        <v/>
      </c>
      <c r="AL203" s="15" t="str">
        <f t="shared" si="53"/>
        <v/>
      </c>
      <c r="AM203" s="15" t="str">
        <f t="shared" si="54"/>
        <v/>
      </c>
      <c r="AN203" s="22" t="str">
        <f t="shared" si="55"/>
        <v/>
      </c>
      <c r="AO203" s="22" t="str">
        <f t="shared" si="56"/>
        <v/>
      </c>
      <c r="AP203" s="22" t="str">
        <f t="shared" si="57"/>
        <v/>
      </c>
      <c r="AQ203" s="22" t="str">
        <f>IF(AND($AD203,$AB203),IF(V203,IF(OR($V203:V203),",","")&amp;AQ$12&amp;": "&amp;J203,""),"")</f>
        <v/>
      </c>
      <c r="AR203" s="22" t="str">
        <f>IF(AND($AD203,$AB203),IF(W203,IF(OR($V203:W203),",","")&amp;AR$12&amp;": "&amp;K203,""),"")</f>
        <v/>
      </c>
      <c r="AS203" s="22" t="str">
        <f>IF(AND($AD203,$AB203),IF(X203,IF(OR($V203:X203),",","")&amp;AS$12&amp;": "&amp;L203,""),"")</f>
        <v/>
      </c>
      <c r="AT203" s="22" t="str">
        <f>IF(AND($AD203,$AB203),IF(Y203,IF(OR($V203:Y203),",","")&amp;AT$12&amp;": "&amp;M203,""),"")</f>
        <v/>
      </c>
      <c r="AU203" s="22" t="str">
        <f>IF(AND($AD203,$AB203),IF(Z203,IF(OR($V203:Z203),",","")&amp;AU$12&amp;": """&amp;N203&amp;"""",""),"")</f>
        <v/>
      </c>
      <c r="AV203" s="22" t="str">
        <f>IF(AND($AD203,$AB203),IF(AA203,IF(OR($V203:AA203),",","")&amp;AV$12&amp;": "&amp;"["&amp;O203&amp;"]",""),"")</f>
        <v/>
      </c>
      <c r="AW203" s="22" t="str">
        <f t="shared" si="58"/>
        <v/>
      </c>
      <c r="AX203" s="14" t="str">
        <f t="shared" si="65"/>
        <v/>
      </c>
      <c r="AY203" s="13" t="str">
        <f t="shared" si="59"/>
        <v/>
      </c>
      <c r="AZ203" t="str">
        <f t="shared" si="60"/>
        <v/>
      </c>
      <c r="BA203" t="str">
        <f t="shared" si="61"/>
        <v/>
      </c>
    </row>
    <row r="204" spans="1:53" x14ac:dyDescent="0.25">
      <c r="A204">
        <f>'master schema'!C207</f>
        <v>0</v>
      </c>
      <c r="B204">
        <f>'master schema'!K207</f>
        <v>0</v>
      </c>
      <c r="C204">
        <f>'master schema'!D207</f>
        <v>0</v>
      </c>
      <c r="D204">
        <f>'master schema'!E207</f>
        <v>0</v>
      </c>
      <c r="E204">
        <f>'master schema'!M207</f>
        <v>0</v>
      </c>
      <c r="F204">
        <f>'master schema'!N207</f>
        <v>0</v>
      </c>
      <c r="G204">
        <f>'master schema'!O207</f>
        <v>0</v>
      </c>
      <c r="H204">
        <f>'master schema'!Y207</f>
        <v>0</v>
      </c>
      <c r="I204">
        <f>'master schema'!Z207</f>
        <v>0</v>
      </c>
      <c r="J204">
        <f>'master schema'!S207</f>
        <v>0</v>
      </c>
      <c r="K204">
        <f>'master schema'!T207</f>
        <v>0</v>
      </c>
      <c r="L204">
        <f>'master schema'!U207</f>
        <v>0</v>
      </c>
      <c r="M204">
        <f>'master schema'!V207</f>
        <v>0</v>
      </c>
      <c r="N204">
        <f>'master schema'!W207</f>
        <v>0</v>
      </c>
      <c r="O204">
        <f>'master schema'!X207</f>
        <v>0</v>
      </c>
      <c r="P204" t="b">
        <f t="shared" si="46"/>
        <v>0</v>
      </c>
      <c r="Q204" t="b">
        <f t="shared" si="67"/>
        <v>0</v>
      </c>
      <c r="R204" t="b">
        <f t="shared" si="67"/>
        <v>0</v>
      </c>
      <c r="S204" t="b">
        <f t="shared" si="67"/>
        <v>0</v>
      </c>
      <c r="T204">
        <f t="shared" si="62"/>
        <v>0</v>
      </c>
      <c r="U204">
        <f t="shared" si="62"/>
        <v>0</v>
      </c>
      <c r="V204" t="b">
        <f>NOT(ISBLANK('master schema'!S207))</f>
        <v>0</v>
      </c>
      <c r="W204" t="b">
        <f>NOT(ISBLANK('master schema'!T207))</f>
        <v>0</v>
      </c>
      <c r="X204" t="b">
        <f>NOT(ISBLANK('master schema'!U207))</f>
        <v>0</v>
      </c>
      <c r="Y204" t="b">
        <f>NOT(ISBLANK('master schema'!V207))</f>
        <v>0</v>
      </c>
      <c r="Z204" t="b">
        <f>NOT(ISBLANK('master schema'!W207))</f>
        <v>0</v>
      </c>
      <c r="AA204" t="b">
        <f>NOT(ISBLANK('master schema'!X207))</f>
        <v>0</v>
      </c>
      <c r="AB204" t="b">
        <f t="shared" si="63"/>
        <v>0</v>
      </c>
      <c r="AC204" t="e">
        <f>INDEX(reference!$D$55:$D$61,MATCH('master schema'!M207,reference!$C$55:$C$61,0))</f>
        <v>#N/A</v>
      </c>
      <c r="AD204" t="b">
        <f t="shared" si="64"/>
        <v>0</v>
      </c>
      <c r="AE204" t="str">
        <f t="shared" si="47"/>
        <v>0</v>
      </c>
      <c r="AF204" s="14" t="str">
        <f t="shared" si="66"/>
        <v/>
      </c>
      <c r="AG204" s="15" t="str">
        <f t="shared" si="48"/>
        <v/>
      </c>
      <c r="AH204" s="15" t="str">
        <f t="shared" si="49"/>
        <v/>
      </c>
      <c r="AI204" s="15" t="str">
        <f t="shared" si="50"/>
        <v/>
      </c>
      <c r="AJ204" s="15" t="str">
        <f t="shared" si="51"/>
        <v/>
      </c>
      <c r="AK204" s="15" t="str">
        <f t="shared" si="52"/>
        <v/>
      </c>
      <c r="AL204" s="15" t="str">
        <f t="shared" si="53"/>
        <v/>
      </c>
      <c r="AM204" s="15" t="str">
        <f t="shared" si="54"/>
        <v/>
      </c>
      <c r="AN204" s="22" t="str">
        <f t="shared" si="55"/>
        <v/>
      </c>
      <c r="AO204" s="22" t="str">
        <f t="shared" si="56"/>
        <v/>
      </c>
      <c r="AP204" s="22" t="str">
        <f t="shared" si="57"/>
        <v/>
      </c>
      <c r="AQ204" s="22" t="str">
        <f>IF(AND($AD204,$AB204),IF(V204,IF(OR($V204:V204),",","")&amp;AQ$12&amp;": "&amp;J204,""),"")</f>
        <v/>
      </c>
      <c r="AR204" s="22" t="str">
        <f>IF(AND($AD204,$AB204),IF(W204,IF(OR($V204:W204),",","")&amp;AR$12&amp;": "&amp;K204,""),"")</f>
        <v/>
      </c>
      <c r="AS204" s="22" t="str">
        <f>IF(AND($AD204,$AB204),IF(X204,IF(OR($V204:X204),",","")&amp;AS$12&amp;": "&amp;L204,""),"")</f>
        <v/>
      </c>
      <c r="AT204" s="22" t="str">
        <f>IF(AND($AD204,$AB204),IF(Y204,IF(OR($V204:Y204),",","")&amp;AT$12&amp;": "&amp;M204,""),"")</f>
        <v/>
      </c>
      <c r="AU204" s="22" t="str">
        <f>IF(AND($AD204,$AB204),IF(Z204,IF(OR($V204:Z204),",","")&amp;AU$12&amp;": """&amp;N204&amp;"""",""),"")</f>
        <v/>
      </c>
      <c r="AV204" s="22" t="str">
        <f>IF(AND($AD204,$AB204),IF(AA204,IF(OR($V204:AA204),",","")&amp;AV$12&amp;": "&amp;"["&amp;O204&amp;"]",""),"")</f>
        <v/>
      </c>
      <c r="AW204" s="22" t="str">
        <f t="shared" si="58"/>
        <v/>
      </c>
      <c r="AX204" s="14" t="str">
        <f t="shared" si="65"/>
        <v/>
      </c>
      <c r="AY204" s="13" t="str">
        <f t="shared" si="59"/>
        <v/>
      </c>
      <c r="AZ204" t="str">
        <f t="shared" si="60"/>
        <v/>
      </c>
      <c r="BA204" t="str">
        <f t="shared" si="61"/>
        <v/>
      </c>
    </row>
    <row r="205" spans="1:53" x14ac:dyDescent="0.25">
      <c r="A205">
        <f>'master schema'!C208</f>
        <v>0</v>
      </c>
      <c r="B205">
        <f>'master schema'!K208</f>
        <v>0</v>
      </c>
      <c r="C205">
        <f>'master schema'!D208</f>
        <v>0</v>
      </c>
      <c r="D205">
        <f>'master schema'!E208</f>
        <v>0</v>
      </c>
      <c r="E205">
        <f>'master schema'!M208</f>
        <v>0</v>
      </c>
      <c r="F205">
        <f>'master schema'!N208</f>
        <v>0</v>
      </c>
      <c r="G205">
        <f>'master schema'!O208</f>
        <v>0</v>
      </c>
      <c r="H205">
        <f>'master schema'!Y208</f>
        <v>0</v>
      </c>
      <c r="I205">
        <f>'master schema'!Z208</f>
        <v>0</v>
      </c>
      <c r="J205">
        <f>'master schema'!S208</f>
        <v>0</v>
      </c>
      <c r="K205">
        <f>'master schema'!T208</f>
        <v>0</v>
      </c>
      <c r="L205">
        <f>'master schema'!U208</f>
        <v>0</v>
      </c>
      <c r="M205">
        <f>'master schema'!V208</f>
        <v>0</v>
      </c>
      <c r="N205">
        <f>'master schema'!W208</f>
        <v>0</v>
      </c>
      <c r="O205">
        <f>'master schema'!X208</f>
        <v>0</v>
      </c>
      <c r="P205" t="b">
        <f t="shared" si="46"/>
        <v>0</v>
      </c>
      <c r="Q205" t="b">
        <f t="shared" si="67"/>
        <v>0</v>
      </c>
      <c r="R205" t="b">
        <f t="shared" si="67"/>
        <v>0</v>
      </c>
      <c r="S205" t="b">
        <f t="shared" si="67"/>
        <v>0</v>
      </c>
      <c r="T205">
        <f t="shared" si="62"/>
        <v>0</v>
      </c>
      <c r="U205">
        <f t="shared" si="62"/>
        <v>0</v>
      </c>
      <c r="V205" t="b">
        <f>NOT(ISBLANK('master schema'!S208))</f>
        <v>0</v>
      </c>
      <c r="W205" t="b">
        <f>NOT(ISBLANK('master schema'!T208))</f>
        <v>0</v>
      </c>
      <c r="X205" t="b">
        <f>NOT(ISBLANK('master schema'!U208))</f>
        <v>0</v>
      </c>
      <c r="Y205" t="b">
        <f>NOT(ISBLANK('master schema'!V208))</f>
        <v>0</v>
      </c>
      <c r="Z205" t="b">
        <f>NOT(ISBLANK('master schema'!W208))</f>
        <v>0</v>
      </c>
      <c r="AA205" t="b">
        <f>NOT(ISBLANK('master schema'!X208))</f>
        <v>0</v>
      </c>
      <c r="AB205" t="b">
        <f t="shared" si="63"/>
        <v>0</v>
      </c>
      <c r="AC205" t="e">
        <f>INDEX(reference!$D$55:$D$61,MATCH('master schema'!M208,reference!$C$55:$C$61,0))</f>
        <v>#N/A</v>
      </c>
      <c r="AD205" t="b">
        <f t="shared" si="64"/>
        <v>0</v>
      </c>
      <c r="AE205" t="str">
        <f t="shared" si="47"/>
        <v>0</v>
      </c>
      <c r="AF205" s="14" t="str">
        <f t="shared" si="66"/>
        <v/>
      </c>
      <c r="AG205" s="15" t="str">
        <f t="shared" si="48"/>
        <v/>
      </c>
      <c r="AH205" s="15" t="str">
        <f t="shared" si="49"/>
        <v/>
      </c>
      <c r="AI205" s="15" t="str">
        <f t="shared" si="50"/>
        <v/>
      </c>
      <c r="AJ205" s="15" t="str">
        <f t="shared" si="51"/>
        <v/>
      </c>
      <c r="AK205" s="15" t="str">
        <f t="shared" si="52"/>
        <v/>
      </c>
      <c r="AL205" s="15" t="str">
        <f t="shared" si="53"/>
        <v/>
      </c>
      <c r="AM205" s="15" t="str">
        <f t="shared" si="54"/>
        <v/>
      </c>
      <c r="AN205" s="22" t="str">
        <f t="shared" si="55"/>
        <v/>
      </c>
      <c r="AO205" s="22" t="str">
        <f t="shared" si="56"/>
        <v/>
      </c>
      <c r="AP205" s="22" t="str">
        <f t="shared" si="57"/>
        <v/>
      </c>
      <c r="AQ205" s="22" t="str">
        <f>IF(AND($AD205,$AB205),IF(V205,IF(OR($V205:V205),",","")&amp;AQ$12&amp;": "&amp;J205,""),"")</f>
        <v/>
      </c>
      <c r="AR205" s="22" t="str">
        <f>IF(AND($AD205,$AB205),IF(W205,IF(OR($V205:W205),",","")&amp;AR$12&amp;": "&amp;K205,""),"")</f>
        <v/>
      </c>
      <c r="AS205" s="22" t="str">
        <f>IF(AND($AD205,$AB205),IF(X205,IF(OR($V205:X205),",","")&amp;AS$12&amp;": "&amp;L205,""),"")</f>
        <v/>
      </c>
      <c r="AT205" s="22" t="str">
        <f>IF(AND($AD205,$AB205),IF(Y205,IF(OR($V205:Y205),",","")&amp;AT$12&amp;": "&amp;M205,""),"")</f>
        <v/>
      </c>
      <c r="AU205" s="22" t="str">
        <f>IF(AND($AD205,$AB205),IF(Z205,IF(OR($V205:Z205),",","")&amp;AU$12&amp;": """&amp;N205&amp;"""",""),"")</f>
        <v/>
      </c>
      <c r="AV205" s="22" t="str">
        <f>IF(AND($AD205,$AB205),IF(AA205,IF(OR($V205:AA205),",","")&amp;AV$12&amp;": "&amp;"["&amp;O205&amp;"]",""),"")</f>
        <v/>
      </c>
      <c r="AW205" s="22" t="str">
        <f t="shared" si="58"/>
        <v/>
      </c>
      <c r="AX205" s="14" t="str">
        <f t="shared" si="65"/>
        <v/>
      </c>
      <c r="AY205" s="13" t="str">
        <f t="shared" si="59"/>
        <v/>
      </c>
      <c r="AZ205" t="str">
        <f t="shared" si="60"/>
        <v/>
      </c>
      <c r="BA205" t="str">
        <f t="shared" si="61"/>
        <v/>
      </c>
    </row>
    <row r="206" spans="1:53" x14ac:dyDescent="0.25">
      <c r="A206">
        <f>'master schema'!C209</f>
        <v>0</v>
      </c>
      <c r="B206">
        <f>'master schema'!K209</f>
        <v>0</v>
      </c>
      <c r="C206">
        <f>'master schema'!D209</f>
        <v>0</v>
      </c>
      <c r="D206">
        <f>'master schema'!E209</f>
        <v>0</v>
      </c>
      <c r="E206">
        <f>'master schema'!M209</f>
        <v>0</v>
      </c>
      <c r="F206">
        <f>'master schema'!N209</f>
        <v>0</v>
      </c>
      <c r="G206">
        <f>'master schema'!O209</f>
        <v>0</v>
      </c>
      <c r="H206">
        <f>'master schema'!Y209</f>
        <v>0</v>
      </c>
      <c r="I206">
        <f>'master schema'!Z209</f>
        <v>0</v>
      </c>
      <c r="J206">
        <f>'master schema'!S209</f>
        <v>0</v>
      </c>
      <c r="K206">
        <f>'master schema'!T209</f>
        <v>0</v>
      </c>
      <c r="L206">
        <f>'master schema'!U209</f>
        <v>0</v>
      </c>
      <c r="M206">
        <f>'master schema'!V209</f>
        <v>0</v>
      </c>
      <c r="N206">
        <f>'master schema'!W209</f>
        <v>0</v>
      </c>
      <c r="O206">
        <f>'master schema'!X209</f>
        <v>0</v>
      </c>
      <c r="P206" t="b">
        <f t="shared" ref="P206:P243" si="68">(ISTEXT(B206))</f>
        <v>0</v>
      </c>
      <c r="Q206" t="b">
        <f t="shared" si="67"/>
        <v>0</v>
      </c>
      <c r="R206" t="b">
        <f t="shared" si="67"/>
        <v>0</v>
      </c>
      <c r="S206" t="b">
        <f t="shared" si="67"/>
        <v>0</v>
      </c>
      <c r="T206">
        <f t="shared" si="62"/>
        <v>0</v>
      </c>
      <c r="U206">
        <f t="shared" si="62"/>
        <v>0</v>
      </c>
      <c r="V206" t="b">
        <f>NOT(ISBLANK('master schema'!S209))</f>
        <v>0</v>
      </c>
      <c r="W206" t="b">
        <f>NOT(ISBLANK('master schema'!T209))</f>
        <v>0</v>
      </c>
      <c r="X206" t="b">
        <f>NOT(ISBLANK('master schema'!U209))</f>
        <v>0</v>
      </c>
      <c r="Y206" t="b">
        <f>NOT(ISBLANK('master schema'!V209))</f>
        <v>0</v>
      </c>
      <c r="Z206" t="b">
        <f>NOT(ISBLANK('master schema'!W209))</f>
        <v>0</v>
      </c>
      <c r="AA206" t="b">
        <f>NOT(ISBLANK('master schema'!X209))</f>
        <v>0</v>
      </c>
      <c r="AB206" t="b">
        <f t="shared" si="63"/>
        <v>0</v>
      </c>
      <c r="AC206" t="e">
        <f>INDEX(reference!$D$55:$D$61,MATCH('master schema'!M209,reference!$C$55:$C$61,0))</f>
        <v>#N/A</v>
      </c>
      <c r="AD206" t="b">
        <f t="shared" si="64"/>
        <v>0</v>
      </c>
      <c r="AE206" t="str">
        <f t="shared" ref="AE206:AE243" si="69">LOWER(LEFT(A206,1))&amp;SUBSTITUTE(MID(PROPER(SUBSTITUTE(A206,"_"," ")),2,999)," ","")</f>
        <v>0</v>
      </c>
      <c r="AF206" s="14" t="str">
        <f t="shared" si="66"/>
        <v/>
      </c>
      <c r="AG206" s="15" t="str">
        <f t="shared" ref="AG206:AG243" si="70">IF($AD206,AG$12&amp;": "&amp;""""&amp;A206&amp;"""","")</f>
        <v/>
      </c>
      <c r="AH206" s="15" t="str">
        <f t="shared" ref="AH206:AH243" si="71">IF(AND($AD206,P206),", "&amp;AH$12&amp;": """&amp;B206&amp;"""","")</f>
        <v/>
      </c>
      <c r="AI206" s="15" t="str">
        <f t="shared" ref="AI206:AI243" si="72">IF($AD206,", "&amp;AI$12&amp;": """&amp;C206&amp;"""","")</f>
        <v/>
      </c>
      <c r="AJ206" s="15" t="str">
        <f t="shared" ref="AJ206:AJ243" si="73">IF($AD206,", "&amp;AJ$12&amp;": """&amp;D206&amp;"""","")</f>
        <v/>
      </c>
      <c r="AK206" s="15" t="str">
        <f t="shared" ref="AK206:AK243" si="74">IF(AND($AD206,Q206),", "&amp;AK$12&amp;": """&amp;AC206&amp;"""","")</f>
        <v/>
      </c>
      <c r="AL206" s="15" t="str">
        <f t="shared" ref="AL206:AL243" si="75">IF(AND($AD206,R206),", "&amp;AL$12&amp;": """&amp;F206&amp;"""","")</f>
        <v/>
      </c>
      <c r="AM206" s="15" t="str">
        <f t="shared" ref="AM206:AM243" si="76">IF(AND($AD206,S206),", "&amp;AM$12&amp;": """&amp;G206&amp;"""","")</f>
        <v/>
      </c>
      <c r="AN206" s="22" t="str">
        <f t="shared" ref="AN206:AN243" si="77">IF(AND($AD206,$AB206),", "&amp;AN$12&amp;": {","")</f>
        <v/>
      </c>
      <c r="AO206" s="22" t="str">
        <f t="shared" ref="AO206:AO243" si="78">IF(AND($AD206,$AB206),AO$12&amp;": "&amp;IF(T206,"true","false"),"")</f>
        <v/>
      </c>
      <c r="AP206" s="22" t="str">
        <f t="shared" ref="AP206:AP243" si="79">IF(AND($AD206,$AB206),IF(AO206&lt;&gt;"",",","")&amp;AP$12&amp;": "&amp;IF(U206,"true","false"),"")</f>
        <v/>
      </c>
      <c r="AQ206" s="22" t="str">
        <f>IF(AND($AD206,$AB206),IF(V206,IF(OR($V206:V206),",","")&amp;AQ$12&amp;": "&amp;J206,""),"")</f>
        <v/>
      </c>
      <c r="AR206" s="22" t="str">
        <f>IF(AND($AD206,$AB206),IF(W206,IF(OR($V206:W206),",","")&amp;AR$12&amp;": "&amp;K206,""),"")</f>
        <v/>
      </c>
      <c r="AS206" s="22" t="str">
        <f>IF(AND($AD206,$AB206),IF(X206,IF(OR($V206:X206),",","")&amp;AS$12&amp;": "&amp;L206,""),"")</f>
        <v/>
      </c>
      <c r="AT206" s="22" t="str">
        <f>IF(AND($AD206,$AB206),IF(Y206,IF(OR($V206:Y206),",","")&amp;AT$12&amp;": "&amp;M206,""),"")</f>
        <v/>
      </c>
      <c r="AU206" s="22" t="str">
        <f>IF(AND($AD206,$AB206),IF(Z206,IF(OR($V206:Z206),",","")&amp;AU$12&amp;": """&amp;N206&amp;"""",""),"")</f>
        <v/>
      </c>
      <c r="AV206" s="22" t="str">
        <f>IF(AND($AD206,$AB206),IF(AA206,IF(OR($V206:AA206),",","")&amp;AV$12&amp;": "&amp;"["&amp;O206&amp;"]",""),"")</f>
        <v/>
      </c>
      <c r="AW206" s="22" t="str">
        <f t="shared" ref="AW206:AW243" si="80">IF(AND($AD206,$AB206),"}","")</f>
        <v/>
      </c>
      <c r="AX206" s="14" t="str">
        <f t="shared" si="65"/>
        <v/>
      </c>
      <c r="AY206" s="13" t="str">
        <f t="shared" ref="AY206:AY243" si="81">_xlfn.CONCAT((AF206:AX206))</f>
        <v/>
      </c>
      <c r="AZ206" t="str">
        <f t="shared" ref="AZ206:AZ244" si="82">IF(AD206,","&amp;A206,"")</f>
        <v/>
      </c>
      <c r="BA206" t="str">
        <f t="shared" ref="BA206:BA244" si="83">IF(AD206,",'"&amp;A206&amp;"'","")</f>
        <v/>
      </c>
    </row>
    <row r="207" spans="1:53" x14ac:dyDescent="0.25">
      <c r="A207">
        <f>'master schema'!C210</f>
        <v>0</v>
      </c>
      <c r="B207">
        <f>'master schema'!K210</f>
        <v>0</v>
      </c>
      <c r="C207">
        <f>'master schema'!D210</f>
        <v>0</v>
      </c>
      <c r="D207">
        <f>'master schema'!E210</f>
        <v>0</v>
      </c>
      <c r="E207">
        <f>'master schema'!M210</f>
        <v>0</v>
      </c>
      <c r="F207">
        <f>'master schema'!N210</f>
        <v>0</v>
      </c>
      <c r="G207">
        <f>'master schema'!O210</f>
        <v>0</v>
      </c>
      <c r="H207">
        <f>'master schema'!Y210</f>
        <v>0</v>
      </c>
      <c r="I207">
        <f>'master schema'!Z210</f>
        <v>0</v>
      </c>
      <c r="J207">
        <f>'master schema'!S210</f>
        <v>0</v>
      </c>
      <c r="K207">
        <f>'master schema'!T210</f>
        <v>0</v>
      </c>
      <c r="L207">
        <f>'master schema'!U210</f>
        <v>0</v>
      </c>
      <c r="M207">
        <f>'master schema'!V210</f>
        <v>0</v>
      </c>
      <c r="N207">
        <f>'master schema'!W210</f>
        <v>0</v>
      </c>
      <c r="O207">
        <f>'master schema'!X210</f>
        <v>0</v>
      </c>
      <c r="P207" t="b">
        <f t="shared" si="68"/>
        <v>0</v>
      </c>
      <c r="Q207" t="b">
        <f t="shared" si="67"/>
        <v>0</v>
      </c>
      <c r="R207" t="b">
        <f t="shared" si="67"/>
        <v>0</v>
      </c>
      <c r="S207" t="b">
        <f t="shared" si="67"/>
        <v>0</v>
      </c>
      <c r="T207">
        <f t="shared" ref="T207:U243" si="84">H207</f>
        <v>0</v>
      </c>
      <c r="U207">
        <f t="shared" si="84"/>
        <v>0</v>
      </c>
      <c r="V207" t="b">
        <f>NOT(ISBLANK('master schema'!S210))</f>
        <v>0</v>
      </c>
      <c r="W207" t="b">
        <f>NOT(ISBLANK('master schema'!T210))</f>
        <v>0</v>
      </c>
      <c r="X207" t="b">
        <f>NOT(ISBLANK('master schema'!U210))</f>
        <v>0</v>
      </c>
      <c r="Y207" t="b">
        <f>NOT(ISBLANK('master schema'!V210))</f>
        <v>0</v>
      </c>
      <c r="Z207" t="b">
        <f>NOT(ISBLANK('master schema'!W210))</f>
        <v>0</v>
      </c>
      <c r="AA207" t="b">
        <f>NOT(ISBLANK('master schema'!X210))</f>
        <v>0</v>
      </c>
      <c r="AB207" t="b">
        <f t="shared" ref="AB207:AB243" si="85">OR(T207:AA207)</f>
        <v>0</v>
      </c>
      <c r="AC207" t="e">
        <f>INDEX(reference!$D$55:$D$61,MATCH('master schema'!M210,reference!$C$55:$C$61,0))</f>
        <v>#N/A</v>
      </c>
      <c r="AD207" t="b">
        <f t="shared" ref="AD207:AD243" si="86">Q207</f>
        <v>0</v>
      </c>
      <c r="AE207" t="str">
        <f t="shared" si="69"/>
        <v>0</v>
      </c>
      <c r="AF207" s="14" t="str">
        <f t="shared" si="66"/>
        <v/>
      </c>
      <c r="AG207" s="15" t="str">
        <f t="shared" si="70"/>
        <v/>
      </c>
      <c r="AH207" s="15" t="str">
        <f t="shared" si="71"/>
        <v/>
      </c>
      <c r="AI207" s="15" t="str">
        <f t="shared" si="72"/>
        <v/>
      </c>
      <c r="AJ207" s="15" t="str">
        <f t="shared" si="73"/>
        <v/>
      </c>
      <c r="AK207" s="15" t="str">
        <f t="shared" si="74"/>
        <v/>
      </c>
      <c r="AL207" s="15" t="str">
        <f t="shared" si="75"/>
        <v/>
      </c>
      <c r="AM207" s="15" t="str">
        <f t="shared" si="76"/>
        <v/>
      </c>
      <c r="AN207" s="22" t="str">
        <f t="shared" si="77"/>
        <v/>
      </c>
      <c r="AO207" s="22" t="str">
        <f t="shared" si="78"/>
        <v/>
      </c>
      <c r="AP207" s="22" t="str">
        <f t="shared" si="79"/>
        <v/>
      </c>
      <c r="AQ207" s="22" t="str">
        <f>IF(AND($AD207,$AB207),IF(V207,IF(OR($V207:V207),",","")&amp;AQ$12&amp;": "&amp;J207,""),"")</f>
        <v/>
      </c>
      <c r="AR207" s="22" t="str">
        <f>IF(AND($AD207,$AB207),IF(W207,IF(OR($V207:W207),",","")&amp;AR$12&amp;": "&amp;K207,""),"")</f>
        <v/>
      </c>
      <c r="AS207" s="22" t="str">
        <f>IF(AND($AD207,$AB207),IF(X207,IF(OR($V207:X207),",","")&amp;AS$12&amp;": "&amp;L207,""),"")</f>
        <v/>
      </c>
      <c r="AT207" s="22" t="str">
        <f>IF(AND($AD207,$AB207),IF(Y207,IF(OR($V207:Y207),",","")&amp;AT$12&amp;": "&amp;M207,""),"")</f>
        <v/>
      </c>
      <c r="AU207" s="22" t="str">
        <f>IF(AND($AD207,$AB207),IF(Z207,IF(OR($V207:Z207),",","")&amp;AU$12&amp;": """&amp;N207&amp;"""",""),"")</f>
        <v/>
      </c>
      <c r="AV207" s="22" t="str">
        <f>IF(AND($AD207,$AB207),IF(AA207,IF(OR($V207:AA207),",","")&amp;AV$12&amp;": "&amp;"["&amp;O207&amp;"]",""),"")</f>
        <v/>
      </c>
      <c r="AW207" s="22" t="str">
        <f t="shared" si="80"/>
        <v/>
      </c>
      <c r="AX207" s="14" t="str">
        <f t="shared" ref="AX207:AX243" si="87">IF($AD207,"}","")</f>
        <v/>
      </c>
      <c r="AY207" s="13" t="str">
        <f t="shared" si="81"/>
        <v/>
      </c>
      <c r="AZ207" t="str">
        <f t="shared" si="82"/>
        <v/>
      </c>
      <c r="BA207" t="str">
        <f t="shared" si="83"/>
        <v/>
      </c>
    </row>
    <row r="208" spans="1:53" x14ac:dyDescent="0.25">
      <c r="A208">
        <f>'master schema'!C211</f>
        <v>0</v>
      </c>
      <c r="B208">
        <f>'master schema'!K211</f>
        <v>0</v>
      </c>
      <c r="C208">
        <f>'master schema'!D211</f>
        <v>0</v>
      </c>
      <c r="D208">
        <f>'master schema'!E211</f>
        <v>0</v>
      </c>
      <c r="E208">
        <f>'master schema'!M211</f>
        <v>0</v>
      </c>
      <c r="F208">
        <f>'master schema'!N211</f>
        <v>0</v>
      </c>
      <c r="G208">
        <f>'master schema'!O211</f>
        <v>0</v>
      </c>
      <c r="H208">
        <f>'master schema'!Y211</f>
        <v>0</v>
      </c>
      <c r="I208">
        <f>'master schema'!Z211</f>
        <v>0</v>
      </c>
      <c r="J208">
        <f>'master schema'!S211</f>
        <v>0</v>
      </c>
      <c r="K208">
        <f>'master schema'!T211</f>
        <v>0</v>
      </c>
      <c r="L208">
        <f>'master schema'!U211</f>
        <v>0</v>
      </c>
      <c r="M208">
        <f>'master schema'!V211</f>
        <v>0</v>
      </c>
      <c r="N208">
        <f>'master schema'!W211</f>
        <v>0</v>
      </c>
      <c r="O208">
        <f>'master schema'!X211</f>
        <v>0</v>
      </c>
      <c r="P208" t="b">
        <f t="shared" si="68"/>
        <v>0</v>
      </c>
      <c r="Q208" t="b">
        <f t="shared" si="67"/>
        <v>0</v>
      </c>
      <c r="R208" t="b">
        <f t="shared" si="67"/>
        <v>0</v>
      </c>
      <c r="S208" t="b">
        <f t="shared" si="67"/>
        <v>0</v>
      </c>
      <c r="T208">
        <f t="shared" si="84"/>
        <v>0</v>
      </c>
      <c r="U208">
        <f t="shared" si="84"/>
        <v>0</v>
      </c>
      <c r="V208" t="b">
        <f>NOT(ISBLANK('master schema'!S211))</f>
        <v>0</v>
      </c>
      <c r="W208" t="b">
        <f>NOT(ISBLANK('master schema'!T211))</f>
        <v>0</v>
      </c>
      <c r="X208" t="b">
        <f>NOT(ISBLANK('master schema'!U211))</f>
        <v>0</v>
      </c>
      <c r="Y208" t="b">
        <f>NOT(ISBLANK('master schema'!V211))</f>
        <v>0</v>
      </c>
      <c r="Z208" t="b">
        <f>NOT(ISBLANK('master schema'!W211))</f>
        <v>0</v>
      </c>
      <c r="AA208" t="b">
        <f>NOT(ISBLANK('master schema'!X211))</f>
        <v>0</v>
      </c>
      <c r="AB208" t="b">
        <f t="shared" si="85"/>
        <v>0</v>
      </c>
      <c r="AC208" t="e">
        <f>INDEX(reference!$D$55:$D$61,MATCH('master schema'!M211,reference!$C$55:$C$61,0))</f>
        <v>#N/A</v>
      </c>
      <c r="AD208" t="b">
        <f t="shared" si="86"/>
        <v>0</v>
      </c>
      <c r="AE208" t="str">
        <f t="shared" si="69"/>
        <v>0</v>
      </c>
      <c r="AF208" s="14" t="str">
        <f t="shared" ref="AF208:AF243" si="88">IF($AD208,", {","")</f>
        <v/>
      </c>
      <c r="AG208" s="15" t="str">
        <f t="shared" si="70"/>
        <v/>
      </c>
      <c r="AH208" s="15" t="str">
        <f t="shared" si="71"/>
        <v/>
      </c>
      <c r="AI208" s="15" t="str">
        <f t="shared" si="72"/>
        <v/>
      </c>
      <c r="AJ208" s="15" t="str">
        <f t="shared" si="73"/>
        <v/>
      </c>
      <c r="AK208" s="15" t="str">
        <f t="shared" si="74"/>
        <v/>
      </c>
      <c r="AL208" s="15" t="str">
        <f t="shared" si="75"/>
        <v/>
      </c>
      <c r="AM208" s="15" t="str">
        <f t="shared" si="76"/>
        <v/>
      </c>
      <c r="AN208" s="22" t="str">
        <f t="shared" si="77"/>
        <v/>
      </c>
      <c r="AO208" s="22" t="str">
        <f t="shared" si="78"/>
        <v/>
      </c>
      <c r="AP208" s="22" t="str">
        <f t="shared" si="79"/>
        <v/>
      </c>
      <c r="AQ208" s="22" t="str">
        <f>IF(AND($AD208,$AB208),IF(V208,IF(OR($V208:V208),",","")&amp;AQ$12&amp;": "&amp;J208,""),"")</f>
        <v/>
      </c>
      <c r="AR208" s="22" t="str">
        <f>IF(AND($AD208,$AB208),IF(W208,IF(OR($V208:W208),",","")&amp;AR$12&amp;": "&amp;K208,""),"")</f>
        <v/>
      </c>
      <c r="AS208" s="22" t="str">
        <f>IF(AND($AD208,$AB208),IF(X208,IF(OR($V208:X208),",","")&amp;AS$12&amp;": "&amp;L208,""),"")</f>
        <v/>
      </c>
      <c r="AT208" s="22" t="str">
        <f>IF(AND($AD208,$AB208),IF(Y208,IF(OR($V208:Y208),",","")&amp;AT$12&amp;": "&amp;M208,""),"")</f>
        <v/>
      </c>
      <c r="AU208" s="22" t="str">
        <f>IF(AND($AD208,$AB208),IF(Z208,IF(OR($V208:Z208),",","")&amp;AU$12&amp;": """&amp;N208&amp;"""",""),"")</f>
        <v/>
      </c>
      <c r="AV208" s="22" t="str">
        <f>IF(AND($AD208,$AB208),IF(AA208,IF(OR($V208:AA208),",","")&amp;AV$12&amp;": "&amp;"["&amp;O208&amp;"]",""),"")</f>
        <v/>
      </c>
      <c r="AW208" s="22" t="str">
        <f t="shared" si="80"/>
        <v/>
      </c>
      <c r="AX208" s="14" t="str">
        <f t="shared" si="87"/>
        <v/>
      </c>
      <c r="AY208" s="13" t="str">
        <f t="shared" si="81"/>
        <v/>
      </c>
      <c r="AZ208" t="str">
        <f t="shared" si="82"/>
        <v/>
      </c>
      <c r="BA208" t="str">
        <f t="shared" si="83"/>
        <v/>
      </c>
    </row>
    <row r="209" spans="1:53" x14ac:dyDescent="0.25">
      <c r="A209">
        <f>'master schema'!C212</f>
        <v>0</v>
      </c>
      <c r="B209">
        <f>'master schema'!K212</f>
        <v>0</v>
      </c>
      <c r="C209">
        <f>'master schema'!D212</f>
        <v>0</v>
      </c>
      <c r="D209">
        <f>'master schema'!E212</f>
        <v>0</v>
      </c>
      <c r="E209">
        <f>'master schema'!M212</f>
        <v>0</v>
      </c>
      <c r="F209">
        <f>'master schema'!N212</f>
        <v>0</v>
      </c>
      <c r="G209">
        <f>'master schema'!O212</f>
        <v>0</v>
      </c>
      <c r="H209">
        <f>'master schema'!Y212</f>
        <v>0</v>
      </c>
      <c r="I209">
        <f>'master schema'!Z212</f>
        <v>0</v>
      </c>
      <c r="J209">
        <f>'master schema'!S212</f>
        <v>0</v>
      </c>
      <c r="K209">
        <f>'master schema'!T212</f>
        <v>0</v>
      </c>
      <c r="L209">
        <f>'master schema'!U212</f>
        <v>0</v>
      </c>
      <c r="M209">
        <f>'master schema'!V212</f>
        <v>0</v>
      </c>
      <c r="N209">
        <f>'master schema'!W212</f>
        <v>0</v>
      </c>
      <c r="O209">
        <f>'master schema'!X212</f>
        <v>0</v>
      </c>
      <c r="P209" t="b">
        <f t="shared" si="68"/>
        <v>0</v>
      </c>
      <c r="Q209" t="b">
        <f t="shared" si="67"/>
        <v>0</v>
      </c>
      <c r="R209" t="b">
        <f t="shared" si="67"/>
        <v>0</v>
      </c>
      <c r="S209" t="b">
        <f t="shared" si="67"/>
        <v>0</v>
      </c>
      <c r="T209">
        <f t="shared" si="84"/>
        <v>0</v>
      </c>
      <c r="U209">
        <f t="shared" si="84"/>
        <v>0</v>
      </c>
      <c r="V209" t="b">
        <f>NOT(ISBLANK('master schema'!S212))</f>
        <v>0</v>
      </c>
      <c r="W209" t="b">
        <f>NOT(ISBLANK('master schema'!T212))</f>
        <v>0</v>
      </c>
      <c r="X209" t="b">
        <f>NOT(ISBLANK('master schema'!U212))</f>
        <v>0</v>
      </c>
      <c r="Y209" t="b">
        <f>NOT(ISBLANK('master schema'!V212))</f>
        <v>0</v>
      </c>
      <c r="Z209" t="b">
        <f>NOT(ISBLANK('master schema'!W212))</f>
        <v>0</v>
      </c>
      <c r="AA209" t="b">
        <f>NOT(ISBLANK('master schema'!X212))</f>
        <v>0</v>
      </c>
      <c r="AB209" t="b">
        <f t="shared" si="85"/>
        <v>0</v>
      </c>
      <c r="AC209" t="e">
        <f>INDEX(reference!$D$55:$D$61,MATCH('master schema'!M212,reference!$C$55:$C$61,0))</f>
        <v>#N/A</v>
      </c>
      <c r="AD209" t="b">
        <f t="shared" si="86"/>
        <v>0</v>
      </c>
      <c r="AE209" t="str">
        <f t="shared" si="69"/>
        <v>0</v>
      </c>
      <c r="AF209" s="14" t="str">
        <f t="shared" si="88"/>
        <v/>
      </c>
      <c r="AG209" s="15" t="str">
        <f t="shared" si="70"/>
        <v/>
      </c>
      <c r="AH209" s="15" t="str">
        <f t="shared" si="71"/>
        <v/>
      </c>
      <c r="AI209" s="15" t="str">
        <f t="shared" si="72"/>
        <v/>
      </c>
      <c r="AJ209" s="15" t="str">
        <f t="shared" si="73"/>
        <v/>
      </c>
      <c r="AK209" s="15" t="str">
        <f t="shared" si="74"/>
        <v/>
      </c>
      <c r="AL209" s="15" t="str">
        <f t="shared" si="75"/>
        <v/>
      </c>
      <c r="AM209" s="15" t="str">
        <f t="shared" si="76"/>
        <v/>
      </c>
      <c r="AN209" s="22" t="str">
        <f t="shared" si="77"/>
        <v/>
      </c>
      <c r="AO209" s="22" t="str">
        <f t="shared" si="78"/>
        <v/>
      </c>
      <c r="AP209" s="22" t="str">
        <f t="shared" si="79"/>
        <v/>
      </c>
      <c r="AQ209" s="22" t="str">
        <f>IF(AND($AD209,$AB209),IF(V209,IF(OR($V209:V209),",","")&amp;AQ$12&amp;": "&amp;J209,""),"")</f>
        <v/>
      </c>
      <c r="AR209" s="22" t="str">
        <f>IF(AND($AD209,$AB209),IF(W209,IF(OR($V209:W209),",","")&amp;AR$12&amp;": "&amp;K209,""),"")</f>
        <v/>
      </c>
      <c r="AS209" s="22" t="str">
        <f>IF(AND($AD209,$AB209),IF(X209,IF(OR($V209:X209),",","")&amp;AS$12&amp;": "&amp;L209,""),"")</f>
        <v/>
      </c>
      <c r="AT209" s="22" t="str">
        <f>IF(AND($AD209,$AB209),IF(Y209,IF(OR($V209:Y209),",","")&amp;AT$12&amp;": "&amp;M209,""),"")</f>
        <v/>
      </c>
      <c r="AU209" s="22" t="str">
        <f>IF(AND($AD209,$AB209),IF(Z209,IF(OR($V209:Z209),",","")&amp;AU$12&amp;": """&amp;N209&amp;"""",""),"")</f>
        <v/>
      </c>
      <c r="AV209" s="22" t="str">
        <f>IF(AND($AD209,$AB209),IF(AA209,IF(OR($V209:AA209),",","")&amp;AV$12&amp;": "&amp;"["&amp;O209&amp;"]",""),"")</f>
        <v/>
      </c>
      <c r="AW209" s="22" t="str">
        <f t="shared" si="80"/>
        <v/>
      </c>
      <c r="AX209" s="14" t="str">
        <f t="shared" si="87"/>
        <v/>
      </c>
      <c r="AY209" s="13" t="str">
        <f t="shared" si="81"/>
        <v/>
      </c>
      <c r="AZ209" t="str">
        <f t="shared" si="82"/>
        <v/>
      </c>
      <c r="BA209" t="str">
        <f t="shared" si="83"/>
        <v/>
      </c>
    </row>
    <row r="210" spans="1:53" x14ac:dyDescent="0.25">
      <c r="A210">
        <f>'master schema'!C213</f>
        <v>0</v>
      </c>
      <c r="B210">
        <f>'master schema'!K213</f>
        <v>0</v>
      </c>
      <c r="C210">
        <f>'master schema'!D213</f>
        <v>0</v>
      </c>
      <c r="D210">
        <f>'master schema'!E213</f>
        <v>0</v>
      </c>
      <c r="E210">
        <f>'master schema'!M213</f>
        <v>0</v>
      </c>
      <c r="F210">
        <f>'master schema'!N213</f>
        <v>0</v>
      </c>
      <c r="G210">
        <f>'master schema'!O213</f>
        <v>0</v>
      </c>
      <c r="H210">
        <f>'master schema'!Y213</f>
        <v>0</v>
      </c>
      <c r="I210">
        <f>'master schema'!Z213</f>
        <v>0</v>
      </c>
      <c r="J210">
        <f>'master schema'!S213</f>
        <v>0</v>
      </c>
      <c r="K210">
        <f>'master schema'!T213</f>
        <v>0</v>
      </c>
      <c r="L210">
        <f>'master schema'!U213</f>
        <v>0</v>
      </c>
      <c r="M210">
        <f>'master schema'!V213</f>
        <v>0</v>
      </c>
      <c r="N210">
        <f>'master schema'!W213</f>
        <v>0</v>
      </c>
      <c r="O210">
        <f>'master schema'!X213</f>
        <v>0</v>
      </c>
      <c r="P210" t="b">
        <f t="shared" si="68"/>
        <v>0</v>
      </c>
      <c r="Q210" t="b">
        <f t="shared" si="67"/>
        <v>0</v>
      </c>
      <c r="R210" t="b">
        <f t="shared" si="67"/>
        <v>0</v>
      </c>
      <c r="S210" t="b">
        <f t="shared" si="67"/>
        <v>0</v>
      </c>
      <c r="T210">
        <f t="shared" si="84"/>
        <v>0</v>
      </c>
      <c r="U210">
        <f t="shared" si="84"/>
        <v>0</v>
      </c>
      <c r="V210" t="b">
        <f>NOT(ISBLANK('master schema'!S213))</f>
        <v>0</v>
      </c>
      <c r="W210" t="b">
        <f>NOT(ISBLANK('master schema'!T213))</f>
        <v>0</v>
      </c>
      <c r="X210" t="b">
        <f>NOT(ISBLANK('master schema'!U213))</f>
        <v>0</v>
      </c>
      <c r="Y210" t="b">
        <f>NOT(ISBLANK('master schema'!V213))</f>
        <v>0</v>
      </c>
      <c r="Z210" t="b">
        <f>NOT(ISBLANK('master schema'!W213))</f>
        <v>0</v>
      </c>
      <c r="AA210" t="b">
        <f>NOT(ISBLANK('master schema'!X213))</f>
        <v>0</v>
      </c>
      <c r="AB210" t="b">
        <f t="shared" si="85"/>
        <v>0</v>
      </c>
      <c r="AC210" t="e">
        <f>INDEX(reference!$D$55:$D$61,MATCH('master schema'!M213,reference!$C$55:$C$61,0))</f>
        <v>#N/A</v>
      </c>
      <c r="AD210" t="b">
        <f t="shared" si="86"/>
        <v>0</v>
      </c>
      <c r="AE210" t="str">
        <f t="shared" si="69"/>
        <v>0</v>
      </c>
      <c r="AF210" s="14" t="str">
        <f t="shared" si="88"/>
        <v/>
      </c>
      <c r="AG210" s="15" t="str">
        <f t="shared" si="70"/>
        <v/>
      </c>
      <c r="AH210" s="15" t="str">
        <f t="shared" si="71"/>
        <v/>
      </c>
      <c r="AI210" s="15" t="str">
        <f t="shared" si="72"/>
        <v/>
      </c>
      <c r="AJ210" s="15" t="str">
        <f t="shared" si="73"/>
        <v/>
      </c>
      <c r="AK210" s="15" t="str">
        <f t="shared" si="74"/>
        <v/>
      </c>
      <c r="AL210" s="15" t="str">
        <f t="shared" si="75"/>
        <v/>
      </c>
      <c r="AM210" s="15" t="str">
        <f t="shared" si="76"/>
        <v/>
      </c>
      <c r="AN210" s="22" t="str">
        <f t="shared" si="77"/>
        <v/>
      </c>
      <c r="AO210" s="22" t="str">
        <f t="shared" si="78"/>
        <v/>
      </c>
      <c r="AP210" s="22" t="str">
        <f t="shared" si="79"/>
        <v/>
      </c>
      <c r="AQ210" s="22" t="str">
        <f>IF(AND($AD210,$AB210),IF(V210,IF(OR($V210:V210),",","")&amp;AQ$12&amp;": "&amp;J210,""),"")</f>
        <v/>
      </c>
      <c r="AR210" s="22" t="str">
        <f>IF(AND($AD210,$AB210),IF(W210,IF(OR($V210:W210),",","")&amp;AR$12&amp;": "&amp;K210,""),"")</f>
        <v/>
      </c>
      <c r="AS210" s="22" t="str">
        <f>IF(AND($AD210,$AB210),IF(X210,IF(OR($V210:X210),",","")&amp;AS$12&amp;": "&amp;L210,""),"")</f>
        <v/>
      </c>
      <c r="AT210" s="22" t="str">
        <f>IF(AND($AD210,$AB210),IF(Y210,IF(OR($V210:Y210),",","")&amp;AT$12&amp;": "&amp;M210,""),"")</f>
        <v/>
      </c>
      <c r="AU210" s="22" t="str">
        <f>IF(AND($AD210,$AB210),IF(Z210,IF(OR($V210:Z210),",","")&amp;AU$12&amp;": """&amp;N210&amp;"""",""),"")</f>
        <v/>
      </c>
      <c r="AV210" s="22" t="str">
        <f>IF(AND($AD210,$AB210),IF(AA210,IF(OR($V210:AA210),",","")&amp;AV$12&amp;": "&amp;"["&amp;O210&amp;"]",""),"")</f>
        <v/>
      </c>
      <c r="AW210" s="22" t="str">
        <f t="shared" si="80"/>
        <v/>
      </c>
      <c r="AX210" s="14" t="str">
        <f t="shared" si="87"/>
        <v/>
      </c>
      <c r="AY210" s="13" t="str">
        <f t="shared" si="81"/>
        <v/>
      </c>
      <c r="AZ210" t="str">
        <f t="shared" si="82"/>
        <v/>
      </c>
      <c r="BA210" t="str">
        <f t="shared" si="83"/>
        <v/>
      </c>
    </row>
    <row r="211" spans="1:53" x14ac:dyDescent="0.25">
      <c r="A211">
        <f>'master schema'!C214</f>
        <v>0</v>
      </c>
      <c r="B211">
        <f>'master schema'!K214</f>
        <v>0</v>
      </c>
      <c r="C211">
        <f>'master schema'!D214</f>
        <v>0</v>
      </c>
      <c r="D211">
        <f>'master schema'!E214</f>
        <v>0</v>
      </c>
      <c r="E211">
        <f>'master schema'!M214</f>
        <v>0</v>
      </c>
      <c r="F211">
        <f>'master schema'!N214</f>
        <v>0</v>
      </c>
      <c r="G211">
        <f>'master schema'!O214</f>
        <v>0</v>
      </c>
      <c r="H211">
        <f>'master schema'!Y214</f>
        <v>0</v>
      </c>
      <c r="I211">
        <f>'master schema'!Z214</f>
        <v>0</v>
      </c>
      <c r="J211">
        <f>'master schema'!S214</f>
        <v>0</v>
      </c>
      <c r="K211">
        <f>'master schema'!T214</f>
        <v>0</v>
      </c>
      <c r="L211">
        <f>'master schema'!U214</f>
        <v>0</v>
      </c>
      <c r="M211">
        <f>'master schema'!V214</f>
        <v>0</v>
      </c>
      <c r="N211">
        <f>'master schema'!W214</f>
        <v>0</v>
      </c>
      <c r="O211">
        <f>'master schema'!X214</f>
        <v>0</v>
      </c>
      <c r="P211" t="b">
        <f t="shared" si="68"/>
        <v>0</v>
      </c>
      <c r="Q211" t="b">
        <f t="shared" si="67"/>
        <v>0</v>
      </c>
      <c r="R211" t="b">
        <f t="shared" si="67"/>
        <v>0</v>
      </c>
      <c r="S211" t="b">
        <f t="shared" si="67"/>
        <v>0</v>
      </c>
      <c r="T211">
        <f t="shared" si="84"/>
        <v>0</v>
      </c>
      <c r="U211">
        <f t="shared" si="84"/>
        <v>0</v>
      </c>
      <c r="V211" t="b">
        <f>NOT(ISBLANK('master schema'!S214))</f>
        <v>0</v>
      </c>
      <c r="W211" t="b">
        <f>NOT(ISBLANK('master schema'!T214))</f>
        <v>0</v>
      </c>
      <c r="X211" t="b">
        <f>NOT(ISBLANK('master schema'!U214))</f>
        <v>0</v>
      </c>
      <c r="Y211" t="b">
        <f>NOT(ISBLANK('master schema'!V214))</f>
        <v>0</v>
      </c>
      <c r="Z211" t="b">
        <f>NOT(ISBLANK('master schema'!W214))</f>
        <v>0</v>
      </c>
      <c r="AA211" t="b">
        <f>NOT(ISBLANK('master schema'!X214))</f>
        <v>0</v>
      </c>
      <c r="AB211" t="b">
        <f t="shared" si="85"/>
        <v>0</v>
      </c>
      <c r="AC211" t="e">
        <f>INDEX(reference!$D$55:$D$61,MATCH('master schema'!M214,reference!$C$55:$C$61,0))</f>
        <v>#N/A</v>
      </c>
      <c r="AD211" t="b">
        <f t="shared" si="86"/>
        <v>0</v>
      </c>
      <c r="AE211" t="str">
        <f t="shared" si="69"/>
        <v>0</v>
      </c>
      <c r="AF211" s="14" t="str">
        <f t="shared" si="88"/>
        <v/>
      </c>
      <c r="AG211" s="15" t="str">
        <f t="shared" si="70"/>
        <v/>
      </c>
      <c r="AH211" s="15" t="str">
        <f t="shared" si="71"/>
        <v/>
      </c>
      <c r="AI211" s="15" t="str">
        <f t="shared" si="72"/>
        <v/>
      </c>
      <c r="AJ211" s="15" t="str">
        <f t="shared" si="73"/>
        <v/>
      </c>
      <c r="AK211" s="15" t="str">
        <f t="shared" si="74"/>
        <v/>
      </c>
      <c r="AL211" s="15" t="str">
        <f t="shared" si="75"/>
        <v/>
      </c>
      <c r="AM211" s="15" t="str">
        <f t="shared" si="76"/>
        <v/>
      </c>
      <c r="AN211" s="22" t="str">
        <f t="shared" si="77"/>
        <v/>
      </c>
      <c r="AO211" s="22" t="str">
        <f t="shared" si="78"/>
        <v/>
      </c>
      <c r="AP211" s="22" t="str">
        <f t="shared" si="79"/>
        <v/>
      </c>
      <c r="AQ211" s="22" t="str">
        <f>IF(AND($AD211,$AB211),IF(V211,IF(OR($V211:V211),",","")&amp;AQ$12&amp;": "&amp;J211,""),"")</f>
        <v/>
      </c>
      <c r="AR211" s="22" t="str">
        <f>IF(AND($AD211,$AB211),IF(W211,IF(OR($V211:W211),",","")&amp;AR$12&amp;": "&amp;K211,""),"")</f>
        <v/>
      </c>
      <c r="AS211" s="22" t="str">
        <f>IF(AND($AD211,$AB211),IF(X211,IF(OR($V211:X211),",","")&amp;AS$12&amp;": "&amp;L211,""),"")</f>
        <v/>
      </c>
      <c r="AT211" s="22" t="str">
        <f>IF(AND($AD211,$AB211),IF(Y211,IF(OR($V211:Y211),",","")&amp;AT$12&amp;": "&amp;M211,""),"")</f>
        <v/>
      </c>
      <c r="AU211" s="22" t="str">
        <f>IF(AND($AD211,$AB211),IF(Z211,IF(OR($V211:Z211),",","")&amp;AU$12&amp;": """&amp;N211&amp;"""",""),"")</f>
        <v/>
      </c>
      <c r="AV211" s="22" t="str">
        <f>IF(AND($AD211,$AB211),IF(AA211,IF(OR($V211:AA211),",","")&amp;AV$12&amp;": "&amp;"["&amp;O211&amp;"]",""),"")</f>
        <v/>
      </c>
      <c r="AW211" s="22" t="str">
        <f t="shared" si="80"/>
        <v/>
      </c>
      <c r="AX211" s="14" t="str">
        <f t="shared" si="87"/>
        <v/>
      </c>
      <c r="AY211" s="13" t="str">
        <f t="shared" si="81"/>
        <v/>
      </c>
      <c r="AZ211" t="str">
        <f t="shared" si="82"/>
        <v/>
      </c>
      <c r="BA211" t="str">
        <f t="shared" si="83"/>
        <v/>
      </c>
    </row>
    <row r="212" spans="1:53" x14ac:dyDescent="0.25">
      <c r="A212">
        <f>'master schema'!C215</f>
        <v>0</v>
      </c>
      <c r="B212">
        <f>'master schema'!K215</f>
        <v>0</v>
      </c>
      <c r="C212">
        <f>'master schema'!D215</f>
        <v>0</v>
      </c>
      <c r="D212">
        <f>'master schema'!E215</f>
        <v>0</v>
      </c>
      <c r="E212">
        <f>'master schema'!M215</f>
        <v>0</v>
      </c>
      <c r="F212">
        <f>'master schema'!N215</f>
        <v>0</v>
      </c>
      <c r="G212">
        <f>'master schema'!O215</f>
        <v>0</v>
      </c>
      <c r="H212">
        <f>'master schema'!Y215</f>
        <v>0</v>
      </c>
      <c r="I212">
        <f>'master schema'!Z215</f>
        <v>0</v>
      </c>
      <c r="J212">
        <f>'master schema'!S215</f>
        <v>0</v>
      </c>
      <c r="K212">
        <f>'master schema'!T215</f>
        <v>0</v>
      </c>
      <c r="L212">
        <f>'master schema'!U215</f>
        <v>0</v>
      </c>
      <c r="M212">
        <f>'master schema'!V215</f>
        <v>0</v>
      </c>
      <c r="N212">
        <f>'master schema'!W215</f>
        <v>0</v>
      </c>
      <c r="O212">
        <f>'master schema'!X215</f>
        <v>0</v>
      </c>
      <c r="P212" t="b">
        <f t="shared" si="68"/>
        <v>0</v>
      </c>
      <c r="Q212" t="b">
        <f t="shared" si="67"/>
        <v>0</v>
      </c>
      <c r="R212" t="b">
        <f t="shared" si="67"/>
        <v>0</v>
      </c>
      <c r="S212" t="b">
        <f t="shared" si="67"/>
        <v>0</v>
      </c>
      <c r="T212">
        <f t="shared" si="84"/>
        <v>0</v>
      </c>
      <c r="U212">
        <f t="shared" si="84"/>
        <v>0</v>
      </c>
      <c r="V212" t="b">
        <f>NOT(ISBLANK('master schema'!S215))</f>
        <v>0</v>
      </c>
      <c r="W212" t="b">
        <f>NOT(ISBLANK('master schema'!T215))</f>
        <v>0</v>
      </c>
      <c r="X212" t="b">
        <f>NOT(ISBLANK('master schema'!U215))</f>
        <v>0</v>
      </c>
      <c r="Y212" t="b">
        <f>NOT(ISBLANK('master schema'!V215))</f>
        <v>0</v>
      </c>
      <c r="Z212" t="b">
        <f>NOT(ISBLANK('master schema'!W215))</f>
        <v>0</v>
      </c>
      <c r="AA212" t="b">
        <f>NOT(ISBLANK('master schema'!X215))</f>
        <v>0</v>
      </c>
      <c r="AB212" t="b">
        <f t="shared" si="85"/>
        <v>0</v>
      </c>
      <c r="AC212" t="e">
        <f>INDEX(reference!$D$55:$D$61,MATCH('master schema'!M215,reference!$C$55:$C$61,0))</f>
        <v>#N/A</v>
      </c>
      <c r="AD212" t="b">
        <f t="shared" si="86"/>
        <v>0</v>
      </c>
      <c r="AE212" t="str">
        <f t="shared" si="69"/>
        <v>0</v>
      </c>
      <c r="AF212" s="14" t="str">
        <f t="shared" si="88"/>
        <v/>
      </c>
      <c r="AG212" s="15" t="str">
        <f t="shared" si="70"/>
        <v/>
      </c>
      <c r="AH212" s="15" t="str">
        <f t="shared" si="71"/>
        <v/>
      </c>
      <c r="AI212" s="15" t="str">
        <f t="shared" si="72"/>
        <v/>
      </c>
      <c r="AJ212" s="15" t="str">
        <f t="shared" si="73"/>
        <v/>
      </c>
      <c r="AK212" s="15" t="str">
        <f t="shared" si="74"/>
        <v/>
      </c>
      <c r="AL212" s="15" t="str">
        <f t="shared" si="75"/>
        <v/>
      </c>
      <c r="AM212" s="15" t="str">
        <f t="shared" si="76"/>
        <v/>
      </c>
      <c r="AN212" s="22" t="str">
        <f t="shared" si="77"/>
        <v/>
      </c>
      <c r="AO212" s="22" t="str">
        <f t="shared" si="78"/>
        <v/>
      </c>
      <c r="AP212" s="22" t="str">
        <f t="shared" si="79"/>
        <v/>
      </c>
      <c r="AQ212" s="22" t="str">
        <f>IF(AND($AD212,$AB212),IF(V212,IF(OR($V212:V212),",","")&amp;AQ$12&amp;": "&amp;J212,""),"")</f>
        <v/>
      </c>
      <c r="AR212" s="22" t="str">
        <f>IF(AND($AD212,$AB212),IF(W212,IF(OR($V212:W212),",","")&amp;AR$12&amp;": "&amp;K212,""),"")</f>
        <v/>
      </c>
      <c r="AS212" s="22" t="str">
        <f>IF(AND($AD212,$AB212),IF(X212,IF(OR($V212:X212),",","")&amp;AS$12&amp;": "&amp;L212,""),"")</f>
        <v/>
      </c>
      <c r="AT212" s="22" t="str">
        <f>IF(AND($AD212,$AB212),IF(Y212,IF(OR($V212:Y212),",","")&amp;AT$12&amp;": "&amp;M212,""),"")</f>
        <v/>
      </c>
      <c r="AU212" s="22" t="str">
        <f>IF(AND($AD212,$AB212),IF(Z212,IF(OR($V212:Z212),",","")&amp;AU$12&amp;": """&amp;N212&amp;"""",""),"")</f>
        <v/>
      </c>
      <c r="AV212" s="22" t="str">
        <f>IF(AND($AD212,$AB212),IF(AA212,IF(OR($V212:AA212),",","")&amp;AV$12&amp;": "&amp;"["&amp;O212&amp;"]",""),"")</f>
        <v/>
      </c>
      <c r="AW212" s="22" t="str">
        <f t="shared" si="80"/>
        <v/>
      </c>
      <c r="AX212" s="14" t="str">
        <f t="shared" si="87"/>
        <v/>
      </c>
      <c r="AY212" s="13" t="str">
        <f t="shared" si="81"/>
        <v/>
      </c>
      <c r="AZ212" t="str">
        <f t="shared" si="82"/>
        <v/>
      </c>
      <c r="BA212" t="str">
        <f t="shared" si="83"/>
        <v/>
      </c>
    </row>
    <row r="213" spans="1:53" x14ac:dyDescent="0.25">
      <c r="A213">
        <f>'master schema'!C216</f>
        <v>0</v>
      </c>
      <c r="B213">
        <f>'master schema'!K216</f>
        <v>0</v>
      </c>
      <c r="C213">
        <f>'master schema'!D216</f>
        <v>0</v>
      </c>
      <c r="D213">
        <f>'master schema'!E216</f>
        <v>0</v>
      </c>
      <c r="E213">
        <f>'master schema'!M216</f>
        <v>0</v>
      </c>
      <c r="F213">
        <f>'master schema'!N216</f>
        <v>0</v>
      </c>
      <c r="G213">
        <f>'master schema'!O216</f>
        <v>0</v>
      </c>
      <c r="H213">
        <f>'master schema'!Y216</f>
        <v>0</v>
      </c>
      <c r="I213">
        <f>'master schema'!Z216</f>
        <v>0</v>
      </c>
      <c r="J213">
        <f>'master schema'!S216</f>
        <v>0</v>
      </c>
      <c r="K213">
        <f>'master schema'!T216</f>
        <v>0</v>
      </c>
      <c r="L213">
        <f>'master schema'!U216</f>
        <v>0</v>
      </c>
      <c r="M213">
        <f>'master schema'!V216</f>
        <v>0</v>
      </c>
      <c r="N213">
        <f>'master schema'!W216</f>
        <v>0</v>
      </c>
      <c r="O213">
        <f>'master schema'!X216</f>
        <v>0</v>
      </c>
      <c r="P213" t="b">
        <f t="shared" si="68"/>
        <v>0</v>
      </c>
      <c r="Q213" t="b">
        <f t="shared" si="67"/>
        <v>0</v>
      </c>
      <c r="R213" t="b">
        <f t="shared" si="67"/>
        <v>0</v>
      </c>
      <c r="S213" t="b">
        <f t="shared" si="67"/>
        <v>0</v>
      </c>
      <c r="T213">
        <f t="shared" si="84"/>
        <v>0</v>
      </c>
      <c r="U213">
        <f t="shared" si="84"/>
        <v>0</v>
      </c>
      <c r="V213" t="b">
        <f>NOT(ISBLANK('master schema'!S216))</f>
        <v>0</v>
      </c>
      <c r="W213" t="b">
        <f>NOT(ISBLANK('master schema'!T216))</f>
        <v>0</v>
      </c>
      <c r="X213" t="b">
        <f>NOT(ISBLANK('master schema'!U216))</f>
        <v>0</v>
      </c>
      <c r="Y213" t="b">
        <f>NOT(ISBLANK('master schema'!V216))</f>
        <v>0</v>
      </c>
      <c r="Z213" t="b">
        <f>NOT(ISBLANK('master schema'!W216))</f>
        <v>0</v>
      </c>
      <c r="AA213" t="b">
        <f>NOT(ISBLANK('master schema'!X216))</f>
        <v>0</v>
      </c>
      <c r="AB213" t="b">
        <f t="shared" si="85"/>
        <v>0</v>
      </c>
      <c r="AC213" t="e">
        <f>INDEX(reference!$D$55:$D$61,MATCH('master schema'!M216,reference!$C$55:$C$61,0))</f>
        <v>#N/A</v>
      </c>
      <c r="AD213" t="b">
        <f t="shared" si="86"/>
        <v>0</v>
      </c>
      <c r="AE213" t="str">
        <f t="shared" si="69"/>
        <v>0</v>
      </c>
      <c r="AF213" s="14" t="str">
        <f t="shared" si="88"/>
        <v/>
      </c>
      <c r="AG213" s="15" t="str">
        <f t="shared" si="70"/>
        <v/>
      </c>
      <c r="AH213" s="15" t="str">
        <f t="shared" si="71"/>
        <v/>
      </c>
      <c r="AI213" s="15" t="str">
        <f t="shared" si="72"/>
        <v/>
      </c>
      <c r="AJ213" s="15" t="str">
        <f t="shared" si="73"/>
        <v/>
      </c>
      <c r="AK213" s="15" t="str">
        <f t="shared" si="74"/>
        <v/>
      </c>
      <c r="AL213" s="15" t="str">
        <f t="shared" si="75"/>
        <v/>
      </c>
      <c r="AM213" s="15" t="str">
        <f t="shared" si="76"/>
        <v/>
      </c>
      <c r="AN213" s="22" t="str">
        <f t="shared" si="77"/>
        <v/>
      </c>
      <c r="AO213" s="22" t="str">
        <f t="shared" si="78"/>
        <v/>
      </c>
      <c r="AP213" s="22" t="str">
        <f t="shared" si="79"/>
        <v/>
      </c>
      <c r="AQ213" s="22" t="str">
        <f>IF(AND($AD213,$AB213),IF(V213,IF(OR($V213:V213),",","")&amp;AQ$12&amp;": "&amp;J213,""),"")</f>
        <v/>
      </c>
      <c r="AR213" s="22" t="str">
        <f>IF(AND($AD213,$AB213),IF(W213,IF(OR($V213:W213),",","")&amp;AR$12&amp;": "&amp;K213,""),"")</f>
        <v/>
      </c>
      <c r="AS213" s="22" t="str">
        <f>IF(AND($AD213,$AB213),IF(X213,IF(OR($V213:X213),",","")&amp;AS$12&amp;": "&amp;L213,""),"")</f>
        <v/>
      </c>
      <c r="AT213" s="22" t="str">
        <f>IF(AND($AD213,$AB213),IF(Y213,IF(OR($V213:Y213),",","")&amp;AT$12&amp;": "&amp;M213,""),"")</f>
        <v/>
      </c>
      <c r="AU213" s="22" t="str">
        <f>IF(AND($AD213,$AB213),IF(Z213,IF(OR($V213:Z213),",","")&amp;AU$12&amp;": """&amp;N213&amp;"""",""),"")</f>
        <v/>
      </c>
      <c r="AV213" s="22" t="str">
        <f>IF(AND($AD213,$AB213),IF(AA213,IF(OR($V213:AA213),",","")&amp;AV$12&amp;": "&amp;"["&amp;O213&amp;"]",""),"")</f>
        <v/>
      </c>
      <c r="AW213" s="22" t="str">
        <f t="shared" si="80"/>
        <v/>
      </c>
      <c r="AX213" s="14" t="str">
        <f t="shared" si="87"/>
        <v/>
      </c>
      <c r="AY213" s="13" t="str">
        <f t="shared" si="81"/>
        <v/>
      </c>
      <c r="AZ213" t="str">
        <f t="shared" si="82"/>
        <v/>
      </c>
      <c r="BA213" t="str">
        <f t="shared" si="83"/>
        <v/>
      </c>
    </row>
    <row r="214" spans="1:53" x14ac:dyDescent="0.25">
      <c r="A214">
        <f>'master schema'!C217</f>
        <v>0</v>
      </c>
      <c r="B214">
        <f>'master schema'!K217</f>
        <v>0</v>
      </c>
      <c r="C214">
        <f>'master schema'!D217</f>
        <v>0</v>
      </c>
      <c r="D214">
        <f>'master schema'!E217</f>
        <v>0</v>
      </c>
      <c r="E214">
        <f>'master schema'!M217</f>
        <v>0</v>
      </c>
      <c r="F214">
        <f>'master schema'!N217</f>
        <v>0</v>
      </c>
      <c r="G214">
        <f>'master schema'!O217</f>
        <v>0</v>
      </c>
      <c r="H214">
        <f>'master schema'!Y217</f>
        <v>0</v>
      </c>
      <c r="I214">
        <f>'master schema'!Z217</f>
        <v>0</v>
      </c>
      <c r="J214">
        <f>'master schema'!S217</f>
        <v>0</v>
      </c>
      <c r="K214">
        <f>'master schema'!T217</f>
        <v>0</v>
      </c>
      <c r="L214">
        <f>'master schema'!U217</f>
        <v>0</v>
      </c>
      <c r="M214">
        <f>'master schema'!V217</f>
        <v>0</v>
      </c>
      <c r="N214">
        <f>'master schema'!W217</f>
        <v>0</v>
      </c>
      <c r="O214">
        <f>'master schema'!X217</f>
        <v>0</v>
      </c>
      <c r="P214" t="b">
        <f t="shared" si="68"/>
        <v>0</v>
      </c>
      <c r="Q214" t="b">
        <f t="shared" si="67"/>
        <v>0</v>
      </c>
      <c r="R214" t="b">
        <f t="shared" si="67"/>
        <v>0</v>
      </c>
      <c r="S214" t="b">
        <f t="shared" si="67"/>
        <v>0</v>
      </c>
      <c r="T214">
        <f t="shared" si="84"/>
        <v>0</v>
      </c>
      <c r="U214">
        <f t="shared" si="84"/>
        <v>0</v>
      </c>
      <c r="V214" t="b">
        <f>NOT(ISBLANK('master schema'!S217))</f>
        <v>0</v>
      </c>
      <c r="W214" t="b">
        <f>NOT(ISBLANK('master schema'!T217))</f>
        <v>0</v>
      </c>
      <c r="X214" t="b">
        <f>NOT(ISBLANK('master schema'!U217))</f>
        <v>0</v>
      </c>
      <c r="Y214" t="b">
        <f>NOT(ISBLANK('master schema'!V217))</f>
        <v>0</v>
      </c>
      <c r="Z214" t="b">
        <f>NOT(ISBLANK('master schema'!W217))</f>
        <v>0</v>
      </c>
      <c r="AA214" t="b">
        <f>NOT(ISBLANK('master schema'!X217))</f>
        <v>0</v>
      </c>
      <c r="AB214" t="b">
        <f t="shared" si="85"/>
        <v>0</v>
      </c>
      <c r="AC214" t="e">
        <f>INDEX(reference!$D$55:$D$61,MATCH('master schema'!M217,reference!$C$55:$C$61,0))</f>
        <v>#N/A</v>
      </c>
      <c r="AD214" t="b">
        <f t="shared" si="86"/>
        <v>0</v>
      </c>
      <c r="AE214" t="str">
        <f t="shared" si="69"/>
        <v>0</v>
      </c>
      <c r="AF214" s="14" t="str">
        <f t="shared" si="88"/>
        <v/>
      </c>
      <c r="AG214" s="15" t="str">
        <f t="shared" si="70"/>
        <v/>
      </c>
      <c r="AH214" s="15" t="str">
        <f t="shared" si="71"/>
        <v/>
      </c>
      <c r="AI214" s="15" t="str">
        <f t="shared" si="72"/>
        <v/>
      </c>
      <c r="AJ214" s="15" t="str">
        <f t="shared" si="73"/>
        <v/>
      </c>
      <c r="AK214" s="15" t="str">
        <f t="shared" si="74"/>
        <v/>
      </c>
      <c r="AL214" s="15" t="str">
        <f t="shared" si="75"/>
        <v/>
      </c>
      <c r="AM214" s="15" t="str">
        <f t="shared" si="76"/>
        <v/>
      </c>
      <c r="AN214" s="22" t="str">
        <f t="shared" si="77"/>
        <v/>
      </c>
      <c r="AO214" s="22" t="str">
        <f t="shared" si="78"/>
        <v/>
      </c>
      <c r="AP214" s="22" t="str">
        <f t="shared" si="79"/>
        <v/>
      </c>
      <c r="AQ214" s="22" t="str">
        <f>IF(AND($AD214,$AB214),IF(V214,IF(OR($V214:V214),",","")&amp;AQ$12&amp;": "&amp;J214,""),"")</f>
        <v/>
      </c>
      <c r="AR214" s="22" t="str">
        <f>IF(AND($AD214,$AB214),IF(W214,IF(OR($V214:W214),",","")&amp;AR$12&amp;": "&amp;K214,""),"")</f>
        <v/>
      </c>
      <c r="AS214" s="22" t="str">
        <f>IF(AND($AD214,$AB214),IF(X214,IF(OR($V214:X214),",","")&amp;AS$12&amp;": "&amp;L214,""),"")</f>
        <v/>
      </c>
      <c r="AT214" s="22" t="str">
        <f>IF(AND($AD214,$AB214),IF(Y214,IF(OR($V214:Y214),",","")&amp;AT$12&amp;": "&amp;M214,""),"")</f>
        <v/>
      </c>
      <c r="AU214" s="22" t="str">
        <f>IF(AND($AD214,$AB214),IF(Z214,IF(OR($V214:Z214),",","")&amp;AU$12&amp;": """&amp;N214&amp;"""",""),"")</f>
        <v/>
      </c>
      <c r="AV214" s="22" t="str">
        <f>IF(AND($AD214,$AB214),IF(AA214,IF(OR($V214:AA214),",","")&amp;AV$12&amp;": "&amp;"["&amp;O214&amp;"]",""),"")</f>
        <v/>
      </c>
      <c r="AW214" s="22" t="str">
        <f t="shared" si="80"/>
        <v/>
      </c>
      <c r="AX214" s="14" t="str">
        <f t="shared" si="87"/>
        <v/>
      </c>
      <c r="AY214" s="13" t="str">
        <f t="shared" si="81"/>
        <v/>
      </c>
      <c r="AZ214" t="str">
        <f t="shared" si="82"/>
        <v/>
      </c>
      <c r="BA214" t="str">
        <f t="shared" si="83"/>
        <v/>
      </c>
    </row>
    <row r="215" spans="1:53" x14ac:dyDescent="0.25">
      <c r="A215">
        <f>'master schema'!C218</f>
        <v>0</v>
      </c>
      <c r="B215">
        <f>'master schema'!K218</f>
        <v>0</v>
      </c>
      <c r="C215">
        <f>'master schema'!D218</f>
        <v>0</v>
      </c>
      <c r="D215">
        <f>'master schema'!E218</f>
        <v>0</v>
      </c>
      <c r="E215">
        <f>'master schema'!M218</f>
        <v>0</v>
      </c>
      <c r="F215">
        <f>'master schema'!N218</f>
        <v>0</v>
      </c>
      <c r="G215">
        <f>'master schema'!O218</f>
        <v>0</v>
      </c>
      <c r="H215">
        <f>'master schema'!Y218</f>
        <v>0</v>
      </c>
      <c r="I215">
        <f>'master schema'!Z218</f>
        <v>0</v>
      </c>
      <c r="J215">
        <f>'master schema'!S218</f>
        <v>0</v>
      </c>
      <c r="K215">
        <f>'master schema'!T218</f>
        <v>0</v>
      </c>
      <c r="L215">
        <f>'master schema'!U218</f>
        <v>0</v>
      </c>
      <c r="M215">
        <f>'master schema'!V218</f>
        <v>0</v>
      </c>
      <c r="N215">
        <f>'master schema'!W218</f>
        <v>0</v>
      </c>
      <c r="O215">
        <f>'master schema'!X218</f>
        <v>0</v>
      </c>
      <c r="P215" t="b">
        <f t="shared" si="68"/>
        <v>0</v>
      </c>
      <c r="Q215" t="b">
        <f t="shared" si="67"/>
        <v>0</v>
      </c>
      <c r="R215" t="b">
        <f t="shared" si="67"/>
        <v>0</v>
      </c>
      <c r="S215" t="b">
        <f t="shared" si="67"/>
        <v>0</v>
      </c>
      <c r="T215">
        <f t="shared" si="84"/>
        <v>0</v>
      </c>
      <c r="U215">
        <f t="shared" si="84"/>
        <v>0</v>
      </c>
      <c r="V215" t="b">
        <f>NOT(ISBLANK('master schema'!S218))</f>
        <v>0</v>
      </c>
      <c r="W215" t="b">
        <f>NOT(ISBLANK('master schema'!T218))</f>
        <v>0</v>
      </c>
      <c r="X215" t="b">
        <f>NOT(ISBLANK('master schema'!U218))</f>
        <v>0</v>
      </c>
      <c r="Y215" t="b">
        <f>NOT(ISBLANK('master schema'!V218))</f>
        <v>0</v>
      </c>
      <c r="Z215" t="b">
        <f>NOT(ISBLANK('master schema'!W218))</f>
        <v>0</v>
      </c>
      <c r="AA215" t="b">
        <f>NOT(ISBLANK('master schema'!X218))</f>
        <v>0</v>
      </c>
      <c r="AB215" t="b">
        <f t="shared" si="85"/>
        <v>0</v>
      </c>
      <c r="AC215" t="e">
        <f>INDEX(reference!$D$55:$D$61,MATCH('master schema'!M218,reference!$C$55:$C$61,0))</f>
        <v>#N/A</v>
      </c>
      <c r="AD215" t="b">
        <f t="shared" si="86"/>
        <v>0</v>
      </c>
      <c r="AE215" t="str">
        <f t="shared" si="69"/>
        <v>0</v>
      </c>
      <c r="AF215" s="14" t="str">
        <f t="shared" si="88"/>
        <v/>
      </c>
      <c r="AG215" s="15" t="str">
        <f t="shared" si="70"/>
        <v/>
      </c>
      <c r="AH215" s="15" t="str">
        <f t="shared" si="71"/>
        <v/>
      </c>
      <c r="AI215" s="15" t="str">
        <f t="shared" si="72"/>
        <v/>
      </c>
      <c r="AJ215" s="15" t="str">
        <f t="shared" si="73"/>
        <v/>
      </c>
      <c r="AK215" s="15" t="str">
        <f t="shared" si="74"/>
        <v/>
      </c>
      <c r="AL215" s="15" t="str">
        <f t="shared" si="75"/>
        <v/>
      </c>
      <c r="AM215" s="15" t="str">
        <f t="shared" si="76"/>
        <v/>
      </c>
      <c r="AN215" s="22" t="str">
        <f t="shared" si="77"/>
        <v/>
      </c>
      <c r="AO215" s="22" t="str">
        <f t="shared" si="78"/>
        <v/>
      </c>
      <c r="AP215" s="22" t="str">
        <f t="shared" si="79"/>
        <v/>
      </c>
      <c r="AQ215" s="22" t="str">
        <f>IF(AND($AD215,$AB215),IF(V215,IF(OR($V215:V215),",","")&amp;AQ$12&amp;": "&amp;J215,""),"")</f>
        <v/>
      </c>
      <c r="AR215" s="22" t="str">
        <f>IF(AND($AD215,$AB215),IF(W215,IF(OR($V215:W215),",","")&amp;AR$12&amp;": "&amp;K215,""),"")</f>
        <v/>
      </c>
      <c r="AS215" s="22" t="str">
        <f>IF(AND($AD215,$AB215),IF(X215,IF(OR($V215:X215),",","")&amp;AS$12&amp;": "&amp;L215,""),"")</f>
        <v/>
      </c>
      <c r="AT215" s="22" t="str">
        <f>IF(AND($AD215,$AB215),IF(Y215,IF(OR($V215:Y215),",","")&amp;AT$12&amp;": "&amp;M215,""),"")</f>
        <v/>
      </c>
      <c r="AU215" s="22" t="str">
        <f>IF(AND($AD215,$AB215),IF(Z215,IF(OR($V215:Z215),",","")&amp;AU$12&amp;": """&amp;N215&amp;"""",""),"")</f>
        <v/>
      </c>
      <c r="AV215" s="22" t="str">
        <f>IF(AND($AD215,$AB215),IF(AA215,IF(OR($V215:AA215),",","")&amp;AV$12&amp;": "&amp;"["&amp;O215&amp;"]",""),"")</f>
        <v/>
      </c>
      <c r="AW215" s="22" t="str">
        <f t="shared" si="80"/>
        <v/>
      </c>
      <c r="AX215" s="14" t="str">
        <f t="shared" si="87"/>
        <v/>
      </c>
      <c r="AY215" s="13" t="str">
        <f t="shared" si="81"/>
        <v/>
      </c>
      <c r="AZ215" t="str">
        <f t="shared" si="82"/>
        <v/>
      </c>
      <c r="BA215" t="str">
        <f t="shared" si="83"/>
        <v/>
      </c>
    </row>
    <row r="216" spans="1:53" x14ac:dyDescent="0.25">
      <c r="A216">
        <f>'master schema'!C219</f>
        <v>0</v>
      </c>
      <c r="B216">
        <f>'master schema'!K219</f>
        <v>0</v>
      </c>
      <c r="C216">
        <f>'master schema'!D219</f>
        <v>0</v>
      </c>
      <c r="D216">
        <f>'master schema'!E219</f>
        <v>0</v>
      </c>
      <c r="E216">
        <f>'master schema'!M219</f>
        <v>0</v>
      </c>
      <c r="F216">
        <f>'master schema'!N219</f>
        <v>0</v>
      </c>
      <c r="G216">
        <f>'master schema'!O219</f>
        <v>0</v>
      </c>
      <c r="H216">
        <f>'master schema'!Y219</f>
        <v>0</v>
      </c>
      <c r="I216">
        <f>'master schema'!Z219</f>
        <v>0</v>
      </c>
      <c r="J216">
        <f>'master schema'!S219</f>
        <v>0</v>
      </c>
      <c r="K216">
        <f>'master schema'!T219</f>
        <v>0</v>
      </c>
      <c r="L216">
        <f>'master schema'!U219</f>
        <v>0</v>
      </c>
      <c r="M216">
        <f>'master schema'!V219</f>
        <v>0</v>
      </c>
      <c r="N216">
        <f>'master schema'!W219</f>
        <v>0</v>
      </c>
      <c r="O216">
        <f>'master schema'!X219</f>
        <v>0</v>
      </c>
      <c r="P216" t="b">
        <f t="shared" si="68"/>
        <v>0</v>
      </c>
      <c r="Q216" t="b">
        <f t="shared" si="67"/>
        <v>0</v>
      </c>
      <c r="R216" t="b">
        <f t="shared" si="67"/>
        <v>0</v>
      </c>
      <c r="S216" t="b">
        <f t="shared" si="67"/>
        <v>0</v>
      </c>
      <c r="T216">
        <f t="shared" si="84"/>
        <v>0</v>
      </c>
      <c r="U216">
        <f t="shared" si="84"/>
        <v>0</v>
      </c>
      <c r="V216" t="b">
        <f>NOT(ISBLANK('master schema'!S219))</f>
        <v>0</v>
      </c>
      <c r="W216" t="b">
        <f>NOT(ISBLANK('master schema'!T219))</f>
        <v>0</v>
      </c>
      <c r="X216" t="b">
        <f>NOT(ISBLANK('master schema'!U219))</f>
        <v>0</v>
      </c>
      <c r="Y216" t="b">
        <f>NOT(ISBLANK('master schema'!V219))</f>
        <v>0</v>
      </c>
      <c r="Z216" t="b">
        <f>NOT(ISBLANK('master schema'!W219))</f>
        <v>0</v>
      </c>
      <c r="AA216" t="b">
        <f>NOT(ISBLANK('master schema'!X219))</f>
        <v>0</v>
      </c>
      <c r="AB216" t="b">
        <f t="shared" si="85"/>
        <v>0</v>
      </c>
      <c r="AC216" t="e">
        <f>INDEX(reference!$D$55:$D$61,MATCH('master schema'!M219,reference!$C$55:$C$61,0))</f>
        <v>#N/A</v>
      </c>
      <c r="AD216" t="b">
        <f t="shared" si="86"/>
        <v>0</v>
      </c>
      <c r="AE216" t="str">
        <f t="shared" si="69"/>
        <v>0</v>
      </c>
      <c r="AF216" s="14" t="str">
        <f t="shared" si="88"/>
        <v/>
      </c>
      <c r="AG216" s="15" t="str">
        <f t="shared" si="70"/>
        <v/>
      </c>
      <c r="AH216" s="15" t="str">
        <f t="shared" si="71"/>
        <v/>
      </c>
      <c r="AI216" s="15" t="str">
        <f t="shared" si="72"/>
        <v/>
      </c>
      <c r="AJ216" s="15" t="str">
        <f t="shared" si="73"/>
        <v/>
      </c>
      <c r="AK216" s="15" t="str">
        <f t="shared" si="74"/>
        <v/>
      </c>
      <c r="AL216" s="15" t="str">
        <f t="shared" si="75"/>
        <v/>
      </c>
      <c r="AM216" s="15" t="str">
        <f t="shared" si="76"/>
        <v/>
      </c>
      <c r="AN216" s="22" t="str">
        <f t="shared" si="77"/>
        <v/>
      </c>
      <c r="AO216" s="22" t="str">
        <f t="shared" si="78"/>
        <v/>
      </c>
      <c r="AP216" s="22" t="str">
        <f t="shared" si="79"/>
        <v/>
      </c>
      <c r="AQ216" s="22" t="str">
        <f>IF(AND($AD216,$AB216),IF(V216,IF(OR($V216:V216),",","")&amp;AQ$12&amp;": "&amp;J216,""),"")</f>
        <v/>
      </c>
      <c r="AR216" s="22" t="str">
        <f>IF(AND($AD216,$AB216),IF(W216,IF(OR($V216:W216),",","")&amp;AR$12&amp;": "&amp;K216,""),"")</f>
        <v/>
      </c>
      <c r="AS216" s="22" t="str">
        <f>IF(AND($AD216,$AB216),IF(X216,IF(OR($V216:X216),",","")&amp;AS$12&amp;": "&amp;L216,""),"")</f>
        <v/>
      </c>
      <c r="AT216" s="22" t="str">
        <f>IF(AND($AD216,$AB216),IF(Y216,IF(OR($V216:Y216),",","")&amp;AT$12&amp;": "&amp;M216,""),"")</f>
        <v/>
      </c>
      <c r="AU216" s="22" t="str">
        <f>IF(AND($AD216,$AB216),IF(Z216,IF(OR($V216:Z216),",","")&amp;AU$12&amp;": """&amp;N216&amp;"""",""),"")</f>
        <v/>
      </c>
      <c r="AV216" s="22" t="str">
        <f>IF(AND($AD216,$AB216),IF(AA216,IF(OR($V216:AA216),",","")&amp;AV$12&amp;": "&amp;"["&amp;O216&amp;"]",""),"")</f>
        <v/>
      </c>
      <c r="AW216" s="22" t="str">
        <f t="shared" si="80"/>
        <v/>
      </c>
      <c r="AX216" s="14" t="str">
        <f t="shared" si="87"/>
        <v/>
      </c>
      <c r="AY216" s="13" t="str">
        <f t="shared" si="81"/>
        <v/>
      </c>
      <c r="AZ216" t="str">
        <f t="shared" si="82"/>
        <v/>
      </c>
      <c r="BA216" t="str">
        <f t="shared" si="83"/>
        <v/>
      </c>
    </row>
    <row r="217" spans="1:53" x14ac:dyDescent="0.25">
      <c r="A217">
        <f>'master schema'!C220</f>
        <v>0</v>
      </c>
      <c r="B217">
        <f>'master schema'!K220</f>
        <v>0</v>
      </c>
      <c r="C217">
        <f>'master schema'!D220</f>
        <v>0</v>
      </c>
      <c r="D217">
        <f>'master schema'!E220</f>
        <v>0</v>
      </c>
      <c r="E217">
        <f>'master schema'!M220</f>
        <v>0</v>
      </c>
      <c r="F217">
        <f>'master schema'!N220</f>
        <v>0</v>
      </c>
      <c r="G217">
        <f>'master schema'!O220</f>
        <v>0</v>
      </c>
      <c r="H217">
        <f>'master schema'!Y220</f>
        <v>0</v>
      </c>
      <c r="I217">
        <f>'master schema'!Z220</f>
        <v>0</v>
      </c>
      <c r="J217">
        <f>'master schema'!S220</f>
        <v>0</v>
      </c>
      <c r="K217">
        <f>'master schema'!T220</f>
        <v>0</v>
      </c>
      <c r="L217">
        <f>'master schema'!U220</f>
        <v>0</v>
      </c>
      <c r="M217">
        <f>'master schema'!V220</f>
        <v>0</v>
      </c>
      <c r="N217">
        <f>'master schema'!W220</f>
        <v>0</v>
      </c>
      <c r="O217">
        <f>'master schema'!X220</f>
        <v>0</v>
      </c>
      <c r="P217" t="b">
        <f t="shared" si="68"/>
        <v>0</v>
      </c>
      <c r="Q217" t="b">
        <f t="shared" si="67"/>
        <v>0</v>
      </c>
      <c r="R217" t="b">
        <f t="shared" si="67"/>
        <v>0</v>
      </c>
      <c r="S217" t="b">
        <f t="shared" si="67"/>
        <v>0</v>
      </c>
      <c r="T217">
        <f t="shared" si="84"/>
        <v>0</v>
      </c>
      <c r="U217">
        <f t="shared" si="84"/>
        <v>0</v>
      </c>
      <c r="V217" t="b">
        <f>NOT(ISBLANK('master schema'!S220))</f>
        <v>0</v>
      </c>
      <c r="W217" t="b">
        <f>NOT(ISBLANK('master schema'!T220))</f>
        <v>0</v>
      </c>
      <c r="X217" t="b">
        <f>NOT(ISBLANK('master schema'!U220))</f>
        <v>0</v>
      </c>
      <c r="Y217" t="b">
        <f>NOT(ISBLANK('master schema'!V220))</f>
        <v>0</v>
      </c>
      <c r="Z217" t="b">
        <f>NOT(ISBLANK('master schema'!W220))</f>
        <v>0</v>
      </c>
      <c r="AA217" t="b">
        <f>NOT(ISBLANK('master schema'!X220))</f>
        <v>0</v>
      </c>
      <c r="AB217" t="b">
        <f t="shared" si="85"/>
        <v>0</v>
      </c>
      <c r="AC217" t="e">
        <f>INDEX(reference!$D$55:$D$61,MATCH('master schema'!M220,reference!$C$55:$C$61,0))</f>
        <v>#N/A</v>
      </c>
      <c r="AD217" t="b">
        <f t="shared" si="86"/>
        <v>0</v>
      </c>
      <c r="AE217" t="str">
        <f t="shared" si="69"/>
        <v>0</v>
      </c>
      <c r="AF217" s="14" t="str">
        <f t="shared" si="88"/>
        <v/>
      </c>
      <c r="AG217" s="15" t="str">
        <f t="shared" si="70"/>
        <v/>
      </c>
      <c r="AH217" s="15" t="str">
        <f t="shared" si="71"/>
        <v/>
      </c>
      <c r="AI217" s="15" t="str">
        <f t="shared" si="72"/>
        <v/>
      </c>
      <c r="AJ217" s="15" t="str">
        <f t="shared" si="73"/>
        <v/>
      </c>
      <c r="AK217" s="15" t="str">
        <f t="shared" si="74"/>
        <v/>
      </c>
      <c r="AL217" s="15" t="str">
        <f t="shared" si="75"/>
        <v/>
      </c>
      <c r="AM217" s="15" t="str">
        <f t="shared" si="76"/>
        <v/>
      </c>
      <c r="AN217" s="22" t="str">
        <f t="shared" si="77"/>
        <v/>
      </c>
      <c r="AO217" s="22" t="str">
        <f t="shared" si="78"/>
        <v/>
      </c>
      <c r="AP217" s="22" t="str">
        <f t="shared" si="79"/>
        <v/>
      </c>
      <c r="AQ217" s="22" t="str">
        <f>IF(AND($AD217,$AB217),IF(V217,IF(OR($V217:V217),",","")&amp;AQ$12&amp;": "&amp;J217,""),"")</f>
        <v/>
      </c>
      <c r="AR217" s="22" t="str">
        <f>IF(AND($AD217,$AB217),IF(W217,IF(OR($V217:W217),",","")&amp;AR$12&amp;": "&amp;K217,""),"")</f>
        <v/>
      </c>
      <c r="AS217" s="22" t="str">
        <f>IF(AND($AD217,$AB217),IF(X217,IF(OR($V217:X217),",","")&amp;AS$12&amp;": "&amp;L217,""),"")</f>
        <v/>
      </c>
      <c r="AT217" s="22" t="str">
        <f>IF(AND($AD217,$AB217),IF(Y217,IF(OR($V217:Y217),",","")&amp;AT$12&amp;": "&amp;M217,""),"")</f>
        <v/>
      </c>
      <c r="AU217" s="22" t="str">
        <f>IF(AND($AD217,$AB217),IF(Z217,IF(OR($V217:Z217),",","")&amp;AU$12&amp;": """&amp;N217&amp;"""",""),"")</f>
        <v/>
      </c>
      <c r="AV217" s="22" t="str">
        <f>IF(AND($AD217,$AB217),IF(AA217,IF(OR($V217:AA217),",","")&amp;AV$12&amp;": "&amp;"["&amp;O217&amp;"]",""),"")</f>
        <v/>
      </c>
      <c r="AW217" s="22" t="str">
        <f t="shared" si="80"/>
        <v/>
      </c>
      <c r="AX217" s="14" t="str">
        <f t="shared" si="87"/>
        <v/>
      </c>
      <c r="AY217" s="13" t="str">
        <f t="shared" si="81"/>
        <v/>
      </c>
      <c r="AZ217" t="str">
        <f t="shared" si="82"/>
        <v/>
      </c>
      <c r="BA217" t="str">
        <f t="shared" si="83"/>
        <v/>
      </c>
    </row>
    <row r="218" spans="1:53" x14ac:dyDescent="0.25">
      <c r="A218">
        <f>'master schema'!C221</f>
        <v>0</v>
      </c>
      <c r="B218">
        <f>'master schema'!K221</f>
        <v>0</v>
      </c>
      <c r="C218">
        <f>'master schema'!D221</f>
        <v>0</v>
      </c>
      <c r="D218">
        <f>'master schema'!E221</f>
        <v>0</v>
      </c>
      <c r="E218">
        <f>'master schema'!M221</f>
        <v>0</v>
      </c>
      <c r="F218">
        <f>'master schema'!N221</f>
        <v>0</v>
      </c>
      <c r="G218">
        <f>'master schema'!O221</f>
        <v>0</v>
      </c>
      <c r="H218">
        <f>'master schema'!Y221</f>
        <v>0</v>
      </c>
      <c r="I218">
        <f>'master schema'!Z221</f>
        <v>0</v>
      </c>
      <c r="J218">
        <f>'master schema'!S221</f>
        <v>0</v>
      </c>
      <c r="K218">
        <f>'master schema'!T221</f>
        <v>0</v>
      </c>
      <c r="L218">
        <f>'master schema'!U221</f>
        <v>0</v>
      </c>
      <c r="M218">
        <f>'master schema'!V221</f>
        <v>0</v>
      </c>
      <c r="N218">
        <f>'master schema'!W221</f>
        <v>0</v>
      </c>
      <c r="O218">
        <f>'master schema'!X221</f>
        <v>0</v>
      </c>
      <c r="P218" t="b">
        <f t="shared" si="68"/>
        <v>0</v>
      </c>
      <c r="Q218" t="b">
        <f t="shared" si="67"/>
        <v>0</v>
      </c>
      <c r="R218" t="b">
        <f t="shared" si="67"/>
        <v>0</v>
      </c>
      <c r="S218" t="b">
        <f t="shared" si="67"/>
        <v>0</v>
      </c>
      <c r="T218">
        <f t="shared" si="84"/>
        <v>0</v>
      </c>
      <c r="U218">
        <f t="shared" si="84"/>
        <v>0</v>
      </c>
      <c r="V218" t="b">
        <f>NOT(ISBLANK('master schema'!S221))</f>
        <v>0</v>
      </c>
      <c r="W218" t="b">
        <f>NOT(ISBLANK('master schema'!T221))</f>
        <v>0</v>
      </c>
      <c r="X218" t="b">
        <f>NOT(ISBLANK('master schema'!U221))</f>
        <v>0</v>
      </c>
      <c r="Y218" t="b">
        <f>NOT(ISBLANK('master schema'!V221))</f>
        <v>0</v>
      </c>
      <c r="Z218" t="b">
        <f>NOT(ISBLANK('master schema'!W221))</f>
        <v>0</v>
      </c>
      <c r="AA218" t="b">
        <f>NOT(ISBLANK('master schema'!X221))</f>
        <v>0</v>
      </c>
      <c r="AB218" t="b">
        <f t="shared" si="85"/>
        <v>0</v>
      </c>
      <c r="AC218" t="e">
        <f>INDEX(reference!$D$55:$D$61,MATCH('master schema'!M221,reference!$C$55:$C$61,0))</f>
        <v>#N/A</v>
      </c>
      <c r="AD218" t="b">
        <f t="shared" si="86"/>
        <v>0</v>
      </c>
      <c r="AE218" t="str">
        <f t="shared" si="69"/>
        <v>0</v>
      </c>
      <c r="AF218" s="14" t="str">
        <f t="shared" si="88"/>
        <v/>
      </c>
      <c r="AG218" s="15" t="str">
        <f t="shared" si="70"/>
        <v/>
      </c>
      <c r="AH218" s="15" t="str">
        <f t="shared" si="71"/>
        <v/>
      </c>
      <c r="AI218" s="15" t="str">
        <f t="shared" si="72"/>
        <v/>
      </c>
      <c r="AJ218" s="15" t="str">
        <f t="shared" si="73"/>
        <v/>
      </c>
      <c r="AK218" s="15" t="str">
        <f t="shared" si="74"/>
        <v/>
      </c>
      <c r="AL218" s="15" t="str">
        <f t="shared" si="75"/>
        <v/>
      </c>
      <c r="AM218" s="15" t="str">
        <f t="shared" si="76"/>
        <v/>
      </c>
      <c r="AN218" s="22" t="str">
        <f t="shared" si="77"/>
        <v/>
      </c>
      <c r="AO218" s="22" t="str">
        <f t="shared" si="78"/>
        <v/>
      </c>
      <c r="AP218" s="22" t="str">
        <f t="shared" si="79"/>
        <v/>
      </c>
      <c r="AQ218" s="22" t="str">
        <f>IF(AND($AD218,$AB218),IF(V218,IF(OR($V218:V218),",","")&amp;AQ$12&amp;": "&amp;J218,""),"")</f>
        <v/>
      </c>
      <c r="AR218" s="22" t="str">
        <f>IF(AND($AD218,$AB218),IF(W218,IF(OR($V218:W218),",","")&amp;AR$12&amp;": "&amp;K218,""),"")</f>
        <v/>
      </c>
      <c r="AS218" s="22" t="str">
        <f>IF(AND($AD218,$AB218),IF(X218,IF(OR($V218:X218),",","")&amp;AS$12&amp;": "&amp;L218,""),"")</f>
        <v/>
      </c>
      <c r="AT218" s="22" t="str">
        <f>IF(AND($AD218,$AB218),IF(Y218,IF(OR($V218:Y218),",","")&amp;AT$12&amp;": "&amp;M218,""),"")</f>
        <v/>
      </c>
      <c r="AU218" s="22" t="str">
        <f>IF(AND($AD218,$AB218),IF(Z218,IF(OR($V218:Z218),",","")&amp;AU$12&amp;": """&amp;N218&amp;"""",""),"")</f>
        <v/>
      </c>
      <c r="AV218" s="22" t="str">
        <f>IF(AND($AD218,$AB218),IF(AA218,IF(OR($V218:AA218),",","")&amp;AV$12&amp;": "&amp;"["&amp;O218&amp;"]",""),"")</f>
        <v/>
      </c>
      <c r="AW218" s="22" t="str">
        <f t="shared" si="80"/>
        <v/>
      </c>
      <c r="AX218" s="14" t="str">
        <f t="shared" si="87"/>
        <v/>
      </c>
      <c r="AY218" s="13" t="str">
        <f t="shared" si="81"/>
        <v/>
      </c>
      <c r="AZ218" t="str">
        <f t="shared" si="82"/>
        <v/>
      </c>
      <c r="BA218" t="str">
        <f t="shared" si="83"/>
        <v/>
      </c>
    </row>
    <row r="219" spans="1:53" x14ac:dyDescent="0.25">
      <c r="A219">
        <f>'master schema'!C222</f>
        <v>0</v>
      </c>
      <c r="B219">
        <f>'master schema'!K222</f>
        <v>0</v>
      </c>
      <c r="C219">
        <f>'master schema'!D222</f>
        <v>0</v>
      </c>
      <c r="D219">
        <f>'master schema'!E222</f>
        <v>0</v>
      </c>
      <c r="E219">
        <f>'master schema'!M222</f>
        <v>0</v>
      </c>
      <c r="F219">
        <f>'master schema'!N222</f>
        <v>0</v>
      </c>
      <c r="G219">
        <f>'master schema'!O222</f>
        <v>0</v>
      </c>
      <c r="H219">
        <f>'master schema'!Y222</f>
        <v>0</v>
      </c>
      <c r="I219">
        <f>'master schema'!Z222</f>
        <v>0</v>
      </c>
      <c r="J219">
        <f>'master schema'!S222</f>
        <v>0</v>
      </c>
      <c r="K219">
        <f>'master schema'!T222</f>
        <v>0</v>
      </c>
      <c r="L219">
        <f>'master schema'!U222</f>
        <v>0</v>
      </c>
      <c r="M219">
        <f>'master schema'!V222</f>
        <v>0</v>
      </c>
      <c r="N219">
        <f>'master schema'!W222</f>
        <v>0</v>
      </c>
      <c r="O219">
        <f>'master schema'!X222</f>
        <v>0</v>
      </c>
      <c r="P219" t="b">
        <f t="shared" si="68"/>
        <v>0</v>
      </c>
      <c r="Q219" t="b">
        <f t="shared" si="67"/>
        <v>0</v>
      </c>
      <c r="R219" t="b">
        <f t="shared" si="67"/>
        <v>0</v>
      </c>
      <c r="S219" t="b">
        <f t="shared" si="67"/>
        <v>0</v>
      </c>
      <c r="T219">
        <f t="shared" si="84"/>
        <v>0</v>
      </c>
      <c r="U219">
        <f t="shared" si="84"/>
        <v>0</v>
      </c>
      <c r="V219" t="b">
        <f>NOT(ISBLANK('master schema'!S222))</f>
        <v>0</v>
      </c>
      <c r="W219" t="b">
        <f>NOT(ISBLANK('master schema'!T222))</f>
        <v>0</v>
      </c>
      <c r="X219" t="b">
        <f>NOT(ISBLANK('master schema'!U222))</f>
        <v>0</v>
      </c>
      <c r="Y219" t="b">
        <f>NOT(ISBLANK('master schema'!V222))</f>
        <v>0</v>
      </c>
      <c r="Z219" t="b">
        <f>NOT(ISBLANK('master schema'!W222))</f>
        <v>0</v>
      </c>
      <c r="AA219" t="b">
        <f>NOT(ISBLANK('master schema'!X222))</f>
        <v>0</v>
      </c>
      <c r="AB219" t="b">
        <f t="shared" si="85"/>
        <v>0</v>
      </c>
      <c r="AC219" t="e">
        <f>INDEX(reference!$D$55:$D$61,MATCH('master schema'!M222,reference!$C$55:$C$61,0))</f>
        <v>#N/A</v>
      </c>
      <c r="AD219" t="b">
        <f t="shared" si="86"/>
        <v>0</v>
      </c>
      <c r="AE219" t="str">
        <f t="shared" si="69"/>
        <v>0</v>
      </c>
      <c r="AF219" s="14" t="str">
        <f t="shared" si="88"/>
        <v/>
      </c>
      <c r="AG219" s="15" t="str">
        <f t="shared" si="70"/>
        <v/>
      </c>
      <c r="AH219" s="15" t="str">
        <f t="shared" si="71"/>
        <v/>
      </c>
      <c r="AI219" s="15" t="str">
        <f t="shared" si="72"/>
        <v/>
      </c>
      <c r="AJ219" s="15" t="str">
        <f t="shared" si="73"/>
        <v/>
      </c>
      <c r="AK219" s="15" t="str">
        <f t="shared" si="74"/>
        <v/>
      </c>
      <c r="AL219" s="15" t="str">
        <f t="shared" si="75"/>
        <v/>
      </c>
      <c r="AM219" s="15" t="str">
        <f t="shared" si="76"/>
        <v/>
      </c>
      <c r="AN219" s="22" t="str">
        <f t="shared" si="77"/>
        <v/>
      </c>
      <c r="AO219" s="22" t="str">
        <f t="shared" si="78"/>
        <v/>
      </c>
      <c r="AP219" s="22" t="str">
        <f t="shared" si="79"/>
        <v/>
      </c>
      <c r="AQ219" s="22" t="str">
        <f>IF(AND($AD219,$AB219),IF(V219,IF(OR($V219:V219),",","")&amp;AQ$12&amp;": "&amp;J219,""),"")</f>
        <v/>
      </c>
      <c r="AR219" s="22" t="str">
        <f>IF(AND($AD219,$AB219),IF(W219,IF(OR($V219:W219),",","")&amp;AR$12&amp;": "&amp;K219,""),"")</f>
        <v/>
      </c>
      <c r="AS219" s="22" t="str">
        <f>IF(AND($AD219,$AB219),IF(X219,IF(OR($V219:X219),",","")&amp;AS$12&amp;": "&amp;L219,""),"")</f>
        <v/>
      </c>
      <c r="AT219" s="22" t="str">
        <f>IF(AND($AD219,$AB219),IF(Y219,IF(OR($V219:Y219),",","")&amp;AT$12&amp;": "&amp;M219,""),"")</f>
        <v/>
      </c>
      <c r="AU219" s="22" t="str">
        <f>IF(AND($AD219,$AB219),IF(Z219,IF(OR($V219:Z219),",","")&amp;AU$12&amp;": """&amp;N219&amp;"""",""),"")</f>
        <v/>
      </c>
      <c r="AV219" s="22" t="str">
        <f>IF(AND($AD219,$AB219),IF(AA219,IF(OR($V219:AA219),",","")&amp;AV$12&amp;": "&amp;"["&amp;O219&amp;"]",""),"")</f>
        <v/>
      </c>
      <c r="AW219" s="22" t="str">
        <f t="shared" si="80"/>
        <v/>
      </c>
      <c r="AX219" s="14" t="str">
        <f t="shared" si="87"/>
        <v/>
      </c>
      <c r="AY219" s="13" t="str">
        <f t="shared" si="81"/>
        <v/>
      </c>
      <c r="AZ219" t="str">
        <f t="shared" si="82"/>
        <v/>
      </c>
      <c r="BA219" t="str">
        <f t="shared" si="83"/>
        <v/>
      </c>
    </row>
    <row r="220" spans="1:53" x14ac:dyDescent="0.25">
      <c r="A220">
        <f>'master schema'!C223</f>
        <v>0</v>
      </c>
      <c r="B220">
        <f>'master schema'!K223</f>
        <v>0</v>
      </c>
      <c r="C220">
        <f>'master schema'!D223</f>
        <v>0</v>
      </c>
      <c r="D220">
        <f>'master schema'!E223</f>
        <v>0</v>
      </c>
      <c r="E220">
        <f>'master schema'!M223</f>
        <v>0</v>
      </c>
      <c r="F220">
        <f>'master schema'!N223</f>
        <v>0</v>
      </c>
      <c r="G220">
        <f>'master schema'!O223</f>
        <v>0</v>
      </c>
      <c r="H220">
        <f>'master schema'!Y223</f>
        <v>0</v>
      </c>
      <c r="I220">
        <f>'master schema'!Z223</f>
        <v>0</v>
      </c>
      <c r="J220">
        <f>'master schema'!S223</f>
        <v>0</v>
      </c>
      <c r="K220">
        <f>'master schema'!T223</f>
        <v>0</v>
      </c>
      <c r="L220">
        <f>'master schema'!U223</f>
        <v>0</v>
      </c>
      <c r="M220">
        <f>'master schema'!V223</f>
        <v>0</v>
      </c>
      <c r="N220">
        <f>'master schema'!W223</f>
        <v>0</v>
      </c>
      <c r="O220">
        <f>'master schema'!X223</f>
        <v>0</v>
      </c>
      <c r="P220" t="b">
        <f t="shared" si="68"/>
        <v>0</v>
      </c>
      <c r="Q220" t="b">
        <f t="shared" si="67"/>
        <v>0</v>
      </c>
      <c r="R220" t="b">
        <f t="shared" si="67"/>
        <v>0</v>
      </c>
      <c r="S220" t="b">
        <f t="shared" si="67"/>
        <v>0</v>
      </c>
      <c r="T220">
        <f t="shared" si="84"/>
        <v>0</v>
      </c>
      <c r="U220">
        <f t="shared" si="84"/>
        <v>0</v>
      </c>
      <c r="V220" t="b">
        <f>NOT(ISBLANK('master schema'!S223))</f>
        <v>0</v>
      </c>
      <c r="W220" t="b">
        <f>NOT(ISBLANK('master schema'!T223))</f>
        <v>0</v>
      </c>
      <c r="X220" t="b">
        <f>NOT(ISBLANK('master schema'!U223))</f>
        <v>0</v>
      </c>
      <c r="Y220" t="b">
        <f>NOT(ISBLANK('master schema'!V223))</f>
        <v>0</v>
      </c>
      <c r="Z220" t="b">
        <f>NOT(ISBLANK('master schema'!W223))</f>
        <v>0</v>
      </c>
      <c r="AA220" t="b">
        <f>NOT(ISBLANK('master schema'!X223))</f>
        <v>0</v>
      </c>
      <c r="AB220" t="b">
        <f t="shared" si="85"/>
        <v>0</v>
      </c>
      <c r="AC220" t="e">
        <f>INDEX(reference!$D$55:$D$61,MATCH('master schema'!M223,reference!$C$55:$C$61,0))</f>
        <v>#N/A</v>
      </c>
      <c r="AD220" t="b">
        <f t="shared" si="86"/>
        <v>0</v>
      </c>
      <c r="AE220" t="str">
        <f t="shared" si="69"/>
        <v>0</v>
      </c>
      <c r="AF220" s="14" t="str">
        <f t="shared" si="88"/>
        <v/>
      </c>
      <c r="AG220" s="15" t="str">
        <f t="shared" si="70"/>
        <v/>
      </c>
      <c r="AH220" s="15" t="str">
        <f t="shared" si="71"/>
        <v/>
      </c>
      <c r="AI220" s="15" t="str">
        <f t="shared" si="72"/>
        <v/>
      </c>
      <c r="AJ220" s="15" t="str">
        <f t="shared" si="73"/>
        <v/>
      </c>
      <c r="AK220" s="15" t="str">
        <f t="shared" si="74"/>
        <v/>
      </c>
      <c r="AL220" s="15" t="str">
        <f t="shared" si="75"/>
        <v/>
      </c>
      <c r="AM220" s="15" t="str">
        <f t="shared" si="76"/>
        <v/>
      </c>
      <c r="AN220" s="22" t="str">
        <f t="shared" si="77"/>
        <v/>
      </c>
      <c r="AO220" s="22" t="str">
        <f t="shared" si="78"/>
        <v/>
      </c>
      <c r="AP220" s="22" t="str">
        <f t="shared" si="79"/>
        <v/>
      </c>
      <c r="AQ220" s="22" t="str">
        <f>IF(AND($AD220,$AB220),IF(V220,IF(OR($V220:V220),",","")&amp;AQ$12&amp;": "&amp;J220,""),"")</f>
        <v/>
      </c>
      <c r="AR220" s="22" t="str">
        <f>IF(AND($AD220,$AB220),IF(W220,IF(OR($V220:W220),",","")&amp;AR$12&amp;": "&amp;K220,""),"")</f>
        <v/>
      </c>
      <c r="AS220" s="22" t="str">
        <f>IF(AND($AD220,$AB220),IF(X220,IF(OR($V220:X220),",","")&amp;AS$12&amp;": "&amp;L220,""),"")</f>
        <v/>
      </c>
      <c r="AT220" s="22" t="str">
        <f>IF(AND($AD220,$AB220),IF(Y220,IF(OR($V220:Y220),",","")&amp;AT$12&amp;": "&amp;M220,""),"")</f>
        <v/>
      </c>
      <c r="AU220" s="22" t="str">
        <f>IF(AND($AD220,$AB220),IF(Z220,IF(OR($V220:Z220),",","")&amp;AU$12&amp;": """&amp;N220&amp;"""",""),"")</f>
        <v/>
      </c>
      <c r="AV220" s="22" t="str">
        <f>IF(AND($AD220,$AB220),IF(AA220,IF(OR($V220:AA220),",","")&amp;AV$12&amp;": "&amp;"["&amp;O220&amp;"]",""),"")</f>
        <v/>
      </c>
      <c r="AW220" s="22" t="str">
        <f t="shared" si="80"/>
        <v/>
      </c>
      <c r="AX220" s="14" t="str">
        <f t="shared" si="87"/>
        <v/>
      </c>
      <c r="AY220" s="13" t="str">
        <f t="shared" si="81"/>
        <v/>
      </c>
      <c r="AZ220" t="str">
        <f t="shared" si="82"/>
        <v/>
      </c>
      <c r="BA220" t="str">
        <f t="shared" si="83"/>
        <v/>
      </c>
    </row>
    <row r="221" spans="1:53" x14ac:dyDescent="0.25">
      <c r="A221">
        <f>'master schema'!C224</f>
        <v>0</v>
      </c>
      <c r="B221">
        <f>'master schema'!K224</f>
        <v>0</v>
      </c>
      <c r="C221">
        <f>'master schema'!D224</f>
        <v>0</v>
      </c>
      <c r="D221">
        <f>'master schema'!E224</f>
        <v>0</v>
      </c>
      <c r="E221">
        <f>'master schema'!M224</f>
        <v>0</v>
      </c>
      <c r="F221">
        <f>'master schema'!N224</f>
        <v>0</v>
      </c>
      <c r="G221">
        <f>'master schema'!O224</f>
        <v>0</v>
      </c>
      <c r="H221">
        <f>'master schema'!Y224</f>
        <v>0</v>
      </c>
      <c r="I221">
        <f>'master schema'!Z224</f>
        <v>0</v>
      </c>
      <c r="J221">
        <f>'master schema'!S224</f>
        <v>0</v>
      </c>
      <c r="K221">
        <f>'master schema'!T224</f>
        <v>0</v>
      </c>
      <c r="L221">
        <f>'master schema'!U224</f>
        <v>0</v>
      </c>
      <c r="M221">
        <f>'master schema'!V224</f>
        <v>0</v>
      </c>
      <c r="N221">
        <f>'master schema'!W224</f>
        <v>0</v>
      </c>
      <c r="O221">
        <f>'master schema'!X224</f>
        <v>0</v>
      </c>
      <c r="P221" t="b">
        <f t="shared" si="68"/>
        <v>0</v>
      </c>
      <c r="Q221" t="b">
        <f t="shared" si="67"/>
        <v>0</v>
      </c>
      <c r="R221" t="b">
        <f t="shared" si="67"/>
        <v>0</v>
      </c>
      <c r="S221" t="b">
        <f t="shared" si="67"/>
        <v>0</v>
      </c>
      <c r="T221">
        <f t="shared" si="84"/>
        <v>0</v>
      </c>
      <c r="U221">
        <f t="shared" si="84"/>
        <v>0</v>
      </c>
      <c r="V221" t="b">
        <f>NOT(ISBLANK('master schema'!S224))</f>
        <v>0</v>
      </c>
      <c r="W221" t="b">
        <f>NOT(ISBLANK('master schema'!T224))</f>
        <v>0</v>
      </c>
      <c r="X221" t="b">
        <f>NOT(ISBLANK('master schema'!U224))</f>
        <v>0</v>
      </c>
      <c r="Y221" t="b">
        <f>NOT(ISBLANK('master schema'!V224))</f>
        <v>0</v>
      </c>
      <c r="Z221" t="b">
        <f>NOT(ISBLANK('master schema'!W224))</f>
        <v>0</v>
      </c>
      <c r="AA221" t="b">
        <f>NOT(ISBLANK('master schema'!X224))</f>
        <v>0</v>
      </c>
      <c r="AB221" t="b">
        <f t="shared" si="85"/>
        <v>0</v>
      </c>
      <c r="AC221" t="e">
        <f>INDEX(reference!$D$55:$D$61,MATCH('master schema'!M224,reference!$C$55:$C$61,0))</f>
        <v>#N/A</v>
      </c>
      <c r="AD221" t="b">
        <f t="shared" si="86"/>
        <v>0</v>
      </c>
      <c r="AE221" t="str">
        <f t="shared" si="69"/>
        <v>0</v>
      </c>
      <c r="AF221" s="14" t="str">
        <f t="shared" si="88"/>
        <v/>
      </c>
      <c r="AG221" s="15" t="str">
        <f t="shared" si="70"/>
        <v/>
      </c>
      <c r="AH221" s="15" t="str">
        <f t="shared" si="71"/>
        <v/>
      </c>
      <c r="AI221" s="15" t="str">
        <f t="shared" si="72"/>
        <v/>
      </c>
      <c r="AJ221" s="15" t="str">
        <f t="shared" si="73"/>
        <v/>
      </c>
      <c r="AK221" s="15" t="str">
        <f t="shared" si="74"/>
        <v/>
      </c>
      <c r="AL221" s="15" t="str">
        <f t="shared" si="75"/>
        <v/>
      </c>
      <c r="AM221" s="15" t="str">
        <f t="shared" si="76"/>
        <v/>
      </c>
      <c r="AN221" s="22" t="str">
        <f t="shared" si="77"/>
        <v/>
      </c>
      <c r="AO221" s="22" t="str">
        <f t="shared" si="78"/>
        <v/>
      </c>
      <c r="AP221" s="22" t="str">
        <f t="shared" si="79"/>
        <v/>
      </c>
      <c r="AQ221" s="22" t="str">
        <f>IF(AND($AD221,$AB221),IF(V221,IF(OR($V221:V221),",","")&amp;AQ$12&amp;": "&amp;J221,""),"")</f>
        <v/>
      </c>
      <c r="AR221" s="22" t="str">
        <f>IF(AND($AD221,$AB221),IF(W221,IF(OR($V221:W221),",","")&amp;AR$12&amp;": "&amp;K221,""),"")</f>
        <v/>
      </c>
      <c r="AS221" s="22" t="str">
        <f>IF(AND($AD221,$AB221),IF(X221,IF(OR($V221:X221),",","")&amp;AS$12&amp;": "&amp;L221,""),"")</f>
        <v/>
      </c>
      <c r="AT221" s="22" t="str">
        <f>IF(AND($AD221,$AB221),IF(Y221,IF(OR($V221:Y221),",","")&amp;AT$12&amp;": "&amp;M221,""),"")</f>
        <v/>
      </c>
      <c r="AU221" s="22" t="str">
        <f>IF(AND($AD221,$AB221),IF(Z221,IF(OR($V221:Z221),",","")&amp;AU$12&amp;": """&amp;N221&amp;"""",""),"")</f>
        <v/>
      </c>
      <c r="AV221" s="22" t="str">
        <f>IF(AND($AD221,$AB221),IF(AA221,IF(OR($V221:AA221),",","")&amp;AV$12&amp;": "&amp;"["&amp;O221&amp;"]",""),"")</f>
        <v/>
      </c>
      <c r="AW221" s="22" t="str">
        <f t="shared" si="80"/>
        <v/>
      </c>
      <c r="AX221" s="14" t="str">
        <f t="shared" si="87"/>
        <v/>
      </c>
      <c r="AY221" s="13" t="str">
        <f t="shared" si="81"/>
        <v/>
      </c>
      <c r="AZ221" t="str">
        <f t="shared" si="82"/>
        <v/>
      </c>
      <c r="BA221" t="str">
        <f t="shared" si="83"/>
        <v/>
      </c>
    </row>
    <row r="222" spans="1:53" x14ac:dyDescent="0.25">
      <c r="A222">
        <f>'master schema'!C225</f>
        <v>0</v>
      </c>
      <c r="B222">
        <f>'master schema'!K225</f>
        <v>0</v>
      </c>
      <c r="C222">
        <f>'master schema'!D225</f>
        <v>0</v>
      </c>
      <c r="D222">
        <f>'master schema'!E225</f>
        <v>0</v>
      </c>
      <c r="E222">
        <f>'master schema'!M225</f>
        <v>0</v>
      </c>
      <c r="F222">
        <f>'master schema'!N225</f>
        <v>0</v>
      </c>
      <c r="G222">
        <f>'master schema'!O225</f>
        <v>0</v>
      </c>
      <c r="H222">
        <f>'master schema'!Y225</f>
        <v>0</v>
      </c>
      <c r="I222">
        <f>'master schema'!Z225</f>
        <v>0</v>
      </c>
      <c r="J222">
        <f>'master schema'!S225</f>
        <v>0</v>
      </c>
      <c r="K222">
        <f>'master schema'!T225</f>
        <v>0</v>
      </c>
      <c r="L222">
        <f>'master schema'!U225</f>
        <v>0</v>
      </c>
      <c r="M222">
        <f>'master schema'!V225</f>
        <v>0</v>
      </c>
      <c r="N222">
        <f>'master schema'!W225</f>
        <v>0</v>
      </c>
      <c r="O222">
        <f>'master schema'!X225</f>
        <v>0</v>
      </c>
      <c r="P222" t="b">
        <f t="shared" si="68"/>
        <v>0</v>
      </c>
      <c r="Q222" t="b">
        <f t="shared" ref="Q222:S243" si="89">(ISTEXT(E222))</f>
        <v>0</v>
      </c>
      <c r="R222" t="b">
        <f t="shared" si="89"/>
        <v>0</v>
      </c>
      <c r="S222" t="b">
        <f t="shared" si="89"/>
        <v>0</v>
      </c>
      <c r="T222">
        <f t="shared" si="84"/>
        <v>0</v>
      </c>
      <c r="U222">
        <f t="shared" si="84"/>
        <v>0</v>
      </c>
      <c r="V222" t="b">
        <f>NOT(ISBLANK('master schema'!S225))</f>
        <v>0</v>
      </c>
      <c r="W222" t="b">
        <f>NOT(ISBLANK('master schema'!T225))</f>
        <v>0</v>
      </c>
      <c r="X222" t="b">
        <f>NOT(ISBLANK('master schema'!U225))</f>
        <v>0</v>
      </c>
      <c r="Y222" t="b">
        <f>NOT(ISBLANK('master schema'!V225))</f>
        <v>0</v>
      </c>
      <c r="Z222" t="b">
        <f>NOT(ISBLANK('master schema'!W225))</f>
        <v>0</v>
      </c>
      <c r="AA222" t="b">
        <f>NOT(ISBLANK('master schema'!X225))</f>
        <v>0</v>
      </c>
      <c r="AB222" t="b">
        <f t="shared" si="85"/>
        <v>0</v>
      </c>
      <c r="AC222" t="e">
        <f>INDEX(reference!$D$55:$D$61,MATCH('master schema'!M225,reference!$C$55:$C$61,0))</f>
        <v>#N/A</v>
      </c>
      <c r="AD222" t="b">
        <f t="shared" si="86"/>
        <v>0</v>
      </c>
      <c r="AE222" t="str">
        <f t="shared" si="69"/>
        <v>0</v>
      </c>
      <c r="AF222" s="14" t="str">
        <f t="shared" si="88"/>
        <v/>
      </c>
      <c r="AG222" s="15" t="str">
        <f t="shared" si="70"/>
        <v/>
      </c>
      <c r="AH222" s="15" t="str">
        <f t="shared" si="71"/>
        <v/>
      </c>
      <c r="AI222" s="15" t="str">
        <f t="shared" si="72"/>
        <v/>
      </c>
      <c r="AJ222" s="15" t="str">
        <f t="shared" si="73"/>
        <v/>
      </c>
      <c r="AK222" s="15" t="str">
        <f t="shared" si="74"/>
        <v/>
      </c>
      <c r="AL222" s="15" t="str">
        <f t="shared" si="75"/>
        <v/>
      </c>
      <c r="AM222" s="15" t="str">
        <f t="shared" si="76"/>
        <v/>
      </c>
      <c r="AN222" s="22" t="str">
        <f t="shared" si="77"/>
        <v/>
      </c>
      <c r="AO222" s="22" t="str">
        <f t="shared" si="78"/>
        <v/>
      </c>
      <c r="AP222" s="22" t="str">
        <f t="shared" si="79"/>
        <v/>
      </c>
      <c r="AQ222" s="22" t="str">
        <f>IF(AND($AD222,$AB222),IF(V222,IF(OR($V222:V222),",","")&amp;AQ$12&amp;": "&amp;J222,""),"")</f>
        <v/>
      </c>
      <c r="AR222" s="22" t="str">
        <f>IF(AND($AD222,$AB222),IF(W222,IF(OR($V222:W222),",","")&amp;AR$12&amp;": "&amp;K222,""),"")</f>
        <v/>
      </c>
      <c r="AS222" s="22" t="str">
        <f>IF(AND($AD222,$AB222),IF(X222,IF(OR($V222:X222),",","")&amp;AS$12&amp;": "&amp;L222,""),"")</f>
        <v/>
      </c>
      <c r="AT222" s="22" t="str">
        <f>IF(AND($AD222,$AB222),IF(Y222,IF(OR($V222:Y222),",","")&amp;AT$12&amp;": "&amp;M222,""),"")</f>
        <v/>
      </c>
      <c r="AU222" s="22" t="str">
        <f>IF(AND($AD222,$AB222),IF(Z222,IF(OR($V222:Z222),",","")&amp;AU$12&amp;": """&amp;N222&amp;"""",""),"")</f>
        <v/>
      </c>
      <c r="AV222" s="22" t="str">
        <f>IF(AND($AD222,$AB222),IF(AA222,IF(OR($V222:AA222),",","")&amp;AV$12&amp;": "&amp;"["&amp;O222&amp;"]",""),"")</f>
        <v/>
      </c>
      <c r="AW222" s="22" t="str">
        <f t="shared" si="80"/>
        <v/>
      </c>
      <c r="AX222" s="14" t="str">
        <f t="shared" si="87"/>
        <v/>
      </c>
      <c r="AY222" s="13" t="str">
        <f t="shared" si="81"/>
        <v/>
      </c>
      <c r="AZ222" t="str">
        <f t="shared" si="82"/>
        <v/>
      </c>
      <c r="BA222" t="str">
        <f t="shared" si="83"/>
        <v/>
      </c>
    </row>
    <row r="223" spans="1:53" x14ac:dyDescent="0.25">
      <c r="A223">
        <f>'master schema'!C226</f>
        <v>0</v>
      </c>
      <c r="B223">
        <f>'master schema'!K226</f>
        <v>0</v>
      </c>
      <c r="C223">
        <f>'master schema'!D226</f>
        <v>0</v>
      </c>
      <c r="D223">
        <f>'master schema'!E226</f>
        <v>0</v>
      </c>
      <c r="E223">
        <f>'master schema'!M226</f>
        <v>0</v>
      </c>
      <c r="F223">
        <f>'master schema'!N226</f>
        <v>0</v>
      </c>
      <c r="G223">
        <f>'master schema'!O226</f>
        <v>0</v>
      </c>
      <c r="H223">
        <f>'master schema'!Y226</f>
        <v>0</v>
      </c>
      <c r="I223">
        <f>'master schema'!Z226</f>
        <v>0</v>
      </c>
      <c r="J223">
        <f>'master schema'!S226</f>
        <v>0</v>
      </c>
      <c r="K223">
        <f>'master schema'!T226</f>
        <v>0</v>
      </c>
      <c r="L223">
        <f>'master schema'!U226</f>
        <v>0</v>
      </c>
      <c r="M223">
        <f>'master schema'!V226</f>
        <v>0</v>
      </c>
      <c r="N223">
        <f>'master schema'!W226</f>
        <v>0</v>
      </c>
      <c r="O223">
        <f>'master schema'!X226</f>
        <v>0</v>
      </c>
      <c r="P223" t="b">
        <f t="shared" si="68"/>
        <v>0</v>
      </c>
      <c r="Q223" t="b">
        <f t="shared" si="89"/>
        <v>0</v>
      </c>
      <c r="R223" t="b">
        <f t="shared" si="89"/>
        <v>0</v>
      </c>
      <c r="S223" t="b">
        <f t="shared" si="89"/>
        <v>0</v>
      </c>
      <c r="T223">
        <f t="shared" si="84"/>
        <v>0</v>
      </c>
      <c r="U223">
        <f t="shared" si="84"/>
        <v>0</v>
      </c>
      <c r="V223" t="b">
        <f>NOT(ISBLANK('master schema'!S226))</f>
        <v>0</v>
      </c>
      <c r="W223" t="b">
        <f>NOT(ISBLANK('master schema'!T226))</f>
        <v>0</v>
      </c>
      <c r="X223" t="b">
        <f>NOT(ISBLANK('master schema'!U226))</f>
        <v>0</v>
      </c>
      <c r="Y223" t="b">
        <f>NOT(ISBLANK('master schema'!V226))</f>
        <v>0</v>
      </c>
      <c r="Z223" t="b">
        <f>NOT(ISBLANK('master schema'!W226))</f>
        <v>0</v>
      </c>
      <c r="AA223" t="b">
        <f>NOT(ISBLANK('master schema'!X226))</f>
        <v>0</v>
      </c>
      <c r="AB223" t="b">
        <f t="shared" si="85"/>
        <v>0</v>
      </c>
      <c r="AC223" t="e">
        <f>INDEX(reference!$D$55:$D$61,MATCH('master schema'!M226,reference!$C$55:$C$61,0))</f>
        <v>#N/A</v>
      </c>
      <c r="AD223" t="b">
        <f t="shared" si="86"/>
        <v>0</v>
      </c>
      <c r="AE223" t="str">
        <f t="shared" si="69"/>
        <v>0</v>
      </c>
      <c r="AF223" s="14" t="str">
        <f t="shared" si="88"/>
        <v/>
      </c>
      <c r="AG223" s="15" t="str">
        <f t="shared" si="70"/>
        <v/>
      </c>
      <c r="AH223" s="15" t="str">
        <f t="shared" si="71"/>
        <v/>
      </c>
      <c r="AI223" s="15" t="str">
        <f t="shared" si="72"/>
        <v/>
      </c>
      <c r="AJ223" s="15" t="str">
        <f t="shared" si="73"/>
        <v/>
      </c>
      <c r="AK223" s="15" t="str">
        <f t="shared" si="74"/>
        <v/>
      </c>
      <c r="AL223" s="15" t="str">
        <f t="shared" si="75"/>
        <v/>
      </c>
      <c r="AM223" s="15" t="str">
        <f t="shared" si="76"/>
        <v/>
      </c>
      <c r="AN223" s="22" t="str">
        <f t="shared" si="77"/>
        <v/>
      </c>
      <c r="AO223" s="22" t="str">
        <f t="shared" si="78"/>
        <v/>
      </c>
      <c r="AP223" s="22" t="str">
        <f t="shared" si="79"/>
        <v/>
      </c>
      <c r="AQ223" s="22" t="str">
        <f>IF(AND($AD223,$AB223),IF(V223,IF(OR($V223:V223),",","")&amp;AQ$12&amp;": "&amp;J223,""),"")</f>
        <v/>
      </c>
      <c r="AR223" s="22" t="str">
        <f>IF(AND($AD223,$AB223),IF(W223,IF(OR($V223:W223),",","")&amp;AR$12&amp;": "&amp;K223,""),"")</f>
        <v/>
      </c>
      <c r="AS223" s="22" t="str">
        <f>IF(AND($AD223,$AB223),IF(X223,IF(OR($V223:X223),",","")&amp;AS$12&amp;": "&amp;L223,""),"")</f>
        <v/>
      </c>
      <c r="AT223" s="22" t="str">
        <f>IF(AND($AD223,$AB223),IF(Y223,IF(OR($V223:Y223),",","")&amp;AT$12&amp;": "&amp;M223,""),"")</f>
        <v/>
      </c>
      <c r="AU223" s="22" t="str">
        <f>IF(AND($AD223,$AB223),IF(Z223,IF(OR($V223:Z223),",","")&amp;AU$12&amp;": """&amp;N223&amp;"""",""),"")</f>
        <v/>
      </c>
      <c r="AV223" s="22" t="str">
        <f>IF(AND($AD223,$AB223),IF(AA223,IF(OR($V223:AA223),",","")&amp;AV$12&amp;": "&amp;"["&amp;O223&amp;"]",""),"")</f>
        <v/>
      </c>
      <c r="AW223" s="22" t="str">
        <f t="shared" si="80"/>
        <v/>
      </c>
      <c r="AX223" s="14" t="str">
        <f t="shared" si="87"/>
        <v/>
      </c>
      <c r="AY223" s="13" t="str">
        <f t="shared" si="81"/>
        <v/>
      </c>
      <c r="AZ223" t="str">
        <f t="shared" si="82"/>
        <v/>
      </c>
      <c r="BA223" t="str">
        <f t="shared" si="83"/>
        <v/>
      </c>
    </row>
    <row r="224" spans="1:53" x14ac:dyDescent="0.25">
      <c r="A224">
        <f>'master schema'!C227</f>
        <v>0</v>
      </c>
      <c r="B224">
        <f>'master schema'!K227</f>
        <v>0</v>
      </c>
      <c r="C224">
        <f>'master schema'!D227</f>
        <v>0</v>
      </c>
      <c r="D224">
        <f>'master schema'!E227</f>
        <v>0</v>
      </c>
      <c r="E224">
        <f>'master schema'!M227</f>
        <v>0</v>
      </c>
      <c r="F224">
        <f>'master schema'!N227</f>
        <v>0</v>
      </c>
      <c r="G224">
        <f>'master schema'!O227</f>
        <v>0</v>
      </c>
      <c r="H224">
        <f>'master schema'!Y227</f>
        <v>0</v>
      </c>
      <c r="I224">
        <f>'master schema'!Z227</f>
        <v>0</v>
      </c>
      <c r="J224">
        <f>'master schema'!S227</f>
        <v>0</v>
      </c>
      <c r="K224">
        <f>'master schema'!T227</f>
        <v>0</v>
      </c>
      <c r="L224">
        <f>'master schema'!U227</f>
        <v>0</v>
      </c>
      <c r="M224">
        <f>'master schema'!V227</f>
        <v>0</v>
      </c>
      <c r="N224">
        <f>'master schema'!W227</f>
        <v>0</v>
      </c>
      <c r="O224">
        <f>'master schema'!X227</f>
        <v>0</v>
      </c>
      <c r="P224" t="b">
        <f t="shared" si="68"/>
        <v>0</v>
      </c>
      <c r="Q224" t="b">
        <f t="shared" si="89"/>
        <v>0</v>
      </c>
      <c r="R224" t="b">
        <f t="shared" si="89"/>
        <v>0</v>
      </c>
      <c r="S224" t="b">
        <f t="shared" si="89"/>
        <v>0</v>
      </c>
      <c r="T224">
        <f t="shared" si="84"/>
        <v>0</v>
      </c>
      <c r="U224">
        <f t="shared" si="84"/>
        <v>0</v>
      </c>
      <c r="V224" t="b">
        <f>NOT(ISBLANK('master schema'!S227))</f>
        <v>0</v>
      </c>
      <c r="W224" t="b">
        <f>NOT(ISBLANK('master schema'!T227))</f>
        <v>0</v>
      </c>
      <c r="X224" t="b">
        <f>NOT(ISBLANK('master schema'!U227))</f>
        <v>0</v>
      </c>
      <c r="Y224" t="b">
        <f>NOT(ISBLANK('master schema'!V227))</f>
        <v>0</v>
      </c>
      <c r="Z224" t="b">
        <f>NOT(ISBLANK('master schema'!W227))</f>
        <v>0</v>
      </c>
      <c r="AA224" t="b">
        <f>NOT(ISBLANK('master schema'!X227))</f>
        <v>0</v>
      </c>
      <c r="AB224" t="b">
        <f t="shared" si="85"/>
        <v>0</v>
      </c>
      <c r="AC224" t="e">
        <f>INDEX(reference!$D$55:$D$61,MATCH('master schema'!M227,reference!$C$55:$C$61,0))</f>
        <v>#N/A</v>
      </c>
      <c r="AD224" t="b">
        <f t="shared" si="86"/>
        <v>0</v>
      </c>
      <c r="AE224" t="str">
        <f t="shared" si="69"/>
        <v>0</v>
      </c>
      <c r="AF224" s="14" t="str">
        <f t="shared" si="88"/>
        <v/>
      </c>
      <c r="AG224" s="15" t="str">
        <f t="shared" si="70"/>
        <v/>
      </c>
      <c r="AH224" s="15" t="str">
        <f t="shared" si="71"/>
        <v/>
      </c>
      <c r="AI224" s="15" t="str">
        <f t="shared" si="72"/>
        <v/>
      </c>
      <c r="AJ224" s="15" t="str">
        <f t="shared" si="73"/>
        <v/>
      </c>
      <c r="AK224" s="15" t="str">
        <f t="shared" si="74"/>
        <v/>
      </c>
      <c r="AL224" s="15" t="str">
        <f t="shared" si="75"/>
        <v/>
      </c>
      <c r="AM224" s="15" t="str">
        <f t="shared" si="76"/>
        <v/>
      </c>
      <c r="AN224" s="22" t="str">
        <f t="shared" si="77"/>
        <v/>
      </c>
      <c r="AO224" s="22" t="str">
        <f t="shared" si="78"/>
        <v/>
      </c>
      <c r="AP224" s="22" t="str">
        <f t="shared" si="79"/>
        <v/>
      </c>
      <c r="AQ224" s="22" t="str">
        <f>IF(AND($AD224,$AB224),IF(V224,IF(OR($V224:V224),",","")&amp;AQ$12&amp;": "&amp;J224,""),"")</f>
        <v/>
      </c>
      <c r="AR224" s="22" t="str">
        <f>IF(AND($AD224,$AB224),IF(W224,IF(OR($V224:W224),",","")&amp;AR$12&amp;": "&amp;K224,""),"")</f>
        <v/>
      </c>
      <c r="AS224" s="22" t="str">
        <f>IF(AND($AD224,$AB224),IF(X224,IF(OR($V224:X224),",","")&amp;AS$12&amp;": "&amp;L224,""),"")</f>
        <v/>
      </c>
      <c r="AT224" s="22" t="str">
        <f>IF(AND($AD224,$AB224),IF(Y224,IF(OR($V224:Y224),",","")&amp;AT$12&amp;": "&amp;M224,""),"")</f>
        <v/>
      </c>
      <c r="AU224" s="22" t="str">
        <f>IF(AND($AD224,$AB224),IF(Z224,IF(OR($V224:Z224),",","")&amp;AU$12&amp;": """&amp;N224&amp;"""",""),"")</f>
        <v/>
      </c>
      <c r="AV224" s="22" t="str">
        <f>IF(AND($AD224,$AB224),IF(AA224,IF(OR($V224:AA224),",","")&amp;AV$12&amp;": "&amp;"["&amp;O224&amp;"]",""),"")</f>
        <v/>
      </c>
      <c r="AW224" s="22" t="str">
        <f t="shared" si="80"/>
        <v/>
      </c>
      <c r="AX224" s="14" t="str">
        <f t="shared" si="87"/>
        <v/>
      </c>
      <c r="AY224" s="13" t="str">
        <f t="shared" si="81"/>
        <v/>
      </c>
      <c r="AZ224" t="str">
        <f t="shared" si="82"/>
        <v/>
      </c>
      <c r="BA224" t="str">
        <f t="shared" si="83"/>
        <v/>
      </c>
    </row>
    <row r="225" spans="1:53" x14ac:dyDescent="0.25">
      <c r="A225">
        <f>'master schema'!C228</f>
        <v>0</v>
      </c>
      <c r="B225">
        <f>'master schema'!K228</f>
        <v>0</v>
      </c>
      <c r="C225">
        <f>'master schema'!D228</f>
        <v>0</v>
      </c>
      <c r="D225">
        <f>'master schema'!E228</f>
        <v>0</v>
      </c>
      <c r="E225">
        <f>'master schema'!M228</f>
        <v>0</v>
      </c>
      <c r="F225">
        <f>'master schema'!N228</f>
        <v>0</v>
      </c>
      <c r="G225">
        <f>'master schema'!O228</f>
        <v>0</v>
      </c>
      <c r="H225">
        <f>'master schema'!Y228</f>
        <v>0</v>
      </c>
      <c r="I225">
        <f>'master schema'!Z228</f>
        <v>0</v>
      </c>
      <c r="J225">
        <f>'master schema'!S228</f>
        <v>0</v>
      </c>
      <c r="K225">
        <f>'master schema'!T228</f>
        <v>0</v>
      </c>
      <c r="L225">
        <f>'master schema'!U228</f>
        <v>0</v>
      </c>
      <c r="M225">
        <f>'master schema'!V228</f>
        <v>0</v>
      </c>
      <c r="N225">
        <f>'master schema'!W228</f>
        <v>0</v>
      </c>
      <c r="O225">
        <f>'master schema'!X228</f>
        <v>0</v>
      </c>
      <c r="P225" t="b">
        <f t="shared" si="68"/>
        <v>0</v>
      </c>
      <c r="Q225" t="b">
        <f t="shared" si="89"/>
        <v>0</v>
      </c>
      <c r="R225" t="b">
        <f t="shared" si="89"/>
        <v>0</v>
      </c>
      <c r="S225" t="b">
        <f t="shared" si="89"/>
        <v>0</v>
      </c>
      <c r="T225">
        <f t="shared" si="84"/>
        <v>0</v>
      </c>
      <c r="U225">
        <f t="shared" si="84"/>
        <v>0</v>
      </c>
      <c r="V225" t="b">
        <f>NOT(ISBLANK('master schema'!S228))</f>
        <v>0</v>
      </c>
      <c r="W225" t="b">
        <f>NOT(ISBLANK('master schema'!T228))</f>
        <v>0</v>
      </c>
      <c r="X225" t="b">
        <f>NOT(ISBLANK('master schema'!U228))</f>
        <v>0</v>
      </c>
      <c r="Y225" t="b">
        <f>NOT(ISBLANK('master schema'!V228))</f>
        <v>0</v>
      </c>
      <c r="Z225" t="b">
        <f>NOT(ISBLANK('master schema'!W228))</f>
        <v>0</v>
      </c>
      <c r="AA225" t="b">
        <f>NOT(ISBLANK('master schema'!X228))</f>
        <v>0</v>
      </c>
      <c r="AB225" t="b">
        <f t="shared" si="85"/>
        <v>0</v>
      </c>
      <c r="AC225" t="e">
        <f>INDEX(reference!$D$55:$D$61,MATCH('master schema'!M228,reference!$C$55:$C$61,0))</f>
        <v>#N/A</v>
      </c>
      <c r="AD225" t="b">
        <f t="shared" si="86"/>
        <v>0</v>
      </c>
      <c r="AE225" t="str">
        <f t="shared" si="69"/>
        <v>0</v>
      </c>
      <c r="AF225" s="14" t="str">
        <f t="shared" si="88"/>
        <v/>
      </c>
      <c r="AG225" s="15" t="str">
        <f t="shared" si="70"/>
        <v/>
      </c>
      <c r="AH225" s="15" t="str">
        <f t="shared" si="71"/>
        <v/>
      </c>
      <c r="AI225" s="15" t="str">
        <f t="shared" si="72"/>
        <v/>
      </c>
      <c r="AJ225" s="15" t="str">
        <f t="shared" si="73"/>
        <v/>
      </c>
      <c r="AK225" s="15" t="str">
        <f t="shared" si="74"/>
        <v/>
      </c>
      <c r="AL225" s="15" t="str">
        <f t="shared" si="75"/>
        <v/>
      </c>
      <c r="AM225" s="15" t="str">
        <f t="shared" si="76"/>
        <v/>
      </c>
      <c r="AN225" s="22" t="str">
        <f t="shared" si="77"/>
        <v/>
      </c>
      <c r="AO225" s="22" t="str">
        <f t="shared" si="78"/>
        <v/>
      </c>
      <c r="AP225" s="22" t="str">
        <f t="shared" si="79"/>
        <v/>
      </c>
      <c r="AQ225" s="22" t="str">
        <f>IF(AND($AD225,$AB225),IF(V225,IF(OR($V225:V225),",","")&amp;AQ$12&amp;": "&amp;J225,""),"")</f>
        <v/>
      </c>
      <c r="AR225" s="22" t="str">
        <f>IF(AND($AD225,$AB225),IF(W225,IF(OR($V225:W225),",","")&amp;AR$12&amp;": "&amp;K225,""),"")</f>
        <v/>
      </c>
      <c r="AS225" s="22" t="str">
        <f>IF(AND($AD225,$AB225),IF(X225,IF(OR($V225:X225),",","")&amp;AS$12&amp;": "&amp;L225,""),"")</f>
        <v/>
      </c>
      <c r="AT225" s="22" t="str">
        <f>IF(AND($AD225,$AB225),IF(Y225,IF(OR($V225:Y225),",","")&amp;AT$12&amp;": "&amp;M225,""),"")</f>
        <v/>
      </c>
      <c r="AU225" s="22" t="str">
        <f>IF(AND($AD225,$AB225),IF(Z225,IF(OR($V225:Z225),",","")&amp;AU$12&amp;": """&amp;N225&amp;"""",""),"")</f>
        <v/>
      </c>
      <c r="AV225" s="22" t="str">
        <f>IF(AND($AD225,$AB225),IF(AA225,IF(OR($V225:AA225),",","")&amp;AV$12&amp;": "&amp;"["&amp;O225&amp;"]",""),"")</f>
        <v/>
      </c>
      <c r="AW225" s="22" t="str">
        <f t="shared" si="80"/>
        <v/>
      </c>
      <c r="AX225" s="14" t="str">
        <f t="shared" si="87"/>
        <v/>
      </c>
      <c r="AY225" s="13" t="str">
        <f t="shared" si="81"/>
        <v/>
      </c>
      <c r="AZ225" t="str">
        <f t="shared" si="82"/>
        <v/>
      </c>
      <c r="BA225" t="str">
        <f t="shared" si="83"/>
        <v/>
      </c>
    </row>
    <row r="226" spans="1:53" x14ac:dyDescent="0.25">
      <c r="A226">
        <f>'master schema'!C229</f>
        <v>0</v>
      </c>
      <c r="B226">
        <f>'master schema'!K229</f>
        <v>0</v>
      </c>
      <c r="C226">
        <f>'master schema'!D229</f>
        <v>0</v>
      </c>
      <c r="D226">
        <f>'master schema'!E229</f>
        <v>0</v>
      </c>
      <c r="E226">
        <f>'master schema'!M229</f>
        <v>0</v>
      </c>
      <c r="F226">
        <f>'master schema'!N229</f>
        <v>0</v>
      </c>
      <c r="G226">
        <f>'master schema'!O229</f>
        <v>0</v>
      </c>
      <c r="H226">
        <f>'master schema'!Y229</f>
        <v>0</v>
      </c>
      <c r="I226">
        <f>'master schema'!Z229</f>
        <v>0</v>
      </c>
      <c r="J226">
        <f>'master schema'!S229</f>
        <v>0</v>
      </c>
      <c r="K226">
        <f>'master schema'!T229</f>
        <v>0</v>
      </c>
      <c r="L226">
        <f>'master schema'!U229</f>
        <v>0</v>
      </c>
      <c r="M226">
        <f>'master schema'!V229</f>
        <v>0</v>
      </c>
      <c r="N226">
        <f>'master schema'!W229</f>
        <v>0</v>
      </c>
      <c r="O226">
        <f>'master schema'!X229</f>
        <v>0</v>
      </c>
      <c r="P226" t="b">
        <f t="shared" si="68"/>
        <v>0</v>
      </c>
      <c r="Q226" t="b">
        <f t="shared" si="89"/>
        <v>0</v>
      </c>
      <c r="R226" t="b">
        <f t="shared" si="89"/>
        <v>0</v>
      </c>
      <c r="S226" t="b">
        <f t="shared" si="89"/>
        <v>0</v>
      </c>
      <c r="T226">
        <f t="shared" si="84"/>
        <v>0</v>
      </c>
      <c r="U226">
        <f t="shared" si="84"/>
        <v>0</v>
      </c>
      <c r="V226" t="b">
        <f>NOT(ISBLANK('master schema'!S229))</f>
        <v>0</v>
      </c>
      <c r="W226" t="b">
        <f>NOT(ISBLANK('master schema'!T229))</f>
        <v>0</v>
      </c>
      <c r="X226" t="b">
        <f>NOT(ISBLANK('master schema'!U229))</f>
        <v>0</v>
      </c>
      <c r="Y226" t="b">
        <f>NOT(ISBLANK('master schema'!V229))</f>
        <v>0</v>
      </c>
      <c r="Z226" t="b">
        <f>NOT(ISBLANK('master schema'!W229))</f>
        <v>0</v>
      </c>
      <c r="AA226" t="b">
        <f>NOT(ISBLANK('master schema'!X229))</f>
        <v>0</v>
      </c>
      <c r="AB226" t="b">
        <f t="shared" si="85"/>
        <v>0</v>
      </c>
      <c r="AC226" t="e">
        <f>INDEX(reference!$D$55:$D$61,MATCH('master schema'!M229,reference!$C$55:$C$61,0))</f>
        <v>#N/A</v>
      </c>
      <c r="AD226" t="b">
        <f t="shared" si="86"/>
        <v>0</v>
      </c>
      <c r="AE226" t="str">
        <f t="shared" si="69"/>
        <v>0</v>
      </c>
      <c r="AF226" s="14" t="str">
        <f t="shared" si="88"/>
        <v/>
      </c>
      <c r="AG226" s="15" t="str">
        <f t="shared" si="70"/>
        <v/>
      </c>
      <c r="AH226" s="15" t="str">
        <f t="shared" si="71"/>
        <v/>
      </c>
      <c r="AI226" s="15" t="str">
        <f t="shared" si="72"/>
        <v/>
      </c>
      <c r="AJ226" s="15" t="str">
        <f t="shared" si="73"/>
        <v/>
      </c>
      <c r="AK226" s="15" t="str">
        <f t="shared" si="74"/>
        <v/>
      </c>
      <c r="AL226" s="15" t="str">
        <f t="shared" si="75"/>
        <v/>
      </c>
      <c r="AM226" s="15" t="str">
        <f t="shared" si="76"/>
        <v/>
      </c>
      <c r="AN226" s="22" t="str">
        <f t="shared" si="77"/>
        <v/>
      </c>
      <c r="AO226" s="22" t="str">
        <f t="shared" si="78"/>
        <v/>
      </c>
      <c r="AP226" s="22" t="str">
        <f t="shared" si="79"/>
        <v/>
      </c>
      <c r="AQ226" s="22" t="str">
        <f>IF(AND($AD226,$AB226),IF(V226,IF(OR($V226:V226),",","")&amp;AQ$12&amp;": "&amp;J226,""),"")</f>
        <v/>
      </c>
      <c r="AR226" s="22" t="str">
        <f>IF(AND($AD226,$AB226),IF(W226,IF(OR($V226:W226),",","")&amp;AR$12&amp;": "&amp;K226,""),"")</f>
        <v/>
      </c>
      <c r="AS226" s="22" t="str">
        <f>IF(AND($AD226,$AB226),IF(X226,IF(OR($V226:X226),",","")&amp;AS$12&amp;": "&amp;L226,""),"")</f>
        <v/>
      </c>
      <c r="AT226" s="22" t="str">
        <f>IF(AND($AD226,$AB226),IF(Y226,IF(OR($V226:Y226),",","")&amp;AT$12&amp;": "&amp;M226,""),"")</f>
        <v/>
      </c>
      <c r="AU226" s="22" t="str">
        <f>IF(AND($AD226,$AB226),IF(Z226,IF(OR($V226:Z226),",","")&amp;AU$12&amp;": """&amp;N226&amp;"""",""),"")</f>
        <v/>
      </c>
      <c r="AV226" s="22" t="str">
        <f>IF(AND($AD226,$AB226),IF(AA226,IF(OR($V226:AA226),",","")&amp;AV$12&amp;": "&amp;"["&amp;O226&amp;"]",""),"")</f>
        <v/>
      </c>
      <c r="AW226" s="22" t="str">
        <f t="shared" si="80"/>
        <v/>
      </c>
      <c r="AX226" s="14" t="str">
        <f t="shared" si="87"/>
        <v/>
      </c>
      <c r="AY226" s="13" t="str">
        <f t="shared" si="81"/>
        <v/>
      </c>
      <c r="AZ226" t="str">
        <f t="shared" si="82"/>
        <v/>
      </c>
      <c r="BA226" t="str">
        <f t="shared" si="83"/>
        <v/>
      </c>
    </row>
    <row r="227" spans="1:53" x14ac:dyDescent="0.25">
      <c r="A227">
        <f>'master schema'!C230</f>
        <v>0</v>
      </c>
      <c r="B227">
        <f>'master schema'!K230</f>
        <v>0</v>
      </c>
      <c r="C227">
        <f>'master schema'!D230</f>
        <v>0</v>
      </c>
      <c r="D227">
        <f>'master schema'!E230</f>
        <v>0</v>
      </c>
      <c r="E227">
        <f>'master schema'!M230</f>
        <v>0</v>
      </c>
      <c r="F227">
        <f>'master schema'!N230</f>
        <v>0</v>
      </c>
      <c r="G227">
        <f>'master schema'!O230</f>
        <v>0</v>
      </c>
      <c r="H227">
        <f>'master schema'!Y230</f>
        <v>0</v>
      </c>
      <c r="I227">
        <f>'master schema'!Z230</f>
        <v>0</v>
      </c>
      <c r="J227">
        <f>'master schema'!S230</f>
        <v>0</v>
      </c>
      <c r="K227">
        <f>'master schema'!T230</f>
        <v>0</v>
      </c>
      <c r="L227">
        <f>'master schema'!U230</f>
        <v>0</v>
      </c>
      <c r="M227">
        <f>'master schema'!V230</f>
        <v>0</v>
      </c>
      <c r="N227">
        <f>'master schema'!W230</f>
        <v>0</v>
      </c>
      <c r="O227">
        <f>'master schema'!X230</f>
        <v>0</v>
      </c>
      <c r="P227" t="b">
        <f t="shared" si="68"/>
        <v>0</v>
      </c>
      <c r="Q227" t="b">
        <f t="shared" si="89"/>
        <v>0</v>
      </c>
      <c r="R227" t="b">
        <f t="shared" si="89"/>
        <v>0</v>
      </c>
      <c r="S227" t="b">
        <f t="shared" si="89"/>
        <v>0</v>
      </c>
      <c r="T227">
        <f t="shared" si="84"/>
        <v>0</v>
      </c>
      <c r="U227">
        <f t="shared" si="84"/>
        <v>0</v>
      </c>
      <c r="V227" t="b">
        <f>NOT(ISBLANK('master schema'!S230))</f>
        <v>0</v>
      </c>
      <c r="W227" t="b">
        <f>NOT(ISBLANK('master schema'!T230))</f>
        <v>0</v>
      </c>
      <c r="X227" t="b">
        <f>NOT(ISBLANK('master schema'!U230))</f>
        <v>0</v>
      </c>
      <c r="Y227" t="b">
        <f>NOT(ISBLANK('master schema'!V230))</f>
        <v>0</v>
      </c>
      <c r="Z227" t="b">
        <f>NOT(ISBLANK('master schema'!W230))</f>
        <v>0</v>
      </c>
      <c r="AA227" t="b">
        <f>NOT(ISBLANK('master schema'!X230))</f>
        <v>0</v>
      </c>
      <c r="AB227" t="b">
        <f t="shared" si="85"/>
        <v>0</v>
      </c>
      <c r="AC227" t="e">
        <f>INDEX(reference!$D$55:$D$61,MATCH('master schema'!M230,reference!$C$55:$C$61,0))</f>
        <v>#N/A</v>
      </c>
      <c r="AD227" t="b">
        <f t="shared" si="86"/>
        <v>0</v>
      </c>
      <c r="AE227" t="str">
        <f t="shared" si="69"/>
        <v>0</v>
      </c>
      <c r="AF227" s="14" t="str">
        <f t="shared" si="88"/>
        <v/>
      </c>
      <c r="AG227" s="15" t="str">
        <f t="shared" si="70"/>
        <v/>
      </c>
      <c r="AH227" s="15" t="str">
        <f t="shared" si="71"/>
        <v/>
      </c>
      <c r="AI227" s="15" t="str">
        <f t="shared" si="72"/>
        <v/>
      </c>
      <c r="AJ227" s="15" t="str">
        <f t="shared" si="73"/>
        <v/>
      </c>
      <c r="AK227" s="15" t="str">
        <f t="shared" si="74"/>
        <v/>
      </c>
      <c r="AL227" s="15" t="str">
        <f t="shared" si="75"/>
        <v/>
      </c>
      <c r="AM227" s="15" t="str">
        <f t="shared" si="76"/>
        <v/>
      </c>
      <c r="AN227" s="22" t="str">
        <f t="shared" si="77"/>
        <v/>
      </c>
      <c r="AO227" s="22" t="str">
        <f t="shared" si="78"/>
        <v/>
      </c>
      <c r="AP227" s="22" t="str">
        <f t="shared" si="79"/>
        <v/>
      </c>
      <c r="AQ227" s="22" t="str">
        <f>IF(AND($AD227,$AB227),IF(V227,IF(OR($V227:V227),",","")&amp;AQ$12&amp;": "&amp;J227,""),"")</f>
        <v/>
      </c>
      <c r="AR227" s="22" t="str">
        <f>IF(AND($AD227,$AB227),IF(W227,IF(OR($V227:W227),",","")&amp;AR$12&amp;": "&amp;K227,""),"")</f>
        <v/>
      </c>
      <c r="AS227" s="22" t="str">
        <f>IF(AND($AD227,$AB227),IF(X227,IF(OR($V227:X227),",","")&amp;AS$12&amp;": "&amp;L227,""),"")</f>
        <v/>
      </c>
      <c r="AT227" s="22" t="str">
        <f>IF(AND($AD227,$AB227),IF(Y227,IF(OR($V227:Y227),",","")&amp;AT$12&amp;": "&amp;M227,""),"")</f>
        <v/>
      </c>
      <c r="AU227" s="22" t="str">
        <f>IF(AND($AD227,$AB227),IF(Z227,IF(OR($V227:Z227),",","")&amp;AU$12&amp;": """&amp;N227&amp;"""",""),"")</f>
        <v/>
      </c>
      <c r="AV227" s="22" t="str">
        <f>IF(AND($AD227,$AB227),IF(AA227,IF(OR($V227:AA227),",","")&amp;AV$12&amp;": "&amp;"["&amp;O227&amp;"]",""),"")</f>
        <v/>
      </c>
      <c r="AW227" s="22" t="str">
        <f t="shared" si="80"/>
        <v/>
      </c>
      <c r="AX227" s="14" t="str">
        <f t="shared" si="87"/>
        <v/>
      </c>
      <c r="AY227" s="13" t="str">
        <f t="shared" si="81"/>
        <v/>
      </c>
      <c r="AZ227" t="str">
        <f t="shared" si="82"/>
        <v/>
      </c>
      <c r="BA227" t="str">
        <f t="shared" si="83"/>
        <v/>
      </c>
    </row>
    <row r="228" spans="1:53" x14ac:dyDescent="0.25">
      <c r="A228">
        <f>'master schema'!C231</f>
        <v>0</v>
      </c>
      <c r="B228">
        <f>'master schema'!K231</f>
        <v>0</v>
      </c>
      <c r="C228">
        <f>'master schema'!D231</f>
        <v>0</v>
      </c>
      <c r="D228">
        <f>'master schema'!E231</f>
        <v>0</v>
      </c>
      <c r="E228">
        <f>'master schema'!M231</f>
        <v>0</v>
      </c>
      <c r="F228">
        <f>'master schema'!N231</f>
        <v>0</v>
      </c>
      <c r="G228">
        <f>'master schema'!O231</f>
        <v>0</v>
      </c>
      <c r="H228">
        <f>'master schema'!Y231</f>
        <v>0</v>
      </c>
      <c r="I228">
        <f>'master schema'!Z231</f>
        <v>0</v>
      </c>
      <c r="J228">
        <f>'master schema'!S231</f>
        <v>0</v>
      </c>
      <c r="K228">
        <f>'master schema'!T231</f>
        <v>0</v>
      </c>
      <c r="L228">
        <f>'master schema'!U231</f>
        <v>0</v>
      </c>
      <c r="M228">
        <f>'master schema'!V231</f>
        <v>0</v>
      </c>
      <c r="N228">
        <f>'master schema'!W231</f>
        <v>0</v>
      </c>
      <c r="O228">
        <f>'master schema'!X231</f>
        <v>0</v>
      </c>
      <c r="P228" t="b">
        <f t="shared" si="68"/>
        <v>0</v>
      </c>
      <c r="Q228" t="b">
        <f t="shared" si="89"/>
        <v>0</v>
      </c>
      <c r="R228" t="b">
        <f t="shared" si="89"/>
        <v>0</v>
      </c>
      <c r="S228" t="b">
        <f t="shared" si="89"/>
        <v>0</v>
      </c>
      <c r="T228">
        <f t="shared" si="84"/>
        <v>0</v>
      </c>
      <c r="U228">
        <f t="shared" si="84"/>
        <v>0</v>
      </c>
      <c r="V228" t="b">
        <f>NOT(ISBLANK('master schema'!S231))</f>
        <v>0</v>
      </c>
      <c r="W228" t="b">
        <f>NOT(ISBLANK('master schema'!T231))</f>
        <v>0</v>
      </c>
      <c r="X228" t="b">
        <f>NOT(ISBLANK('master schema'!U231))</f>
        <v>0</v>
      </c>
      <c r="Y228" t="b">
        <f>NOT(ISBLANK('master schema'!V231))</f>
        <v>0</v>
      </c>
      <c r="Z228" t="b">
        <f>NOT(ISBLANK('master schema'!W231))</f>
        <v>0</v>
      </c>
      <c r="AA228" t="b">
        <f>NOT(ISBLANK('master schema'!X231))</f>
        <v>0</v>
      </c>
      <c r="AB228" t="b">
        <f t="shared" si="85"/>
        <v>0</v>
      </c>
      <c r="AC228" t="e">
        <f>INDEX(reference!$D$55:$D$61,MATCH('master schema'!M231,reference!$C$55:$C$61,0))</f>
        <v>#N/A</v>
      </c>
      <c r="AD228" t="b">
        <f t="shared" si="86"/>
        <v>0</v>
      </c>
      <c r="AE228" t="str">
        <f t="shared" si="69"/>
        <v>0</v>
      </c>
      <c r="AF228" s="14" t="str">
        <f t="shared" si="88"/>
        <v/>
      </c>
      <c r="AG228" s="15" t="str">
        <f t="shared" si="70"/>
        <v/>
      </c>
      <c r="AH228" s="15" t="str">
        <f t="shared" si="71"/>
        <v/>
      </c>
      <c r="AI228" s="15" t="str">
        <f t="shared" si="72"/>
        <v/>
      </c>
      <c r="AJ228" s="15" t="str">
        <f t="shared" si="73"/>
        <v/>
      </c>
      <c r="AK228" s="15" t="str">
        <f t="shared" si="74"/>
        <v/>
      </c>
      <c r="AL228" s="15" t="str">
        <f t="shared" si="75"/>
        <v/>
      </c>
      <c r="AM228" s="15" t="str">
        <f t="shared" si="76"/>
        <v/>
      </c>
      <c r="AN228" s="22" t="str">
        <f t="shared" si="77"/>
        <v/>
      </c>
      <c r="AO228" s="22" t="str">
        <f t="shared" si="78"/>
        <v/>
      </c>
      <c r="AP228" s="22" t="str">
        <f t="shared" si="79"/>
        <v/>
      </c>
      <c r="AQ228" s="22" t="str">
        <f>IF(AND($AD228,$AB228),IF(V228,IF(OR($V228:V228),",","")&amp;AQ$12&amp;": "&amp;J228,""),"")</f>
        <v/>
      </c>
      <c r="AR228" s="22" t="str">
        <f>IF(AND($AD228,$AB228),IF(W228,IF(OR($V228:W228),",","")&amp;AR$12&amp;": "&amp;K228,""),"")</f>
        <v/>
      </c>
      <c r="AS228" s="22" t="str">
        <f>IF(AND($AD228,$AB228),IF(X228,IF(OR($V228:X228),",","")&amp;AS$12&amp;": "&amp;L228,""),"")</f>
        <v/>
      </c>
      <c r="AT228" s="22" t="str">
        <f>IF(AND($AD228,$AB228),IF(Y228,IF(OR($V228:Y228),",","")&amp;AT$12&amp;": "&amp;M228,""),"")</f>
        <v/>
      </c>
      <c r="AU228" s="22" t="str">
        <f>IF(AND($AD228,$AB228),IF(Z228,IF(OR($V228:Z228),",","")&amp;AU$12&amp;": """&amp;N228&amp;"""",""),"")</f>
        <v/>
      </c>
      <c r="AV228" s="22" t="str">
        <f>IF(AND($AD228,$AB228),IF(AA228,IF(OR($V228:AA228),",","")&amp;AV$12&amp;": "&amp;"["&amp;O228&amp;"]",""),"")</f>
        <v/>
      </c>
      <c r="AW228" s="22" t="str">
        <f t="shared" si="80"/>
        <v/>
      </c>
      <c r="AX228" s="14" t="str">
        <f t="shared" si="87"/>
        <v/>
      </c>
      <c r="AY228" s="13" t="str">
        <f t="shared" si="81"/>
        <v/>
      </c>
      <c r="AZ228" t="str">
        <f t="shared" si="82"/>
        <v/>
      </c>
      <c r="BA228" t="str">
        <f t="shared" si="83"/>
        <v/>
      </c>
    </row>
    <row r="229" spans="1:53" x14ac:dyDescent="0.25">
      <c r="A229">
        <f>'master schema'!C232</f>
        <v>0</v>
      </c>
      <c r="B229">
        <f>'master schema'!K232</f>
        <v>0</v>
      </c>
      <c r="C229">
        <f>'master schema'!D232</f>
        <v>0</v>
      </c>
      <c r="D229">
        <f>'master schema'!E232</f>
        <v>0</v>
      </c>
      <c r="E229">
        <f>'master schema'!M232</f>
        <v>0</v>
      </c>
      <c r="F229">
        <f>'master schema'!N232</f>
        <v>0</v>
      </c>
      <c r="G229">
        <f>'master schema'!O232</f>
        <v>0</v>
      </c>
      <c r="H229">
        <f>'master schema'!Y232</f>
        <v>0</v>
      </c>
      <c r="I229">
        <f>'master schema'!Z232</f>
        <v>0</v>
      </c>
      <c r="J229">
        <f>'master schema'!S232</f>
        <v>0</v>
      </c>
      <c r="K229">
        <f>'master schema'!T232</f>
        <v>0</v>
      </c>
      <c r="L229">
        <f>'master schema'!U232</f>
        <v>0</v>
      </c>
      <c r="M229">
        <f>'master schema'!V232</f>
        <v>0</v>
      </c>
      <c r="N229">
        <f>'master schema'!W232</f>
        <v>0</v>
      </c>
      <c r="O229">
        <f>'master schema'!X232</f>
        <v>0</v>
      </c>
      <c r="P229" t="b">
        <f t="shared" si="68"/>
        <v>0</v>
      </c>
      <c r="Q229" t="b">
        <f t="shared" si="89"/>
        <v>0</v>
      </c>
      <c r="R229" t="b">
        <f t="shared" si="89"/>
        <v>0</v>
      </c>
      <c r="S229" t="b">
        <f t="shared" si="89"/>
        <v>0</v>
      </c>
      <c r="T229">
        <f t="shared" si="84"/>
        <v>0</v>
      </c>
      <c r="U229">
        <f t="shared" si="84"/>
        <v>0</v>
      </c>
      <c r="V229" t="b">
        <f>NOT(ISBLANK('master schema'!S232))</f>
        <v>0</v>
      </c>
      <c r="W229" t="b">
        <f>NOT(ISBLANK('master schema'!T232))</f>
        <v>0</v>
      </c>
      <c r="X229" t="b">
        <f>NOT(ISBLANK('master schema'!U232))</f>
        <v>0</v>
      </c>
      <c r="Y229" t="b">
        <f>NOT(ISBLANK('master schema'!V232))</f>
        <v>0</v>
      </c>
      <c r="Z229" t="b">
        <f>NOT(ISBLANK('master schema'!W232))</f>
        <v>0</v>
      </c>
      <c r="AA229" t="b">
        <f>NOT(ISBLANK('master schema'!X232))</f>
        <v>0</v>
      </c>
      <c r="AB229" t="b">
        <f t="shared" si="85"/>
        <v>0</v>
      </c>
      <c r="AC229" t="e">
        <f>INDEX(reference!$D$55:$D$61,MATCH('master schema'!M232,reference!$C$55:$C$61,0))</f>
        <v>#N/A</v>
      </c>
      <c r="AD229" t="b">
        <f t="shared" si="86"/>
        <v>0</v>
      </c>
      <c r="AE229" t="str">
        <f t="shared" si="69"/>
        <v>0</v>
      </c>
      <c r="AF229" s="14" t="str">
        <f t="shared" si="88"/>
        <v/>
      </c>
      <c r="AG229" s="15" t="str">
        <f t="shared" si="70"/>
        <v/>
      </c>
      <c r="AH229" s="15" t="str">
        <f t="shared" si="71"/>
        <v/>
      </c>
      <c r="AI229" s="15" t="str">
        <f t="shared" si="72"/>
        <v/>
      </c>
      <c r="AJ229" s="15" t="str">
        <f t="shared" si="73"/>
        <v/>
      </c>
      <c r="AK229" s="15" t="str">
        <f t="shared" si="74"/>
        <v/>
      </c>
      <c r="AL229" s="15" t="str">
        <f t="shared" si="75"/>
        <v/>
      </c>
      <c r="AM229" s="15" t="str">
        <f t="shared" si="76"/>
        <v/>
      </c>
      <c r="AN229" s="22" t="str">
        <f t="shared" si="77"/>
        <v/>
      </c>
      <c r="AO229" s="22" t="str">
        <f t="shared" si="78"/>
        <v/>
      </c>
      <c r="AP229" s="22" t="str">
        <f t="shared" si="79"/>
        <v/>
      </c>
      <c r="AQ229" s="22" t="str">
        <f>IF(AND($AD229,$AB229),IF(V229,IF(OR($V229:V229),",","")&amp;AQ$12&amp;": "&amp;J229,""),"")</f>
        <v/>
      </c>
      <c r="AR229" s="22" t="str">
        <f>IF(AND($AD229,$AB229),IF(W229,IF(OR($V229:W229),",","")&amp;AR$12&amp;": "&amp;K229,""),"")</f>
        <v/>
      </c>
      <c r="AS229" s="22" t="str">
        <f>IF(AND($AD229,$AB229),IF(X229,IF(OR($V229:X229),",","")&amp;AS$12&amp;": "&amp;L229,""),"")</f>
        <v/>
      </c>
      <c r="AT229" s="22" t="str">
        <f>IF(AND($AD229,$AB229),IF(Y229,IF(OR($V229:Y229),",","")&amp;AT$12&amp;": "&amp;M229,""),"")</f>
        <v/>
      </c>
      <c r="AU229" s="22" t="str">
        <f>IF(AND($AD229,$AB229),IF(Z229,IF(OR($V229:Z229),",","")&amp;AU$12&amp;": """&amp;N229&amp;"""",""),"")</f>
        <v/>
      </c>
      <c r="AV229" s="22" t="str">
        <f>IF(AND($AD229,$AB229),IF(AA229,IF(OR($V229:AA229),",","")&amp;AV$12&amp;": "&amp;"["&amp;O229&amp;"]",""),"")</f>
        <v/>
      </c>
      <c r="AW229" s="22" t="str">
        <f t="shared" si="80"/>
        <v/>
      </c>
      <c r="AX229" s="14" t="str">
        <f t="shared" si="87"/>
        <v/>
      </c>
      <c r="AY229" s="13" t="str">
        <f t="shared" si="81"/>
        <v/>
      </c>
      <c r="AZ229" t="str">
        <f t="shared" si="82"/>
        <v/>
      </c>
      <c r="BA229" t="str">
        <f t="shared" si="83"/>
        <v/>
      </c>
    </row>
    <row r="230" spans="1:53" x14ac:dyDescent="0.25">
      <c r="A230">
        <f>'master schema'!C233</f>
        <v>0</v>
      </c>
      <c r="B230">
        <f>'master schema'!K233</f>
        <v>0</v>
      </c>
      <c r="C230">
        <f>'master schema'!D233</f>
        <v>0</v>
      </c>
      <c r="D230">
        <f>'master schema'!E233</f>
        <v>0</v>
      </c>
      <c r="E230">
        <f>'master schema'!M233</f>
        <v>0</v>
      </c>
      <c r="F230">
        <f>'master schema'!N233</f>
        <v>0</v>
      </c>
      <c r="G230">
        <f>'master schema'!O233</f>
        <v>0</v>
      </c>
      <c r="H230">
        <f>'master schema'!Y233</f>
        <v>0</v>
      </c>
      <c r="I230">
        <f>'master schema'!Z233</f>
        <v>0</v>
      </c>
      <c r="J230">
        <f>'master schema'!S233</f>
        <v>0</v>
      </c>
      <c r="K230">
        <f>'master schema'!T233</f>
        <v>0</v>
      </c>
      <c r="L230">
        <f>'master schema'!U233</f>
        <v>0</v>
      </c>
      <c r="M230">
        <f>'master schema'!V233</f>
        <v>0</v>
      </c>
      <c r="N230">
        <f>'master schema'!W233</f>
        <v>0</v>
      </c>
      <c r="O230">
        <f>'master schema'!X233</f>
        <v>0</v>
      </c>
      <c r="P230" t="b">
        <f t="shared" si="68"/>
        <v>0</v>
      </c>
      <c r="Q230" t="b">
        <f t="shared" si="89"/>
        <v>0</v>
      </c>
      <c r="R230" t="b">
        <f t="shared" si="89"/>
        <v>0</v>
      </c>
      <c r="S230" t="b">
        <f t="shared" si="89"/>
        <v>0</v>
      </c>
      <c r="T230">
        <f t="shared" si="84"/>
        <v>0</v>
      </c>
      <c r="U230">
        <f t="shared" si="84"/>
        <v>0</v>
      </c>
      <c r="V230" t="b">
        <f>NOT(ISBLANK('master schema'!S233))</f>
        <v>0</v>
      </c>
      <c r="W230" t="b">
        <f>NOT(ISBLANK('master schema'!T233))</f>
        <v>0</v>
      </c>
      <c r="X230" t="b">
        <f>NOT(ISBLANK('master schema'!U233))</f>
        <v>0</v>
      </c>
      <c r="Y230" t="b">
        <f>NOT(ISBLANK('master schema'!V233))</f>
        <v>0</v>
      </c>
      <c r="Z230" t="b">
        <f>NOT(ISBLANK('master schema'!W233))</f>
        <v>0</v>
      </c>
      <c r="AA230" t="b">
        <f>NOT(ISBLANK('master schema'!X233))</f>
        <v>0</v>
      </c>
      <c r="AB230" t="b">
        <f t="shared" si="85"/>
        <v>0</v>
      </c>
      <c r="AC230" t="e">
        <f>INDEX(reference!$D$55:$D$61,MATCH('master schema'!M233,reference!$C$55:$C$61,0))</f>
        <v>#N/A</v>
      </c>
      <c r="AD230" t="b">
        <f t="shared" si="86"/>
        <v>0</v>
      </c>
      <c r="AE230" t="str">
        <f t="shared" si="69"/>
        <v>0</v>
      </c>
      <c r="AF230" s="14" t="str">
        <f t="shared" si="88"/>
        <v/>
      </c>
      <c r="AG230" s="15" t="str">
        <f t="shared" si="70"/>
        <v/>
      </c>
      <c r="AH230" s="15" t="str">
        <f t="shared" si="71"/>
        <v/>
      </c>
      <c r="AI230" s="15" t="str">
        <f t="shared" si="72"/>
        <v/>
      </c>
      <c r="AJ230" s="15" t="str">
        <f t="shared" si="73"/>
        <v/>
      </c>
      <c r="AK230" s="15" t="str">
        <f t="shared" si="74"/>
        <v/>
      </c>
      <c r="AL230" s="15" t="str">
        <f t="shared" si="75"/>
        <v/>
      </c>
      <c r="AM230" s="15" t="str">
        <f t="shared" si="76"/>
        <v/>
      </c>
      <c r="AN230" s="22" t="str">
        <f t="shared" si="77"/>
        <v/>
      </c>
      <c r="AO230" s="22" t="str">
        <f t="shared" si="78"/>
        <v/>
      </c>
      <c r="AP230" s="22" t="str">
        <f t="shared" si="79"/>
        <v/>
      </c>
      <c r="AQ230" s="22" t="str">
        <f>IF(AND($AD230,$AB230),IF(V230,IF(OR($V230:V230),",","")&amp;AQ$12&amp;": "&amp;J230,""),"")</f>
        <v/>
      </c>
      <c r="AR230" s="22" t="str">
        <f>IF(AND($AD230,$AB230),IF(W230,IF(OR($V230:W230),",","")&amp;AR$12&amp;": "&amp;K230,""),"")</f>
        <v/>
      </c>
      <c r="AS230" s="22" t="str">
        <f>IF(AND($AD230,$AB230),IF(X230,IF(OR($V230:X230),",","")&amp;AS$12&amp;": "&amp;L230,""),"")</f>
        <v/>
      </c>
      <c r="AT230" s="22" t="str">
        <f>IF(AND($AD230,$AB230),IF(Y230,IF(OR($V230:Y230),",","")&amp;AT$12&amp;": "&amp;M230,""),"")</f>
        <v/>
      </c>
      <c r="AU230" s="22" t="str">
        <f>IF(AND($AD230,$AB230),IF(Z230,IF(OR($V230:Z230),",","")&amp;AU$12&amp;": """&amp;N230&amp;"""",""),"")</f>
        <v/>
      </c>
      <c r="AV230" s="22" t="str">
        <f>IF(AND($AD230,$AB230),IF(AA230,IF(OR($V230:AA230),",","")&amp;AV$12&amp;": "&amp;"["&amp;O230&amp;"]",""),"")</f>
        <v/>
      </c>
      <c r="AW230" s="22" t="str">
        <f t="shared" si="80"/>
        <v/>
      </c>
      <c r="AX230" s="14" t="str">
        <f t="shared" si="87"/>
        <v/>
      </c>
      <c r="AY230" s="13" t="str">
        <f t="shared" si="81"/>
        <v/>
      </c>
      <c r="AZ230" t="str">
        <f t="shared" si="82"/>
        <v/>
      </c>
      <c r="BA230" t="str">
        <f t="shared" si="83"/>
        <v/>
      </c>
    </row>
    <row r="231" spans="1:53" x14ac:dyDescent="0.25">
      <c r="A231">
        <f>'master schema'!C234</f>
        <v>0</v>
      </c>
      <c r="B231">
        <f>'master schema'!K234</f>
        <v>0</v>
      </c>
      <c r="C231">
        <f>'master schema'!D234</f>
        <v>0</v>
      </c>
      <c r="D231">
        <f>'master schema'!E234</f>
        <v>0</v>
      </c>
      <c r="E231">
        <f>'master schema'!M234</f>
        <v>0</v>
      </c>
      <c r="F231">
        <f>'master schema'!N234</f>
        <v>0</v>
      </c>
      <c r="G231">
        <f>'master schema'!O234</f>
        <v>0</v>
      </c>
      <c r="H231">
        <f>'master schema'!Y234</f>
        <v>0</v>
      </c>
      <c r="I231">
        <f>'master schema'!Z234</f>
        <v>0</v>
      </c>
      <c r="J231">
        <f>'master schema'!S234</f>
        <v>0</v>
      </c>
      <c r="K231">
        <f>'master schema'!T234</f>
        <v>0</v>
      </c>
      <c r="L231">
        <f>'master schema'!U234</f>
        <v>0</v>
      </c>
      <c r="M231">
        <f>'master schema'!V234</f>
        <v>0</v>
      </c>
      <c r="N231">
        <f>'master schema'!W234</f>
        <v>0</v>
      </c>
      <c r="O231">
        <f>'master schema'!X234</f>
        <v>0</v>
      </c>
      <c r="P231" t="b">
        <f t="shared" si="68"/>
        <v>0</v>
      </c>
      <c r="Q231" t="b">
        <f t="shared" si="89"/>
        <v>0</v>
      </c>
      <c r="R231" t="b">
        <f t="shared" si="89"/>
        <v>0</v>
      </c>
      <c r="S231" t="b">
        <f t="shared" si="89"/>
        <v>0</v>
      </c>
      <c r="T231">
        <f t="shared" si="84"/>
        <v>0</v>
      </c>
      <c r="U231">
        <f t="shared" si="84"/>
        <v>0</v>
      </c>
      <c r="V231" t="b">
        <f>NOT(ISBLANK('master schema'!S234))</f>
        <v>0</v>
      </c>
      <c r="W231" t="b">
        <f>NOT(ISBLANK('master schema'!T234))</f>
        <v>0</v>
      </c>
      <c r="X231" t="b">
        <f>NOT(ISBLANK('master schema'!U234))</f>
        <v>0</v>
      </c>
      <c r="Y231" t="b">
        <f>NOT(ISBLANK('master schema'!V234))</f>
        <v>0</v>
      </c>
      <c r="Z231" t="b">
        <f>NOT(ISBLANK('master schema'!W234))</f>
        <v>0</v>
      </c>
      <c r="AA231" t="b">
        <f>NOT(ISBLANK('master schema'!X234))</f>
        <v>0</v>
      </c>
      <c r="AB231" t="b">
        <f t="shared" si="85"/>
        <v>0</v>
      </c>
      <c r="AC231" t="e">
        <f>INDEX(reference!$D$55:$D$61,MATCH('master schema'!M234,reference!$C$55:$C$61,0))</f>
        <v>#N/A</v>
      </c>
      <c r="AD231" t="b">
        <f t="shared" si="86"/>
        <v>0</v>
      </c>
      <c r="AE231" t="str">
        <f t="shared" si="69"/>
        <v>0</v>
      </c>
      <c r="AF231" s="14" t="str">
        <f t="shared" si="88"/>
        <v/>
      </c>
      <c r="AG231" s="15" t="str">
        <f t="shared" si="70"/>
        <v/>
      </c>
      <c r="AH231" s="15" t="str">
        <f t="shared" si="71"/>
        <v/>
      </c>
      <c r="AI231" s="15" t="str">
        <f t="shared" si="72"/>
        <v/>
      </c>
      <c r="AJ231" s="15" t="str">
        <f t="shared" si="73"/>
        <v/>
      </c>
      <c r="AK231" s="15" t="str">
        <f t="shared" si="74"/>
        <v/>
      </c>
      <c r="AL231" s="15" t="str">
        <f t="shared" si="75"/>
        <v/>
      </c>
      <c r="AM231" s="15" t="str">
        <f t="shared" si="76"/>
        <v/>
      </c>
      <c r="AN231" s="22" t="str">
        <f t="shared" si="77"/>
        <v/>
      </c>
      <c r="AO231" s="22" t="str">
        <f t="shared" si="78"/>
        <v/>
      </c>
      <c r="AP231" s="22" t="str">
        <f t="shared" si="79"/>
        <v/>
      </c>
      <c r="AQ231" s="22" t="str">
        <f>IF(AND($AD231,$AB231),IF(V231,IF(OR($V231:V231),",","")&amp;AQ$12&amp;": "&amp;J231,""),"")</f>
        <v/>
      </c>
      <c r="AR231" s="22" t="str">
        <f>IF(AND($AD231,$AB231),IF(W231,IF(OR($V231:W231),",","")&amp;AR$12&amp;": "&amp;K231,""),"")</f>
        <v/>
      </c>
      <c r="AS231" s="22" t="str">
        <f>IF(AND($AD231,$AB231),IF(X231,IF(OR($V231:X231),",","")&amp;AS$12&amp;": "&amp;L231,""),"")</f>
        <v/>
      </c>
      <c r="AT231" s="22" t="str">
        <f>IF(AND($AD231,$AB231),IF(Y231,IF(OR($V231:Y231),",","")&amp;AT$12&amp;": "&amp;M231,""),"")</f>
        <v/>
      </c>
      <c r="AU231" s="22" t="str">
        <f>IF(AND($AD231,$AB231),IF(Z231,IF(OR($V231:Z231),",","")&amp;AU$12&amp;": """&amp;N231&amp;"""",""),"")</f>
        <v/>
      </c>
      <c r="AV231" s="22" t="str">
        <f>IF(AND($AD231,$AB231),IF(AA231,IF(OR($V231:AA231),",","")&amp;AV$12&amp;": "&amp;"["&amp;O231&amp;"]",""),"")</f>
        <v/>
      </c>
      <c r="AW231" s="22" t="str">
        <f t="shared" si="80"/>
        <v/>
      </c>
      <c r="AX231" s="14" t="str">
        <f t="shared" si="87"/>
        <v/>
      </c>
      <c r="AY231" s="13" t="str">
        <f t="shared" si="81"/>
        <v/>
      </c>
      <c r="AZ231" t="str">
        <f t="shared" si="82"/>
        <v/>
      </c>
      <c r="BA231" t="str">
        <f t="shared" si="83"/>
        <v/>
      </c>
    </row>
    <row r="232" spans="1:53" x14ac:dyDescent="0.25">
      <c r="A232">
        <f>'master schema'!C235</f>
        <v>0</v>
      </c>
      <c r="B232">
        <f>'master schema'!K235</f>
        <v>0</v>
      </c>
      <c r="C232">
        <f>'master schema'!D235</f>
        <v>0</v>
      </c>
      <c r="D232">
        <f>'master schema'!E235</f>
        <v>0</v>
      </c>
      <c r="E232">
        <f>'master schema'!M235</f>
        <v>0</v>
      </c>
      <c r="F232">
        <f>'master schema'!N235</f>
        <v>0</v>
      </c>
      <c r="G232">
        <f>'master schema'!O235</f>
        <v>0</v>
      </c>
      <c r="H232">
        <f>'master schema'!Y235</f>
        <v>0</v>
      </c>
      <c r="I232">
        <f>'master schema'!Z235</f>
        <v>0</v>
      </c>
      <c r="J232">
        <f>'master schema'!S235</f>
        <v>0</v>
      </c>
      <c r="K232">
        <f>'master schema'!T235</f>
        <v>0</v>
      </c>
      <c r="L232">
        <f>'master schema'!U235</f>
        <v>0</v>
      </c>
      <c r="M232">
        <f>'master schema'!V235</f>
        <v>0</v>
      </c>
      <c r="N232">
        <f>'master schema'!W235</f>
        <v>0</v>
      </c>
      <c r="O232">
        <f>'master schema'!X235</f>
        <v>0</v>
      </c>
      <c r="P232" t="b">
        <f t="shared" si="68"/>
        <v>0</v>
      </c>
      <c r="Q232" t="b">
        <f t="shared" si="89"/>
        <v>0</v>
      </c>
      <c r="R232" t="b">
        <f t="shared" si="89"/>
        <v>0</v>
      </c>
      <c r="S232" t="b">
        <f t="shared" si="89"/>
        <v>0</v>
      </c>
      <c r="T232">
        <f t="shared" si="84"/>
        <v>0</v>
      </c>
      <c r="U232">
        <f t="shared" si="84"/>
        <v>0</v>
      </c>
      <c r="V232" t="b">
        <f>NOT(ISBLANK('master schema'!S235))</f>
        <v>0</v>
      </c>
      <c r="W232" t="b">
        <f>NOT(ISBLANK('master schema'!T235))</f>
        <v>0</v>
      </c>
      <c r="X232" t="b">
        <f>NOT(ISBLANK('master schema'!U235))</f>
        <v>0</v>
      </c>
      <c r="Y232" t="b">
        <f>NOT(ISBLANK('master schema'!V235))</f>
        <v>0</v>
      </c>
      <c r="Z232" t="b">
        <f>NOT(ISBLANK('master schema'!W235))</f>
        <v>0</v>
      </c>
      <c r="AA232" t="b">
        <f>NOT(ISBLANK('master schema'!X235))</f>
        <v>0</v>
      </c>
      <c r="AB232" t="b">
        <f t="shared" si="85"/>
        <v>0</v>
      </c>
      <c r="AC232" t="e">
        <f>INDEX(reference!$D$55:$D$61,MATCH('master schema'!M235,reference!$C$55:$C$61,0))</f>
        <v>#N/A</v>
      </c>
      <c r="AD232" t="b">
        <f t="shared" si="86"/>
        <v>0</v>
      </c>
      <c r="AE232" t="str">
        <f t="shared" si="69"/>
        <v>0</v>
      </c>
      <c r="AF232" s="14" t="str">
        <f t="shared" si="88"/>
        <v/>
      </c>
      <c r="AG232" s="15" t="str">
        <f t="shared" si="70"/>
        <v/>
      </c>
      <c r="AH232" s="15" t="str">
        <f t="shared" si="71"/>
        <v/>
      </c>
      <c r="AI232" s="15" t="str">
        <f t="shared" si="72"/>
        <v/>
      </c>
      <c r="AJ232" s="15" t="str">
        <f t="shared" si="73"/>
        <v/>
      </c>
      <c r="AK232" s="15" t="str">
        <f t="shared" si="74"/>
        <v/>
      </c>
      <c r="AL232" s="15" t="str">
        <f t="shared" si="75"/>
        <v/>
      </c>
      <c r="AM232" s="15" t="str">
        <f t="shared" si="76"/>
        <v/>
      </c>
      <c r="AN232" s="22" t="str">
        <f t="shared" si="77"/>
        <v/>
      </c>
      <c r="AO232" s="22" t="str">
        <f t="shared" si="78"/>
        <v/>
      </c>
      <c r="AP232" s="22" t="str">
        <f t="shared" si="79"/>
        <v/>
      </c>
      <c r="AQ232" s="22" t="str">
        <f>IF(AND($AD232,$AB232),IF(V232,IF(OR($V232:V232),",","")&amp;AQ$12&amp;": "&amp;J232,""),"")</f>
        <v/>
      </c>
      <c r="AR232" s="22" t="str">
        <f>IF(AND($AD232,$AB232),IF(W232,IF(OR($V232:W232),",","")&amp;AR$12&amp;": "&amp;K232,""),"")</f>
        <v/>
      </c>
      <c r="AS232" s="22" t="str">
        <f>IF(AND($AD232,$AB232),IF(X232,IF(OR($V232:X232),",","")&amp;AS$12&amp;": "&amp;L232,""),"")</f>
        <v/>
      </c>
      <c r="AT232" s="22" t="str">
        <f>IF(AND($AD232,$AB232),IF(Y232,IF(OR($V232:Y232),",","")&amp;AT$12&amp;": "&amp;M232,""),"")</f>
        <v/>
      </c>
      <c r="AU232" s="22" t="str">
        <f>IF(AND($AD232,$AB232),IF(Z232,IF(OR($V232:Z232),",","")&amp;AU$12&amp;": """&amp;N232&amp;"""",""),"")</f>
        <v/>
      </c>
      <c r="AV232" s="22" t="str">
        <f>IF(AND($AD232,$AB232),IF(AA232,IF(OR($V232:AA232),",","")&amp;AV$12&amp;": "&amp;"["&amp;O232&amp;"]",""),"")</f>
        <v/>
      </c>
      <c r="AW232" s="22" t="str">
        <f t="shared" si="80"/>
        <v/>
      </c>
      <c r="AX232" s="14" t="str">
        <f t="shared" si="87"/>
        <v/>
      </c>
      <c r="AY232" s="13" t="str">
        <f t="shared" si="81"/>
        <v/>
      </c>
      <c r="AZ232" t="str">
        <f t="shared" si="82"/>
        <v/>
      </c>
      <c r="BA232" t="str">
        <f t="shared" si="83"/>
        <v/>
      </c>
    </row>
    <row r="233" spans="1:53" x14ac:dyDescent="0.25">
      <c r="A233">
        <f>'master schema'!C236</f>
        <v>0</v>
      </c>
      <c r="B233">
        <f>'master schema'!K236</f>
        <v>0</v>
      </c>
      <c r="C233">
        <f>'master schema'!D236</f>
        <v>0</v>
      </c>
      <c r="D233">
        <f>'master schema'!E236</f>
        <v>0</v>
      </c>
      <c r="E233">
        <f>'master schema'!M236</f>
        <v>0</v>
      </c>
      <c r="F233">
        <f>'master schema'!N236</f>
        <v>0</v>
      </c>
      <c r="G233">
        <f>'master schema'!O236</f>
        <v>0</v>
      </c>
      <c r="H233">
        <f>'master schema'!Y236</f>
        <v>0</v>
      </c>
      <c r="I233">
        <f>'master schema'!Z236</f>
        <v>0</v>
      </c>
      <c r="J233">
        <f>'master schema'!S236</f>
        <v>0</v>
      </c>
      <c r="K233">
        <f>'master schema'!T236</f>
        <v>0</v>
      </c>
      <c r="L233">
        <f>'master schema'!U236</f>
        <v>0</v>
      </c>
      <c r="M233">
        <f>'master schema'!V236</f>
        <v>0</v>
      </c>
      <c r="N233">
        <f>'master schema'!W236</f>
        <v>0</v>
      </c>
      <c r="O233">
        <f>'master schema'!X236</f>
        <v>0</v>
      </c>
      <c r="P233" t="b">
        <f t="shared" si="68"/>
        <v>0</v>
      </c>
      <c r="Q233" t="b">
        <f t="shared" si="89"/>
        <v>0</v>
      </c>
      <c r="R233" t="b">
        <f t="shared" si="89"/>
        <v>0</v>
      </c>
      <c r="S233" t="b">
        <f t="shared" si="89"/>
        <v>0</v>
      </c>
      <c r="T233">
        <f t="shared" si="84"/>
        <v>0</v>
      </c>
      <c r="U233">
        <f t="shared" si="84"/>
        <v>0</v>
      </c>
      <c r="V233" t="b">
        <f>NOT(ISBLANK('master schema'!S236))</f>
        <v>0</v>
      </c>
      <c r="W233" t="b">
        <f>NOT(ISBLANK('master schema'!T236))</f>
        <v>0</v>
      </c>
      <c r="X233" t="b">
        <f>NOT(ISBLANK('master schema'!U236))</f>
        <v>0</v>
      </c>
      <c r="Y233" t="b">
        <f>NOT(ISBLANK('master schema'!V236))</f>
        <v>0</v>
      </c>
      <c r="Z233" t="b">
        <f>NOT(ISBLANK('master schema'!W236))</f>
        <v>0</v>
      </c>
      <c r="AA233" t="b">
        <f>NOT(ISBLANK('master schema'!X236))</f>
        <v>0</v>
      </c>
      <c r="AB233" t="b">
        <f t="shared" si="85"/>
        <v>0</v>
      </c>
      <c r="AC233" t="e">
        <f>INDEX(reference!$D$55:$D$61,MATCH('master schema'!M236,reference!$C$55:$C$61,0))</f>
        <v>#N/A</v>
      </c>
      <c r="AD233" t="b">
        <f t="shared" si="86"/>
        <v>0</v>
      </c>
      <c r="AE233" t="str">
        <f t="shared" si="69"/>
        <v>0</v>
      </c>
      <c r="AF233" s="14" t="str">
        <f t="shared" si="88"/>
        <v/>
      </c>
      <c r="AG233" s="15" t="str">
        <f t="shared" si="70"/>
        <v/>
      </c>
      <c r="AH233" s="15" t="str">
        <f t="shared" si="71"/>
        <v/>
      </c>
      <c r="AI233" s="15" t="str">
        <f t="shared" si="72"/>
        <v/>
      </c>
      <c r="AJ233" s="15" t="str">
        <f t="shared" si="73"/>
        <v/>
      </c>
      <c r="AK233" s="15" t="str">
        <f t="shared" si="74"/>
        <v/>
      </c>
      <c r="AL233" s="15" t="str">
        <f t="shared" si="75"/>
        <v/>
      </c>
      <c r="AM233" s="15" t="str">
        <f t="shared" si="76"/>
        <v/>
      </c>
      <c r="AN233" s="22" t="str">
        <f t="shared" si="77"/>
        <v/>
      </c>
      <c r="AO233" s="22" t="str">
        <f t="shared" si="78"/>
        <v/>
      </c>
      <c r="AP233" s="22" t="str">
        <f t="shared" si="79"/>
        <v/>
      </c>
      <c r="AQ233" s="22" t="str">
        <f>IF(AND($AD233,$AB233),IF(V233,IF(OR($V233:V233),",","")&amp;AQ$12&amp;": "&amp;J233,""),"")</f>
        <v/>
      </c>
      <c r="AR233" s="22" t="str">
        <f>IF(AND($AD233,$AB233),IF(W233,IF(OR($V233:W233),",","")&amp;AR$12&amp;": "&amp;K233,""),"")</f>
        <v/>
      </c>
      <c r="AS233" s="22" t="str">
        <f>IF(AND($AD233,$AB233),IF(X233,IF(OR($V233:X233),",","")&amp;AS$12&amp;": "&amp;L233,""),"")</f>
        <v/>
      </c>
      <c r="AT233" s="22" t="str">
        <f>IF(AND($AD233,$AB233),IF(Y233,IF(OR($V233:Y233),",","")&amp;AT$12&amp;": "&amp;M233,""),"")</f>
        <v/>
      </c>
      <c r="AU233" s="22" t="str">
        <f>IF(AND($AD233,$AB233),IF(Z233,IF(OR($V233:Z233),",","")&amp;AU$12&amp;": """&amp;N233&amp;"""",""),"")</f>
        <v/>
      </c>
      <c r="AV233" s="22" t="str">
        <f>IF(AND($AD233,$AB233),IF(AA233,IF(OR($V233:AA233),",","")&amp;AV$12&amp;": "&amp;"["&amp;O233&amp;"]",""),"")</f>
        <v/>
      </c>
      <c r="AW233" s="22" t="str">
        <f t="shared" si="80"/>
        <v/>
      </c>
      <c r="AX233" s="14" t="str">
        <f t="shared" si="87"/>
        <v/>
      </c>
      <c r="AY233" s="13" t="str">
        <f t="shared" si="81"/>
        <v/>
      </c>
      <c r="AZ233" t="str">
        <f t="shared" si="82"/>
        <v/>
      </c>
      <c r="BA233" t="str">
        <f t="shared" si="83"/>
        <v/>
      </c>
    </row>
    <row r="234" spans="1:53" x14ac:dyDescent="0.25">
      <c r="A234">
        <f>'master schema'!C237</f>
        <v>0</v>
      </c>
      <c r="B234">
        <f>'master schema'!K237</f>
        <v>0</v>
      </c>
      <c r="C234">
        <f>'master schema'!D237</f>
        <v>0</v>
      </c>
      <c r="D234">
        <f>'master schema'!E237</f>
        <v>0</v>
      </c>
      <c r="E234">
        <f>'master schema'!M237</f>
        <v>0</v>
      </c>
      <c r="F234">
        <f>'master schema'!N237</f>
        <v>0</v>
      </c>
      <c r="G234">
        <f>'master schema'!O237</f>
        <v>0</v>
      </c>
      <c r="H234">
        <f>'master schema'!Y237</f>
        <v>0</v>
      </c>
      <c r="I234">
        <f>'master schema'!Z237</f>
        <v>0</v>
      </c>
      <c r="J234">
        <f>'master schema'!S237</f>
        <v>0</v>
      </c>
      <c r="K234">
        <f>'master schema'!T237</f>
        <v>0</v>
      </c>
      <c r="L234">
        <f>'master schema'!U237</f>
        <v>0</v>
      </c>
      <c r="M234">
        <f>'master schema'!V237</f>
        <v>0</v>
      </c>
      <c r="N234">
        <f>'master schema'!W237</f>
        <v>0</v>
      </c>
      <c r="O234">
        <f>'master schema'!X237</f>
        <v>0</v>
      </c>
      <c r="P234" t="b">
        <f t="shared" si="68"/>
        <v>0</v>
      </c>
      <c r="Q234" t="b">
        <f t="shared" si="89"/>
        <v>0</v>
      </c>
      <c r="R234" t="b">
        <f t="shared" si="89"/>
        <v>0</v>
      </c>
      <c r="S234" t="b">
        <f t="shared" si="89"/>
        <v>0</v>
      </c>
      <c r="T234">
        <f t="shared" si="84"/>
        <v>0</v>
      </c>
      <c r="U234">
        <f t="shared" si="84"/>
        <v>0</v>
      </c>
      <c r="V234" t="b">
        <f>NOT(ISBLANK('master schema'!S237))</f>
        <v>0</v>
      </c>
      <c r="W234" t="b">
        <f>NOT(ISBLANK('master schema'!T237))</f>
        <v>0</v>
      </c>
      <c r="X234" t="b">
        <f>NOT(ISBLANK('master schema'!U237))</f>
        <v>0</v>
      </c>
      <c r="Y234" t="b">
        <f>NOT(ISBLANK('master schema'!V237))</f>
        <v>0</v>
      </c>
      <c r="Z234" t="b">
        <f>NOT(ISBLANK('master schema'!W237))</f>
        <v>0</v>
      </c>
      <c r="AA234" t="b">
        <f>NOT(ISBLANK('master schema'!X237))</f>
        <v>0</v>
      </c>
      <c r="AB234" t="b">
        <f t="shared" si="85"/>
        <v>0</v>
      </c>
      <c r="AC234" t="e">
        <f>INDEX(reference!$D$55:$D$61,MATCH('master schema'!M237,reference!$C$55:$C$61,0))</f>
        <v>#N/A</v>
      </c>
      <c r="AD234" t="b">
        <f t="shared" si="86"/>
        <v>0</v>
      </c>
      <c r="AE234" t="str">
        <f t="shared" si="69"/>
        <v>0</v>
      </c>
      <c r="AF234" s="14" t="str">
        <f t="shared" si="88"/>
        <v/>
      </c>
      <c r="AG234" s="15" t="str">
        <f t="shared" si="70"/>
        <v/>
      </c>
      <c r="AH234" s="15" t="str">
        <f t="shared" si="71"/>
        <v/>
      </c>
      <c r="AI234" s="15" t="str">
        <f t="shared" si="72"/>
        <v/>
      </c>
      <c r="AJ234" s="15" t="str">
        <f t="shared" si="73"/>
        <v/>
      </c>
      <c r="AK234" s="15" t="str">
        <f t="shared" si="74"/>
        <v/>
      </c>
      <c r="AL234" s="15" t="str">
        <f t="shared" si="75"/>
        <v/>
      </c>
      <c r="AM234" s="15" t="str">
        <f t="shared" si="76"/>
        <v/>
      </c>
      <c r="AN234" s="22" t="str">
        <f t="shared" si="77"/>
        <v/>
      </c>
      <c r="AO234" s="22" t="str">
        <f t="shared" si="78"/>
        <v/>
      </c>
      <c r="AP234" s="22" t="str">
        <f t="shared" si="79"/>
        <v/>
      </c>
      <c r="AQ234" s="22" t="str">
        <f>IF(AND($AD234,$AB234),IF(V234,IF(OR($V234:V234),",","")&amp;AQ$12&amp;": "&amp;J234,""),"")</f>
        <v/>
      </c>
      <c r="AR234" s="22" t="str">
        <f>IF(AND($AD234,$AB234),IF(W234,IF(OR($V234:W234),",","")&amp;AR$12&amp;": "&amp;K234,""),"")</f>
        <v/>
      </c>
      <c r="AS234" s="22" t="str">
        <f>IF(AND($AD234,$AB234),IF(X234,IF(OR($V234:X234),",","")&amp;AS$12&amp;": "&amp;L234,""),"")</f>
        <v/>
      </c>
      <c r="AT234" s="22" t="str">
        <f>IF(AND($AD234,$AB234),IF(Y234,IF(OR($V234:Y234),",","")&amp;AT$12&amp;": "&amp;M234,""),"")</f>
        <v/>
      </c>
      <c r="AU234" s="22" t="str">
        <f>IF(AND($AD234,$AB234),IF(Z234,IF(OR($V234:Z234),",","")&amp;AU$12&amp;": """&amp;N234&amp;"""",""),"")</f>
        <v/>
      </c>
      <c r="AV234" s="22" t="str">
        <f>IF(AND($AD234,$AB234),IF(AA234,IF(OR($V234:AA234),",","")&amp;AV$12&amp;": "&amp;"["&amp;O234&amp;"]",""),"")</f>
        <v/>
      </c>
      <c r="AW234" s="22" t="str">
        <f t="shared" si="80"/>
        <v/>
      </c>
      <c r="AX234" s="14" t="str">
        <f t="shared" si="87"/>
        <v/>
      </c>
      <c r="AY234" s="13" t="str">
        <f t="shared" si="81"/>
        <v/>
      </c>
      <c r="AZ234" t="str">
        <f t="shared" si="82"/>
        <v/>
      </c>
      <c r="BA234" t="str">
        <f t="shared" si="83"/>
        <v/>
      </c>
    </row>
    <row r="235" spans="1:53" x14ac:dyDescent="0.25">
      <c r="A235">
        <f>'master schema'!C238</f>
        <v>0</v>
      </c>
      <c r="B235">
        <f>'master schema'!K238</f>
        <v>0</v>
      </c>
      <c r="C235">
        <f>'master schema'!D238</f>
        <v>0</v>
      </c>
      <c r="D235">
        <f>'master schema'!E238</f>
        <v>0</v>
      </c>
      <c r="E235">
        <f>'master schema'!M238</f>
        <v>0</v>
      </c>
      <c r="F235">
        <f>'master schema'!N238</f>
        <v>0</v>
      </c>
      <c r="G235">
        <f>'master schema'!O238</f>
        <v>0</v>
      </c>
      <c r="H235">
        <f>'master schema'!Y238</f>
        <v>0</v>
      </c>
      <c r="I235">
        <f>'master schema'!Z238</f>
        <v>0</v>
      </c>
      <c r="J235">
        <f>'master schema'!S238</f>
        <v>0</v>
      </c>
      <c r="K235">
        <f>'master schema'!T238</f>
        <v>0</v>
      </c>
      <c r="L235">
        <f>'master schema'!U238</f>
        <v>0</v>
      </c>
      <c r="M235">
        <f>'master schema'!V238</f>
        <v>0</v>
      </c>
      <c r="N235">
        <f>'master schema'!W238</f>
        <v>0</v>
      </c>
      <c r="O235">
        <f>'master schema'!X238</f>
        <v>0</v>
      </c>
      <c r="P235" t="b">
        <f t="shared" si="68"/>
        <v>0</v>
      </c>
      <c r="Q235" t="b">
        <f t="shared" si="89"/>
        <v>0</v>
      </c>
      <c r="R235" t="b">
        <f t="shared" si="89"/>
        <v>0</v>
      </c>
      <c r="S235" t="b">
        <f t="shared" si="89"/>
        <v>0</v>
      </c>
      <c r="T235">
        <f t="shared" si="84"/>
        <v>0</v>
      </c>
      <c r="U235">
        <f t="shared" si="84"/>
        <v>0</v>
      </c>
      <c r="V235" t="b">
        <f>NOT(ISBLANK('master schema'!S238))</f>
        <v>0</v>
      </c>
      <c r="W235" t="b">
        <f>NOT(ISBLANK('master schema'!T238))</f>
        <v>0</v>
      </c>
      <c r="X235" t="b">
        <f>NOT(ISBLANK('master schema'!U238))</f>
        <v>0</v>
      </c>
      <c r="Y235" t="b">
        <f>NOT(ISBLANK('master schema'!V238))</f>
        <v>0</v>
      </c>
      <c r="Z235" t="b">
        <f>NOT(ISBLANK('master schema'!W238))</f>
        <v>0</v>
      </c>
      <c r="AA235" t="b">
        <f>NOT(ISBLANK('master schema'!X238))</f>
        <v>0</v>
      </c>
      <c r="AB235" t="b">
        <f t="shared" si="85"/>
        <v>0</v>
      </c>
      <c r="AC235" t="e">
        <f>INDEX(reference!$D$55:$D$61,MATCH('master schema'!M238,reference!$C$55:$C$61,0))</f>
        <v>#N/A</v>
      </c>
      <c r="AD235" t="b">
        <f t="shared" si="86"/>
        <v>0</v>
      </c>
      <c r="AE235" t="str">
        <f t="shared" si="69"/>
        <v>0</v>
      </c>
      <c r="AF235" s="14" t="str">
        <f t="shared" si="88"/>
        <v/>
      </c>
      <c r="AG235" s="15" t="str">
        <f t="shared" si="70"/>
        <v/>
      </c>
      <c r="AH235" s="15" t="str">
        <f t="shared" si="71"/>
        <v/>
      </c>
      <c r="AI235" s="15" t="str">
        <f t="shared" si="72"/>
        <v/>
      </c>
      <c r="AJ235" s="15" t="str">
        <f t="shared" si="73"/>
        <v/>
      </c>
      <c r="AK235" s="15" t="str">
        <f t="shared" si="74"/>
        <v/>
      </c>
      <c r="AL235" s="15" t="str">
        <f t="shared" si="75"/>
        <v/>
      </c>
      <c r="AM235" s="15" t="str">
        <f t="shared" si="76"/>
        <v/>
      </c>
      <c r="AN235" s="22" t="str">
        <f t="shared" si="77"/>
        <v/>
      </c>
      <c r="AO235" s="22" t="str">
        <f t="shared" si="78"/>
        <v/>
      </c>
      <c r="AP235" s="22" t="str">
        <f t="shared" si="79"/>
        <v/>
      </c>
      <c r="AQ235" s="22" t="str">
        <f>IF(AND($AD235,$AB235),IF(V235,IF(OR($V235:V235),",","")&amp;AQ$12&amp;": "&amp;J235,""),"")</f>
        <v/>
      </c>
      <c r="AR235" s="22" t="str">
        <f>IF(AND($AD235,$AB235),IF(W235,IF(OR($V235:W235),",","")&amp;AR$12&amp;": "&amp;K235,""),"")</f>
        <v/>
      </c>
      <c r="AS235" s="22" t="str">
        <f>IF(AND($AD235,$AB235),IF(X235,IF(OR($V235:X235),",","")&amp;AS$12&amp;": "&amp;L235,""),"")</f>
        <v/>
      </c>
      <c r="AT235" s="22" t="str">
        <f>IF(AND($AD235,$AB235),IF(Y235,IF(OR($V235:Y235),",","")&amp;AT$12&amp;": "&amp;M235,""),"")</f>
        <v/>
      </c>
      <c r="AU235" s="22" t="str">
        <f>IF(AND($AD235,$AB235),IF(Z235,IF(OR($V235:Z235),",","")&amp;AU$12&amp;": """&amp;N235&amp;"""",""),"")</f>
        <v/>
      </c>
      <c r="AV235" s="22" t="str">
        <f>IF(AND($AD235,$AB235),IF(AA235,IF(OR($V235:AA235),",","")&amp;AV$12&amp;": "&amp;"["&amp;O235&amp;"]",""),"")</f>
        <v/>
      </c>
      <c r="AW235" s="22" t="str">
        <f t="shared" si="80"/>
        <v/>
      </c>
      <c r="AX235" s="14" t="str">
        <f t="shared" si="87"/>
        <v/>
      </c>
      <c r="AY235" s="13" t="str">
        <f t="shared" si="81"/>
        <v/>
      </c>
      <c r="AZ235" t="str">
        <f t="shared" si="82"/>
        <v/>
      </c>
      <c r="BA235" t="str">
        <f t="shared" si="83"/>
        <v/>
      </c>
    </row>
    <row r="236" spans="1:53" x14ac:dyDescent="0.25">
      <c r="A236">
        <f>'master schema'!C239</f>
        <v>0</v>
      </c>
      <c r="B236">
        <f>'master schema'!K239</f>
        <v>0</v>
      </c>
      <c r="C236">
        <f>'master schema'!D239</f>
        <v>0</v>
      </c>
      <c r="D236">
        <f>'master schema'!E239</f>
        <v>0</v>
      </c>
      <c r="E236">
        <f>'master schema'!M239</f>
        <v>0</v>
      </c>
      <c r="F236">
        <f>'master schema'!N239</f>
        <v>0</v>
      </c>
      <c r="G236">
        <f>'master schema'!O239</f>
        <v>0</v>
      </c>
      <c r="H236">
        <f>'master schema'!Y239</f>
        <v>0</v>
      </c>
      <c r="I236">
        <f>'master schema'!Z239</f>
        <v>0</v>
      </c>
      <c r="J236">
        <f>'master schema'!S239</f>
        <v>0</v>
      </c>
      <c r="K236">
        <f>'master schema'!T239</f>
        <v>0</v>
      </c>
      <c r="L236">
        <f>'master schema'!U239</f>
        <v>0</v>
      </c>
      <c r="M236">
        <f>'master schema'!V239</f>
        <v>0</v>
      </c>
      <c r="N236">
        <f>'master schema'!W239</f>
        <v>0</v>
      </c>
      <c r="O236">
        <f>'master schema'!X239</f>
        <v>0</v>
      </c>
      <c r="P236" t="b">
        <f t="shared" si="68"/>
        <v>0</v>
      </c>
      <c r="Q236" t="b">
        <f t="shared" si="89"/>
        <v>0</v>
      </c>
      <c r="R236" t="b">
        <f t="shared" si="89"/>
        <v>0</v>
      </c>
      <c r="S236" t="b">
        <f t="shared" si="89"/>
        <v>0</v>
      </c>
      <c r="T236">
        <f t="shared" si="84"/>
        <v>0</v>
      </c>
      <c r="U236">
        <f t="shared" si="84"/>
        <v>0</v>
      </c>
      <c r="V236" t="b">
        <f>NOT(ISBLANK('master schema'!S239))</f>
        <v>0</v>
      </c>
      <c r="W236" t="b">
        <f>NOT(ISBLANK('master schema'!T239))</f>
        <v>0</v>
      </c>
      <c r="X236" t="b">
        <f>NOT(ISBLANK('master schema'!U239))</f>
        <v>0</v>
      </c>
      <c r="Y236" t="b">
        <f>NOT(ISBLANK('master schema'!V239))</f>
        <v>0</v>
      </c>
      <c r="Z236" t="b">
        <f>NOT(ISBLANK('master schema'!W239))</f>
        <v>0</v>
      </c>
      <c r="AA236" t="b">
        <f>NOT(ISBLANK('master schema'!X239))</f>
        <v>0</v>
      </c>
      <c r="AB236" t="b">
        <f t="shared" si="85"/>
        <v>0</v>
      </c>
      <c r="AC236" t="e">
        <f>INDEX(reference!$D$55:$D$61,MATCH('master schema'!M239,reference!$C$55:$C$61,0))</f>
        <v>#N/A</v>
      </c>
      <c r="AD236" t="b">
        <f t="shared" si="86"/>
        <v>0</v>
      </c>
      <c r="AE236" t="str">
        <f t="shared" si="69"/>
        <v>0</v>
      </c>
      <c r="AF236" s="14" t="str">
        <f t="shared" si="88"/>
        <v/>
      </c>
      <c r="AG236" s="15" t="str">
        <f t="shared" si="70"/>
        <v/>
      </c>
      <c r="AH236" s="15" t="str">
        <f t="shared" si="71"/>
        <v/>
      </c>
      <c r="AI236" s="15" t="str">
        <f t="shared" si="72"/>
        <v/>
      </c>
      <c r="AJ236" s="15" t="str">
        <f t="shared" si="73"/>
        <v/>
      </c>
      <c r="AK236" s="15" t="str">
        <f t="shared" si="74"/>
        <v/>
      </c>
      <c r="AL236" s="15" t="str">
        <f t="shared" si="75"/>
        <v/>
      </c>
      <c r="AM236" s="15" t="str">
        <f t="shared" si="76"/>
        <v/>
      </c>
      <c r="AN236" s="22" t="str">
        <f t="shared" si="77"/>
        <v/>
      </c>
      <c r="AO236" s="22" t="str">
        <f t="shared" si="78"/>
        <v/>
      </c>
      <c r="AP236" s="22" t="str">
        <f t="shared" si="79"/>
        <v/>
      </c>
      <c r="AQ236" s="22" t="str">
        <f>IF(AND($AD236,$AB236),IF(V236,IF(OR($V236:V236),",","")&amp;AQ$12&amp;": "&amp;J236,""),"")</f>
        <v/>
      </c>
      <c r="AR236" s="22" t="str">
        <f>IF(AND($AD236,$AB236),IF(W236,IF(OR($V236:W236),",","")&amp;AR$12&amp;": "&amp;K236,""),"")</f>
        <v/>
      </c>
      <c r="AS236" s="22" t="str">
        <f>IF(AND($AD236,$AB236),IF(X236,IF(OR($V236:X236),",","")&amp;AS$12&amp;": "&amp;L236,""),"")</f>
        <v/>
      </c>
      <c r="AT236" s="22" t="str">
        <f>IF(AND($AD236,$AB236),IF(Y236,IF(OR($V236:Y236),",","")&amp;AT$12&amp;": "&amp;M236,""),"")</f>
        <v/>
      </c>
      <c r="AU236" s="22" t="str">
        <f>IF(AND($AD236,$AB236),IF(Z236,IF(OR($V236:Z236),",","")&amp;AU$12&amp;": """&amp;N236&amp;"""",""),"")</f>
        <v/>
      </c>
      <c r="AV236" s="22" t="str">
        <f>IF(AND($AD236,$AB236),IF(AA236,IF(OR($V236:AA236),",","")&amp;AV$12&amp;": "&amp;"["&amp;O236&amp;"]",""),"")</f>
        <v/>
      </c>
      <c r="AW236" s="22" t="str">
        <f t="shared" si="80"/>
        <v/>
      </c>
      <c r="AX236" s="14" t="str">
        <f t="shared" si="87"/>
        <v/>
      </c>
      <c r="AY236" s="13" t="str">
        <f t="shared" si="81"/>
        <v/>
      </c>
      <c r="AZ236" t="str">
        <f t="shared" si="82"/>
        <v/>
      </c>
      <c r="BA236" t="str">
        <f t="shared" si="83"/>
        <v/>
      </c>
    </row>
    <row r="237" spans="1:53" x14ac:dyDescent="0.25">
      <c r="A237">
        <f>'master schema'!C240</f>
        <v>0</v>
      </c>
      <c r="B237">
        <f>'master schema'!K240</f>
        <v>0</v>
      </c>
      <c r="C237">
        <f>'master schema'!D240</f>
        <v>0</v>
      </c>
      <c r="D237">
        <f>'master schema'!E240</f>
        <v>0</v>
      </c>
      <c r="E237">
        <f>'master schema'!M240</f>
        <v>0</v>
      </c>
      <c r="F237">
        <f>'master schema'!N240</f>
        <v>0</v>
      </c>
      <c r="G237">
        <f>'master schema'!O240</f>
        <v>0</v>
      </c>
      <c r="H237">
        <f>'master schema'!Y240</f>
        <v>0</v>
      </c>
      <c r="I237">
        <f>'master schema'!Z240</f>
        <v>0</v>
      </c>
      <c r="J237">
        <f>'master schema'!S240</f>
        <v>0</v>
      </c>
      <c r="K237">
        <f>'master schema'!T240</f>
        <v>0</v>
      </c>
      <c r="L237">
        <f>'master schema'!U240</f>
        <v>0</v>
      </c>
      <c r="M237">
        <f>'master schema'!V240</f>
        <v>0</v>
      </c>
      <c r="N237">
        <f>'master schema'!W240</f>
        <v>0</v>
      </c>
      <c r="O237">
        <f>'master schema'!X240</f>
        <v>0</v>
      </c>
      <c r="P237" t="b">
        <f t="shared" si="68"/>
        <v>0</v>
      </c>
      <c r="Q237" t="b">
        <f t="shared" si="89"/>
        <v>0</v>
      </c>
      <c r="R237" t="b">
        <f t="shared" si="89"/>
        <v>0</v>
      </c>
      <c r="S237" t="b">
        <f t="shared" si="89"/>
        <v>0</v>
      </c>
      <c r="T237">
        <f t="shared" si="84"/>
        <v>0</v>
      </c>
      <c r="U237">
        <f t="shared" si="84"/>
        <v>0</v>
      </c>
      <c r="V237" t="b">
        <f>NOT(ISBLANK('master schema'!S240))</f>
        <v>0</v>
      </c>
      <c r="W237" t="b">
        <f>NOT(ISBLANK('master schema'!T240))</f>
        <v>0</v>
      </c>
      <c r="X237" t="b">
        <f>NOT(ISBLANK('master schema'!U240))</f>
        <v>0</v>
      </c>
      <c r="Y237" t="b">
        <f>NOT(ISBLANK('master schema'!V240))</f>
        <v>0</v>
      </c>
      <c r="Z237" t="b">
        <f>NOT(ISBLANK('master schema'!W240))</f>
        <v>0</v>
      </c>
      <c r="AA237" t="b">
        <f>NOT(ISBLANK('master schema'!X240))</f>
        <v>0</v>
      </c>
      <c r="AB237" t="b">
        <f t="shared" si="85"/>
        <v>0</v>
      </c>
      <c r="AC237" t="e">
        <f>INDEX(reference!$D$55:$D$61,MATCH('master schema'!M240,reference!$C$55:$C$61,0))</f>
        <v>#N/A</v>
      </c>
      <c r="AD237" t="b">
        <f t="shared" si="86"/>
        <v>0</v>
      </c>
      <c r="AE237" t="str">
        <f t="shared" si="69"/>
        <v>0</v>
      </c>
      <c r="AF237" s="14" t="str">
        <f t="shared" si="88"/>
        <v/>
      </c>
      <c r="AG237" s="15" t="str">
        <f t="shared" si="70"/>
        <v/>
      </c>
      <c r="AH237" s="15" t="str">
        <f t="shared" si="71"/>
        <v/>
      </c>
      <c r="AI237" s="15" t="str">
        <f t="shared" si="72"/>
        <v/>
      </c>
      <c r="AJ237" s="15" t="str">
        <f t="shared" si="73"/>
        <v/>
      </c>
      <c r="AK237" s="15" t="str">
        <f t="shared" si="74"/>
        <v/>
      </c>
      <c r="AL237" s="15" t="str">
        <f t="shared" si="75"/>
        <v/>
      </c>
      <c r="AM237" s="15" t="str">
        <f t="shared" si="76"/>
        <v/>
      </c>
      <c r="AN237" s="22" t="str">
        <f t="shared" si="77"/>
        <v/>
      </c>
      <c r="AO237" s="22" t="str">
        <f t="shared" si="78"/>
        <v/>
      </c>
      <c r="AP237" s="22" t="str">
        <f t="shared" si="79"/>
        <v/>
      </c>
      <c r="AQ237" s="22" t="str">
        <f>IF(AND($AD237,$AB237),IF(V237,IF(OR($V237:V237),",","")&amp;AQ$12&amp;": "&amp;J237,""),"")</f>
        <v/>
      </c>
      <c r="AR237" s="22" t="str">
        <f>IF(AND($AD237,$AB237),IF(W237,IF(OR($V237:W237),",","")&amp;AR$12&amp;": "&amp;K237,""),"")</f>
        <v/>
      </c>
      <c r="AS237" s="22" t="str">
        <f>IF(AND($AD237,$AB237),IF(X237,IF(OR($V237:X237),",","")&amp;AS$12&amp;": "&amp;L237,""),"")</f>
        <v/>
      </c>
      <c r="AT237" s="22" t="str">
        <f>IF(AND($AD237,$AB237),IF(Y237,IF(OR($V237:Y237),",","")&amp;AT$12&amp;": "&amp;M237,""),"")</f>
        <v/>
      </c>
      <c r="AU237" s="22" t="str">
        <f>IF(AND($AD237,$AB237),IF(Z237,IF(OR($V237:Z237),",","")&amp;AU$12&amp;": """&amp;N237&amp;"""",""),"")</f>
        <v/>
      </c>
      <c r="AV237" s="22" t="str">
        <f>IF(AND($AD237,$AB237),IF(AA237,IF(OR($V237:AA237),",","")&amp;AV$12&amp;": "&amp;"["&amp;O237&amp;"]",""),"")</f>
        <v/>
      </c>
      <c r="AW237" s="22" t="str">
        <f t="shared" si="80"/>
        <v/>
      </c>
      <c r="AX237" s="14" t="str">
        <f t="shared" si="87"/>
        <v/>
      </c>
      <c r="AY237" s="13" t="str">
        <f t="shared" si="81"/>
        <v/>
      </c>
      <c r="AZ237" t="str">
        <f t="shared" si="82"/>
        <v/>
      </c>
      <c r="BA237" t="str">
        <f t="shared" si="83"/>
        <v/>
      </c>
    </row>
    <row r="238" spans="1:53" x14ac:dyDescent="0.25">
      <c r="A238">
        <f>'master schema'!C241</f>
        <v>0</v>
      </c>
      <c r="B238">
        <f>'master schema'!K241</f>
        <v>0</v>
      </c>
      <c r="C238">
        <f>'master schema'!D241</f>
        <v>0</v>
      </c>
      <c r="D238">
        <f>'master schema'!E241</f>
        <v>0</v>
      </c>
      <c r="E238">
        <f>'master schema'!M241</f>
        <v>0</v>
      </c>
      <c r="F238">
        <f>'master schema'!N241</f>
        <v>0</v>
      </c>
      <c r="G238">
        <f>'master schema'!O241</f>
        <v>0</v>
      </c>
      <c r="H238">
        <f>'master schema'!Y241</f>
        <v>0</v>
      </c>
      <c r="I238">
        <f>'master schema'!Z241</f>
        <v>0</v>
      </c>
      <c r="J238">
        <f>'master schema'!S241</f>
        <v>0</v>
      </c>
      <c r="K238">
        <f>'master schema'!T241</f>
        <v>0</v>
      </c>
      <c r="L238">
        <f>'master schema'!U241</f>
        <v>0</v>
      </c>
      <c r="M238">
        <f>'master schema'!V241</f>
        <v>0</v>
      </c>
      <c r="N238">
        <f>'master schema'!W241</f>
        <v>0</v>
      </c>
      <c r="O238">
        <f>'master schema'!X241</f>
        <v>0</v>
      </c>
      <c r="P238" t="b">
        <f t="shared" si="68"/>
        <v>0</v>
      </c>
      <c r="Q238" t="b">
        <f t="shared" si="89"/>
        <v>0</v>
      </c>
      <c r="R238" t="b">
        <f t="shared" si="89"/>
        <v>0</v>
      </c>
      <c r="S238" t="b">
        <f t="shared" si="89"/>
        <v>0</v>
      </c>
      <c r="T238">
        <f t="shared" si="84"/>
        <v>0</v>
      </c>
      <c r="U238">
        <f t="shared" si="84"/>
        <v>0</v>
      </c>
      <c r="V238" t="b">
        <f>NOT(ISBLANK('master schema'!S241))</f>
        <v>0</v>
      </c>
      <c r="W238" t="b">
        <f>NOT(ISBLANK('master schema'!T241))</f>
        <v>0</v>
      </c>
      <c r="X238" t="b">
        <f>NOT(ISBLANK('master schema'!U241))</f>
        <v>0</v>
      </c>
      <c r="Y238" t="b">
        <f>NOT(ISBLANK('master schema'!V241))</f>
        <v>0</v>
      </c>
      <c r="Z238" t="b">
        <f>NOT(ISBLANK('master schema'!W241))</f>
        <v>0</v>
      </c>
      <c r="AA238" t="b">
        <f>NOT(ISBLANK('master schema'!X241))</f>
        <v>0</v>
      </c>
      <c r="AB238" t="b">
        <f t="shared" si="85"/>
        <v>0</v>
      </c>
      <c r="AC238" t="e">
        <f>INDEX(reference!$D$55:$D$61,MATCH('master schema'!M241,reference!$C$55:$C$61,0))</f>
        <v>#N/A</v>
      </c>
      <c r="AD238" t="b">
        <f t="shared" si="86"/>
        <v>0</v>
      </c>
      <c r="AE238" t="str">
        <f t="shared" si="69"/>
        <v>0</v>
      </c>
      <c r="AF238" s="14" t="str">
        <f t="shared" si="88"/>
        <v/>
      </c>
      <c r="AG238" s="15" t="str">
        <f t="shared" si="70"/>
        <v/>
      </c>
      <c r="AH238" s="15" t="str">
        <f t="shared" si="71"/>
        <v/>
      </c>
      <c r="AI238" s="15" t="str">
        <f t="shared" si="72"/>
        <v/>
      </c>
      <c r="AJ238" s="15" t="str">
        <f t="shared" si="73"/>
        <v/>
      </c>
      <c r="AK238" s="15" t="str">
        <f t="shared" si="74"/>
        <v/>
      </c>
      <c r="AL238" s="15" t="str">
        <f t="shared" si="75"/>
        <v/>
      </c>
      <c r="AM238" s="15" t="str">
        <f t="shared" si="76"/>
        <v/>
      </c>
      <c r="AN238" s="22" t="str">
        <f t="shared" si="77"/>
        <v/>
      </c>
      <c r="AO238" s="22" t="str">
        <f t="shared" si="78"/>
        <v/>
      </c>
      <c r="AP238" s="22" t="str">
        <f t="shared" si="79"/>
        <v/>
      </c>
      <c r="AQ238" s="22" t="str">
        <f>IF(AND($AD238,$AB238),IF(V238,IF(OR($V238:V238),",","")&amp;AQ$12&amp;": "&amp;J238,""),"")</f>
        <v/>
      </c>
      <c r="AR238" s="22" t="str">
        <f>IF(AND($AD238,$AB238),IF(W238,IF(OR($V238:W238),",","")&amp;AR$12&amp;": "&amp;K238,""),"")</f>
        <v/>
      </c>
      <c r="AS238" s="22" t="str">
        <f>IF(AND($AD238,$AB238),IF(X238,IF(OR($V238:X238),",","")&amp;AS$12&amp;": "&amp;L238,""),"")</f>
        <v/>
      </c>
      <c r="AT238" s="22" t="str">
        <f>IF(AND($AD238,$AB238),IF(Y238,IF(OR($V238:Y238),",","")&amp;AT$12&amp;": "&amp;M238,""),"")</f>
        <v/>
      </c>
      <c r="AU238" s="22" t="str">
        <f>IF(AND($AD238,$AB238),IF(Z238,IF(OR($V238:Z238),",","")&amp;AU$12&amp;": """&amp;N238&amp;"""",""),"")</f>
        <v/>
      </c>
      <c r="AV238" s="22" t="str">
        <f>IF(AND($AD238,$AB238),IF(AA238,IF(OR($V238:AA238),",","")&amp;AV$12&amp;": "&amp;"["&amp;O238&amp;"]",""),"")</f>
        <v/>
      </c>
      <c r="AW238" s="22" t="str">
        <f t="shared" si="80"/>
        <v/>
      </c>
      <c r="AX238" s="14" t="str">
        <f t="shared" si="87"/>
        <v/>
      </c>
      <c r="AY238" s="13" t="str">
        <f t="shared" si="81"/>
        <v/>
      </c>
      <c r="AZ238" t="str">
        <f t="shared" si="82"/>
        <v/>
      </c>
      <c r="BA238" t="str">
        <f t="shared" si="83"/>
        <v/>
      </c>
    </row>
    <row r="239" spans="1:53" x14ac:dyDescent="0.25">
      <c r="A239">
        <f>'master schema'!C242</f>
        <v>0</v>
      </c>
      <c r="B239">
        <f>'master schema'!K242</f>
        <v>0</v>
      </c>
      <c r="C239">
        <f>'master schema'!D242</f>
        <v>0</v>
      </c>
      <c r="D239">
        <f>'master schema'!E242</f>
        <v>0</v>
      </c>
      <c r="E239">
        <f>'master schema'!M242</f>
        <v>0</v>
      </c>
      <c r="F239">
        <f>'master schema'!N242</f>
        <v>0</v>
      </c>
      <c r="G239">
        <f>'master schema'!O242</f>
        <v>0</v>
      </c>
      <c r="H239">
        <f>'master schema'!Y242</f>
        <v>0</v>
      </c>
      <c r="I239">
        <f>'master schema'!Z242</f>
        <v>0</v>
      </c>
      <c r="J239">
        <f>'master schema'!S242</f>
        <v>0</v>
      </c>
      <c r="K239">
        <f>'master schema'!T242</f>
        <v>0</v>
      </c>
      <c r="L239">
        <f>'master schema'!U242</f>
        <v>0</v>
      </c>
      <c r="M239">
        <f>'master schema'!V242</f>
        <v>0</v>
      </c>
      <c r="N239">
        <f>'master schema'!W242</f>
        <v>0</v>
      </c>
      <c r="O239">
        <f>'master schema'!X242</f>
        <v>0</v>
      </c>
      <c r="P239" t="b">
        <f t="shared" si="68"/>
        <v>0</v>
      </c>
      <c r="Q239" t="b">
        <f t="shared" si="89"/>
        <v>0</v>
      </c>
      <c r="R239" t="b">
        <f t="shared" si="89"/>
        <v>0</v>
      </c>
      <c r="S239" t="b">
        <f t="shared" si="89"/>
        <v>0</v>
      </c>
      <c r="T239">
        <f t="shared" si="84"/>
        <v>0</v>
      </c>
      <c r="U239">
        <f t="shared" si="84"/>
        <v>0</v>
      </c>
      <c r="V239" t="b">
        <f>NOT(ISBLANK('master schema'!S242))</f>
        <v>0</v>
      </c>
      <c r="W239" t="b">
        <f>NOT(ISBLANK('master schema'!T242))</f>
        <v>0</v>
      </c>
      <c r="X239" t="b">
        <f>NOT(ISBLANK('master schema'!U242))</f>
        <v>0</v>
      </c>
      <c r="Y239" t="b">
        <f>NOT(ISBLANK('master schema'!V242))</f>
        <v>0</v>
      </c>
      <c r="Z239" t="b">
        <f>NOT(ISBLANK('master schema'!W242))</f>
        <v>0</v>
      </c>
      <c r="AA239" t="b">
        <f>NOT(ISBLANK('master schema'!X242))</f>
        <v>0</v>
      </c>
      <c r="AB239" t="b">
        <f t="shared" si="85"/>
        <v>0</v>
      </c>
      <c r="AC239" t="e">
        <f>INDEX(reference!$D$55:$D$61,MATCH('master schema'!M242,reference!$C$55:$C$61,0))</f>
        <v>#N/A</v>
      </c>
      <c r="AD239" t="b">
        <f t="shared" si="86"/>
        <v>0</v>
      </c>
      <c r="AE239" t="str">
        <f t="shared" si="69"/>
        <v>0</v>
      </c>
      <c r="AF239" s="14" t="str">
        <f t="shared" si="88"/>
        <v/>
      </c>
      <c r="AG239" s="15" t="str">
        <f t="shared" si="70"/>
        <v/>
      </c>
      <c r="AH239" s="15" t="str">
        <f t="shared" si="71"/>
        <v/>
      </c>
      <c r="AI239" s="15" t="str">
        <f t="shared" si="72"/>
        <v/>
      </c>
      <c r="AJ239" s="15" t="str">
        <f t="shared" si="73"/>
        <v/>
      </c>
      <c r="AK239" s="15" t="str">
        <f t="shared" si="74"/>
        <v/>
      </c>
      <c r="AL239" s="15" t="str">
        <f t="shared" si="75"/>
        <v/>
      </c>
      <c r="AM239" s="15" t="str">
        <f t="shared" si="76"/>
        <v/>
      </c>
      <c r="AN239" s="22" t="str">
        <f t="shared" si="77"/>
        <v/>
      </c>
      <c r="AO239" s="22" t="str">
        <f t="shared" si="78"/>
        <v/>
      </c>
      <c r="AP239" s="22" t="str">
        <f t="shared" si="79"/>
        <v/>
      </c>
      <c r="AQ239" s="22" t="str">
        <f>IF(AND($AD239,$AB239),IF(V239,IF(OR($V239:V239),",","")&amp;AQ$12&amp;": "&amp;J239,""),"")</f>
        <v/>
      </c>
      <c r="AR239" s="22" t="str">
        <f>IF(AND($AD239,$AB239),IF(W239,IF(OR($V239:W239),",","")&amp;AR$12&amp;": "&amp;K239,""),"")</f>
        <v/>
      </c>
      <c r="AS239" s="22" t="str">
        <f>IF(AND($AD239,$AB239),IF(X239,IF(OR($V239:X239),",","")&amp;AS$12&amp;": "&amp;L239,""),"")</f>
        <v/>
      </c>
      <c r="AT239" s="22" t="str">
        <f>IF(AND($AD239,$AB239),IF(Y239,IF(OR($V239:Y239),",","")&amp;AT$12&amp;": "&amp;M239,""),"")</f>
        <v/>
      </c>
      <c r="AU239" s="22" t="str">
        <f>IF(AND($AD239,$AB239),IF(Z239,IF(OR($V239:Z239),",","")&amp;AU$12&amp;": """&amp;N239&amp;"""",""),"")</f>
        <v/>
      </c>
      <c r="AV239" s="22" t="str">
        <f>IF(AND($AD239,$AB239),IF(AA239,IF(OR($V239:AA239),",","")&amp;AV$12&amp;": "&amp;"["&amp;O239&amp;"]",""),"")</f>
        <v/>
      </c>
      <c r="AW239" s="22" t="str">
        <f t="shared" si="80"/>
        <v/>
      </c>
      <c r="AX239" s="14" t="str">
        <f t="shared" si="87"/>
        <v/>
      </c>
      <c r="AY239" s="13" t="str">
        <f t="shared" si="81"/>
        <v/>
      </c>
      <c r="AZ239" t="str">
        <f t="shared" si="82"/>
        <v/>
      </c>
      <c r="BA239" t="str">
        <f t="shared" si="83"/>
        <v/>
      </c>
    </row>
    <row r="240" spans="1:53" x14ac:dyDescent="0.25">
      <c r="A240">
        <f>'master schema'!C243</f>
        <v>0</v>
      </c>
      <c r="B240">
        <f>'master schema'!K243</f>
        <v>0</v>
      </c>
      <c r="C240">
        <f>'master schema'!D243</f>
        <v>0</v>
      </c>
      <c r="D240">
        <f>'master schema'!E243</f>
        <v>0</v>
      </c>
      <c r="E240">
        <f>'master schema'!M243</f>
        <v>0</v>
      </c>
      <c r="F240">
        <f>'master schema'!N243</f>
        <v>0</v>
      </c>
      <c r="G240">
        <f>'master schema'!O243</f>
        <v>0</v>
      </c>
      <c r="H240">
        <f>'master schema'!Y243</f>
        <v>0</v>
      </c>
      <c r="I240">
        <f>'master schema'!Z243</f>
        <v>0</v>
      </c>
      <c r="J240">
        <f>'master schema'!S243</f>
        <v>0</v>
      </c>
      <c r="K240">
        <f>'master schema'!T243</f>
        <v>0</v>
      </c>
      <c r="L240">
        <f>'master schema'!U243</f>
        <v>0</v>
      </c>
      <c r="M240">
        <f>'master schema'!V243</f>
        <v>0</v>
      </c>
      <c r="N240">
        <f>'master schema'!W243</f>
        <v>0</v>
      </c>
      <c r="O240">
        <f>'master schema'!X243</f>
        <v>0</v>
      </c>
      <c r="P240" t="b">
        <f t="shared" si="68"/>
        <v>0</v>
      </c>
      <c r="Q240" t="b">
        <f t="shared" si="89"/>
        <v>0</v>
      </c>
      <c r="R240" t="b">
        <f t="shared" si="89"/>
        <v>0</v>
      </c>
      <c r="S240" t="b">
        <f t="shared" si="89"/>
        <v>0</v>
      </c>
      <c r="T240">
        <f t="shared" si="84"/>
        <v>0</v>
      </c>
      <c r="U240">
        <f t="shared" si="84"/>
        <v>0</v>
      </c>
      <c r="V240" t="b">
        <f>NOT(ISBLANK('master schema'!S243))</f>
        <v>0</v>
      </c>
      <c r="W240" t="b">
        <f>NOT(ISBLANK('master schema'!T243))</f>
        <v>0</v>
      </c>
      <c r="X240" t="b">
        <f>NOT(ISBLANK('master schema'!U243))</f>
        <v>0</v>
      </c>
      <c r="Y240" t="b">
        <f>NOT(ISBLANK('master schema'!V243))</f>
        <v>0</v>
      </c>
      <c r="Z240" t="b">
        <f>NOT(ISBLANK('master schema'!W243))</f>
        <v>0</v>
      </c>
      <c r="AA240" t="b">
        <f>NOT(ISBLANK('master schema'!X243))</f>
        <v>0</v>
      </c>
      <c r="AB240" t="b">
        <f t="shared" si="85"/>
        <v>0</v>
      </c>
      <c r="AC240" t="e">
        <f>INDEX(reference!$D$55:$D$61,MATCH('master schema'!M243,reference!$C$55:$C$61,0))</f>
        <v>#N/A</v>
      </c>
      <c r="AD240" t="b">
        <f t="shared" si="86"/>
        <v>0</v>
      </c>
      <c r="AE240" t="str">
        <f t="shared" si="69"/>
        <v>0</v>
      </c>
      <c r="AF240" s="14" t="str">
        <f t="shared" si="88"/>
        <v/>
      </c>
      <c r="AG240" s="15" t="str">
        <f t="shared" si="70"/>
        <v/>
      </c>
      <c r="AH240" s="15" t="str">
        <f t="shared" si="71"/>
        <v/>
      </c>
      <c r="AI240" s="15" t="str">
        <f t="shared" si="72"/>
        <v/>
      </c>
      <c r="AJ240" s="15" t="str">
        <f t="shared" si="73"/>
        <v/>
      </c>
      <c r="AK240" s="15" t="str">
        <f t="shared" si="74"/>
        <v/>
      </c>
      <c r="AL240" s="15" t="str">
        <f t="shared" si="75"/>
        <v/>
      </c>
      <c r="AM240" s="15" t="str">
        <f t="shared" si="76"/>
        <v/>
      </c>
      <c r="AN240" s="22" t="str">
        <f t="shared" si="77"/>
        <v/>
      </c>
      <c r="AO240" s="22" t="str">
        <f t="shared" si="78"/>
        <v/>
      </c>
      <c r="AP240" s="22" t="str">
        <f t="shared" si="79"/>
        <v/>
      </c>
      <c r="AQ240" s="22" t="str">
        <f>IF(AND($AD240,$AB240),IF(V240,IF(OR($V240:V240),",","")&amp;AQ$12&amp;": "&amp;J240,""),"")</f>
        <v/>
      </c>
      <c r="AR240" s="22" t="str">
        <f>IF(AND($AD240,$AB240),IF(W240,IF(OR($V240:W240),",","")&amp;AR$12&amp;": "&amp;K240,""),"")</f>
        <v/>
      </c>
      <c r="AS240" s="22" t="str">
        <f>IF(AND($AD240,$AB240),IF(X240,IF(OR($V240:X240),",","")&amp;AS$12&amp;": "&amp;L240,""),"")</f>
        <v/>
      </c>
      <c r="AT240" s="22" t="str">
        <f>IF(AND($AD240,$AB240),IF(Y240,IF(OR($V240:Y240),",","")&amp;AT$12&amp;": "&amp;M240,""),"")</f>
        <v/>
      </c>
      <c r="AU240" s="22" t="str">
        <f>IF(AND($AD240,$AB240),IF(Z240,IF(OR($V240:Z240),",","")&amp;AU$12&amp;": """&amp;N240&amp;"""",""),"")</f>
        <v/>
      </c>
      <c r="AV240" s="22" t="str">
        <f>IF(AND($AD240,$AB240),IF(AA240,IF(OR($V240:AA240),",","")&amp;AV$12&amp;": "&amp;"["&amp;O240&amp;"]",""),"")</f>
        <v/>
      </c>
      <c r="AW240" s="22" t="str">
        <f t="shared" si="80"/>
        <v/>
      </c>
      <c r="AX240" s="14" t="str">
        <f t="shared" si="87"/>
        <v/>
      </c>
      <c r="AY240" s="13" t="str">
        <f t="shared" si="81"/>
        <v/>
      </c>
      <c r="AZ240" t="str">
        <f t="shared" si="82"/>
        <v/>
      </c>
      <c r="BA240" t="str">
        <f t="shared" si="83"/>
        <v/>
      </c>
    </row>
    <row r="241" spans="1:53" x14ac:dyDescent="0.25">
      <c r="A241">
        <f>'master schema'!C244</f>
        <v>0</v>
      </c>
      <c r="B241">
        <f>'master schema'!K244</f>
        <v>0</v>
      </c>
      <c r="C241">
        <f>'master schema'!D244</f>
        <v>0</v>
      </c>
      <c r="D241">
        <f>'master schema'!E244</f>
        <v>0</v>
      </c>
      <c r="E241">
        <f>'master schema'!M244</f>
        <v>0</v>
      </c>
      <c r="F241">
        <f>'master schema'!N244</f>
        <v>0</v>
      </c>
      <c r="G241">
        <f>'master schema'!O244</f>
        <v>0</v>
      </c>
      <c r="H241">
        <f>'master schema'!Y244</f>
        <v>0</v>
      </c>
      <c r="I241">
        <f>'master schema'!Z244</f>
        <v>0</v>
      </c>
      <c r="J241">
        <f>'master schema'!S244</f>
        <v>0</v>
      </c>
      <c r="K241">
        <f>'master schema'!T244</f>
        <v>0</v>
      </c>
      <c r="L241">
        <f>'master schema'!U244</f>
        <v>0</v>
      </c>
      <c r="M241">
        <f>'master schema'!V244</f>
        <v>0</v>
      </c>
      <c r="N241">
        <f>'master schema'!W244</f>
        <v>0</v>
      </c>
      <c r="O241">
        <f>'master schema'!X244</f>
        <v>0</v>
      </c>
      <c r="P241" t="b">
        <f t="shared" si="68"/>
        <v>0</v>
      </c>
      <c r="Q241" t="b">
        <f t="shared" si="89"/>
        <v>0</v>
      </c>
      <c r="R241" t="b">
        <f t="shared" si="89"/>
        <v>0</v>
      </c>
      <c r="S241" t="b">
        <f t="shared" si="89"/>
        <v>0</v>
      </c>
      <c r="T241">
        <f t="shared" si="84"/>
        <v>0</v>
      </c>
      <c r="U241">
        <f t="shared" si="84"/>
        <v>0</v>
      </c>
      <c r="V241" t="b">
        <f>NOT(ISBLANK('master schema'!S244))</f>
        <v>0</v>
      </c>
      <c r="W241" t="b">
        <f>NOT(ISBLANK('master schema'!T244))</f>
        <v>0</v>
      </c>
      <c r="X241" t="b">
        <f>NOT(ISBLANK('master schema'!U244))</f>
        <v>0</v>
      </c>
      <c r="Y241" t="b">
        <f>NOT(ISBLANK('master schema'!V244))</f>
        <v>0</v>
      </c>
      <c r="Z241" t="b">
        <f>NOT(ISBLANK('master schema'!W244))</f>
        <v>0</v>
      </c>
      <c r="AA241" t="b">
        <f>NOT(ISBLANK('master schema'!X244))</f>
        <v>0</v>
      </c>
      <c r="AB241" t="b">
        <f t="shared" si="85"/>
        <v>0</v>
      </c>
      <c r="AC241" t="e">
        <f>INDEX(reference!$D$55:$D$61,MATCH('master schema'!M244,reference!$C$55:$C$61,0))</f>
        <v>#N/A</v>
      </c>
      <c r="AD241" t="b">
        <f t="shared" si="86"/>
        <v>0</v>
      </c>
      <c r="AE241" t="str">
        <f t="shared" si="69"/>
        <v>0</v>
      </c>
      <c r="AF241" s="14" t="str">
        <f t="shared" si="88"/>
        <v/>
      </c>
      <c r="AG241" s="15" t="str">
        <f t="shared" si="70"/>
        <v/>
      </c>
      <c r="AH241" s="15" t="str">
        <f t="shared" si="71"/>
        <v/>
      </c>
      <c r="AI241" s="15" t="str">
        <f t="shared" si="72"/>
        <v/>
      </c>
      <c r="AJ241" s="15" t="str">
        <f t="shared" si="73"/>
        <v/>
      </c>
      <c r="AK241" s="15" t="str">
        <f t="shared" si="74"/>
        <v/>
      </c>
      <c r="AL241" s="15" t="str">
        <f t="shared" si="75"/>
        <v/>
      </c>
      <c r="AM241" s="15" t="str">
        <f t="shared" si="76"/>
        <v/>
      </c>
      <c r="AN241" s="22" t="str">
        <f t="shared" si="77"/>
        <v/>
      </c>
      <c r="AO241" s="22" t="str">
        <f t="shared" si="78"/>
        <v/>
      </c>
      <c r="AP241" s="22" t="str">
        <f t="shared" si="79"/>
        <v/>
      </c>
      <c r="AQ241" s="22" t="str">
        <f>IF(AND($AD241,$AB241),IF(V241,IF(OR($V241:V241),",","")&amp;AQ$12&amp;": "&amp;J241,""),"")</f>
        <v/>
      </c>
      <c r="AR241" s="22" t="str">
        <f>IF(AND($AD241,$AB241),IF(W241,IF(OR($V241:W241),",","")&amp;AR$12&amp;": "&amp;K241,""),"")</f>
        <v/>
      </c>
      <c r="AS241" s="22" t="str">
        <f>IF(AND($AD241,$AB241),IF(X241,IF(OR($V241:X241),",","")&amp;AS$12&amp;": "&amp;L241,""),"")</f>
        <v/>
      </c>
      <c r="AT241" s="22" t="str">
        <f>IF(AND($AD241,$AB241),IF(Y241,IF(OR($V241:Y241),",","")&amp;AT$12&amp;": "&amp;M241,""),"")</f>
        <v/>
      </c>
      <c r="AU241" s="22" t="str">
        <f>IF(AND($AD241,$AB241),IF(Z241,IF(OR($V241:Z241),",","")&amp;AU$12&amp;": """&amp;N241&amp;"""",""),"")</f>
        <v/>
      </c>
      <c r="AV241" s="22" t="str">
        <f>IF(AND($AD241,$AB241),IF(AA241,IF(OR($V241:AA241),",","")&amp;AV$12&amp;": "&amp;"["&amp;O241&amp;"]",""),"")</f>
        <v/>
      </c>
      <c r="AW241" s="22" t="str">
        <f t="shared" si="80"/>
        <v/>
      </c>
      <c r="AX241" s="14" t="str">
        <f t="shared" si="87"/>
        <v/>
      </c>
      <c r="AY241" s="13" t="str">
        <f t="shared" si="81"/>
        <v/>
      </c>
      <c r="AZ241" t="str">
        <f t="shared" si="82"/>
        <v/>
      </c>
      <c r="BA241" t="str">
        <f t="shared" si="83"/>
        <v/>
      </c>
    </row>
    <row r="242" spans="1:53" x14ac:dyDescent="0.25">
      <c r="A242">
        <f>'master schema'!C245</f>
        <v>0</v>
      </c>
      <c r="B242">
        <f>'master schema'!K245</f>
        <v>0</v>
      </c>
      <c r="C242">
        <f>'master schema'!D245</f>
        <v>0</v>
      </c>
      <c r="D242">
        <f>'master schema'!E245</f>
        <v>0</v>
      </c>
      <c r="E242">
        <f>'master schema'!M245</f>
        <v>0</v>
      </c>
      <c r="F242">
        <f>'master schema'!N245</f>
        <v>0</v>
      </c>
      <c r="G242">
        <f>'master schema'!O245</f>
        <v>0</v>
      </c>
      <c r="H242">
        <f>'master schema'!Y245</f>
        <v>0</v>
      </c>
      <c r="I242">
        <f>'master schema'!Z245</f>
        <v>0</v>
      </c>
      <c r="J242">
        <f>'master schema'!S245</f>
        <v>0</v>
      </c>
      <c r="K242">
        <f>'master schema'!T245</f>
        <v>0</v>
      </c>
      <c r="L242">
        <f>'master schema'!U245</f>
        <v>0</v>
      </c>
      <c r="M242">
        <f>'master schema'!V245</f>
        <v>0</v>
      </c>
      <c r="N242">
        <f>'master schema'!W245</f>
        <v>0</v>
      </c>
      <c r="O242">
        <f>'master schema'!X245</f>
        <v>0</v>
      </c>
      <c r="P242" t="b">
        <f t="shared" si="68"/>
        <v>0</v>
      </c>
      <c r="Q242" t="b">
        <f t="shared" si="89"/>
        <v>0</v>
      </c>
      <c r="R242" t="b">
        <f t="shared" si="89"/>
        <v>0</v>
      </c>
      <c r="S242" t="b">
        <f t="shared" si="89"/>
        <v>0</v>
      </c>
      <c r="T242">
        <f t="shared" si="84"/>
        <v>0</v>
      </c>
      <c r="U242">
        <f t="shared" si="84"/>
        <v>0</v>
      </c>
      <c r="V242" t="b">
        <f>NOT(ISBLANK('master schema'!S245))</f>
        <v>0</v>
      </c>
      <c r="W242" t="b">
        <f>NOT(ISBLANK('master schema'!T245))</f>
        <v>0</v>
      </c>
      <c r="X242" t="b">
        <f>NOT(ISBLANK('master schema'!U245))</f>
        <v>0</v>
      </c>
      <c r="Y242" t="b">
        <f>NOT(ISBLANK('master schema'!V245))</f>
        <v>0</v>
      </c>
      <c r="Z242" t="b">
        <f>NOT(ISBLANK('master schema'!W245))</f>
        <v>0</v>
      </c>
      <c r="AA242" t="b">
        <f>NOT(ISBLANK('master schema'!X245))</f>
        <v>0</v>
      </c>
      <c r="AB242" t="b">
        <f t="shared" si="85"/>
        <v>0</v>
      </c>
      <c r="AC242" t="e">
        <f>INDEX(reference!$D$55:$D$61,MATCH('master schema'!M245,reference!$C$55:$C$61,0))</f>
        <v>#N/A</v>
      </c>
      <c r="AD242" t="b">
        <f t="shared" si="86"/>
        <v>0</v>
      </c>
      <c r="AE242" t="str">
        <f t="shared" si="69"/>
        <v>0</v>
      </c>
      <c r="AF242" s="14" t="str">
        <f t="shared" si="88"/>
        <v/>
      </c>
      <c r="AG242" s="15" t="str">
        <f t="shared" si="70"/>
        <v/>
      </c>
      <c r="AH242" s="15" t="str">
        <f t="shared" si="71"/>
        <v/>
      </c>
      <c r="AI242" s="15" t="str">
        <f t="shared" si="72"/>
        <v/>
      </c>
      <c r="AJ242" s="15" t="str">
        <f t="shared" si="73"/>
        <v/>
      </c>
      <c r="AK242" s="15" t="str">
        <f t="shared" si="74"/>
        <v/>
      </c>
      <c r="AL242" s="15" t="str">
        <f t="shared" si="75"/>
        <v/>
      </c>
      <c r="AM242" s="15" t="str">
        <f t="shared" si="76"/>
        <v/>
      </c>
      <c r="AN242" s="22" t="str">
        <f t="shared" si="77"/>
        <v/>
      </c>
      <c r="AO242" s="22" t="str">
        <f t="shared" si="78"/>
        <v/>
      </c>
      <c r="AP242" s="22" t="str">
        <f t="shared" si="79"/>
        <v/>
      </c>
      <c r="AQ242" s="22" t="str">
        <f>IF(AND($AD242,$AB242),IF(V242,IF(OR($V242:V242),",","")&amp;AQ$12&amp;": "&amp;J242,""),"")</f>
        <v/>
      </c>
      <c r="AR242" s="22" t="str">
        <f>IF(AND($AD242,$AB242),IF(W242,IF(OR($V242:W242),",","")&amp;AR$12&amp;": "&amp;K242,""),"")</f>
        <v/>
      </c>
      <c r="AS242" s="22" t="str">
        <f>IF(AND($AD242,$AB242),IF(X242,IF(OR($V242:X242),",","")&amp;AS$12&amp;": "&amp;L242,""),"")</f>
        <v/>
      </c>
      <c r="AT242" s="22" t="str">
        <f>IF(AND($AD242,$AB242),IF(Y242,IF(OR($V242:Y242),",","")&amp;AT$12&amp;": "&amp;M242,""),"")</f>
        <v/>
      </c>
      <c r="AU242" s="22" t="str">
        <f>IF(AND($AD242,$AB242),IF(Z242,IF(OR($V242:Z242),",","")&amp;AU$12&amp;": """&amp;N242&amp;"""",""),"")</f>
        <v/>
      </c>
      <c r="AV242" s="22" t="str">
        <f>IF(AND($AD242,$AB242),IF(AA242,IF(OR($V242:AA242),",","")&amp;AV$12&amp;": "&amp;"["&amp;O242&amp;"]",""),"")</f>
        <v/>
      </c>
      <c r="AW242" s="22" t="str">
        <f t="shared" si="80"/>
        <v/>
      </c>
      <c r="AX242" s="14" t="str">
        <f t="shared" si="87"/>
        <v/>
      </c>
      <c r="AY242" s="13" t="str">
        <f t="shared" si="81"/>
        <v/>
      </c>
      <c r="AZ242" t="str">
        <f t="shared" si="82"/>
        <v/>
      </c>
      <c r="BA242" t="str">
        <f t="shared" si="83"/>
        <v/>
      </c>
    </row>
    <row r="243" spans="1:53" x14ac:dyDescent="0.25">
      <c r="A243">
        <f>'master schema'!C246</f>
        <v>0</v>
      </c>
      <c r="B243">
        <f>'master schema'!K246</f>
        <v>0</v>
      </c>
      <c r="C243">
        <f>'master schema'!D246</f>
        <v>0</v>
      </c>
      <c r="D243">
        <f>'master schema'!E246</f>
        <v>0</v>
      </c>
      <c r="E243">
        <f>'master schema'!M246</f>
        <v>0</v>
      </c>
      <c r="F243">
        <f>'master schema'!N246</f>
        <v>0</v>
      </c>
      <c r="G243">
        <f>'master schema'!O246</f>
        <v>0</v>
      </c>
      <c r="H243">
        <f>'master schema'!Y246</f>
        <v>0</v>
      </c>
      <c r="I243">
        <f>'master schema'!Z246</f>
        <v>0</v>
      </c>
      <c r="J243">
        <f>'master schema'!S246</f>
        <v>0</v>
      </c>
      <c r="K243">
        <f>'master schema'!T246</f>
        <v>0</v>
      </c>
      <c r="L243">
        <f>'master schema'!U246</f>
        <v>0</v>
      </c>
      <c r="M243">
        <f>'master schema'!V246</f>
        <v>0</v>
      </c>
      <c r="N243">
        <f>'master schema'!W246</f>
        <v>0</v>
      </c>
      <c r="O243">
        <f>'master schema'!X246</f>
        <v>0</v>
      </c>
      <c r="P243" t="b">
        <f t="shared" si="68"/>
        <v>0</v>
      </c>
      <c r="Q243" t="b">
        <f t="shared" si="89"/>
        <v>0</v>
      </c>
      <c r="R243" t="b">
        <f t="shared" si="89"/>
        <v>0</v>
      </c>
      <c r="S243" t="b">
        <f t="shared" si="89"/>
        <v>0</v>
      </c>
      <c r="T243">
        <f t="shared" si="84"/>
        <v>0</v>
      </c>
      <c r="U243">
        <f t="shared" si="84"/>
        <v>0</v>
      </c>
      <c r="V243" t="b">
        <f>NOT(ISBLANK('master schema'!S246))</f>
        <v>0</v>
      </c>
      <c r="W243" t="b">
        <f>NOT(ISBLANK('master schema'!T246))</f>
        <v>0</v>
      </c>
      <c r="X243" t="b">
        <f>NOT(ISBLANK('master schema'!U246))</f>
        <v>0</v>
      </c>
      <c r="Y243" t="b">
        <f>NOT(ISBLANK('master schema'!V246))</f>
        <v>0</v>
      </c>
      <c r="Z243" t="b">
        <f>NOT(ISBLANK('master schema'!W246))</f>
        <v>0</v>
      </c>
      <c r="AA243" t="b">
        <f>NOT(ISBLANK('master schema'!X246))</f>
        <v>0</v>
      </c>
      <c r="AB243" t="b">
        <f t="shared" si="85"/>
        <v>0</v>
      </c>
      <c r="AC243" t="e">
        <f>INDEX(reference!$D$55:$D$61,MATCH('master schema'!M246,reference!$C$55:$C$61,0))</f>
        <v>#N/A</v>
      </c>
      <c r="AD243" t="b">
        <f t="shared" si="86"/>
        <v>0</v>
      </c>
      <c r="AE243" t="str">
        <f t="shared" si="69"/>
        <v>0</v>
      </c>
      <c r="AF243" s="14" t="str">
        <f t="shared" si="88"/>
        <v/>
      </c>
      <c r="AG243" s="15" t="str">
        <f t="shared" si="70"/>
        <v/>
      </c>
      <c r="AH243" s="15" t="str">
        <f t="shared" si="71"/>
        <v/>
      </c>
      <c r="AI243" s="15" t="str">
        <f t="shared" si="72"/>
        <v/>
      </c>
      <c r="AJ243" s="15" t="str">
        <f t="shared" si="73"/>
        <v/>
      </c>
      <c r="AK243" s="15" t="str">
        <f t="shared" si="74"/>
        <v/>
      </c>
      <c r="AL243" s="15" t="str">
        <f t="shared" si="75"/>
        <v/>
      </c>
      <c r="AM243" s="15" t="str">
        <f t="shared" si="76"/>
        <v/>
      </c>
      <c r="AN243" s="22" t="str">
        <f t="shared" si="77"/>
        <v/>
      </c>
      <c r="AO243" s="22" t="str">
        <f t="shared" si="78"/>
        <v/>
      </c>
      <c r="AP243" s="22" t="str">
        <f t="shared" si="79"/>
        <v/>
      </c>
      <c r="AQ243" s="22" t="str">
        <f>IF(AND($AD243,$AB243),IF(V243,IF(OR($V243:V243),",","")&amp;AQ$12&amp;": "&amp;J243,""),"")</f>
        <v/>
      </c>
      <c r="AR243" s="22" t="str">
        <f>IF(AND($AD243,$AB243),IF(W243,IF(OR($V243:W243),",","")&amp;AR$12&amp;": "&amp;K243,""),"")</f>
        <v/>
      </c>
      <c r="AS243" s="22" t="str">
        <f>IF(AND($AD243,$AB243),IF(X243,IF(OR($V243:X243),",","")&amp;AS$12&amp;": "&amp;L243,""),"")</f>
        <v/>
      </c>
      <c r="AT243" s="22" t="str">
        <f>IF(AND($AD243,$AB243),IF(Y243,IF(OR($V243:Y243),",","")&amp;AT$12&amp;": "&amp;M243,""),"")</f>
        <v/>
      </c>
      <c r="AU243" s="22" t="str">
        <f>IF(AND($AD243,$AB243),IF(Z243,IF(OR($V243:Z243),",","")&amp;AU$12&amp;": """&amp;N243&amp;"""",""),"")</f>
        <v/>
      </c>
      <c r="AV243" s="22" t="str">
        <f>IF(AND($AD243,$AB243),IF(AA243,IF(OR($V243:AA243),",","")&amp;AV$12&amp;": "&amp;"["&amp;O243&amp;"]",""),"")</f>
        <v/>
      </c>
      <c r="AW243" s="22" t="str">
        <f t="shared" si="80"/>
        <v/>
      </c>
      <c r="AX243" s="14" t="str">
        <f t="shared" si="87"/>
        <v/>
      </c>
      <c r="AY243" s="13" t="str">
        <f t="shared" si="81"/>
        <v/>
      </c>
      <c r="AZ243" t="str">
        <f t="shared" si="82"/>
        <v/>
      </c>
      <c r="BA243" t="str">
        <f t="shared" si="83"/>
        <v/>
      </c>
    </row>
    <row r="244" spans="1:53" x14ac:dyDescent="0.25">
      <c r="AY244" s="13" t="s">
        <v>491</v>
      </c>
      <c r="AZ244" t="str">
        <f t="shared" si="82"/>
        <v/>
      </c>
      <c r="BA244" t="str">
        <f t="shared" si="83"/>
        <v/>
      </c>
    </row>
  </sheetData>
  <hyperlinks>
    <hyperlink ref="B6" r:id="rId1" xr:uid="{42843202-7745-4ED6-9DC2-A3E0B8FD8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227E-8F91-442F-8D8A-36D4FDA914A6}">
  <sheetPr>
    <tabColor theme="9"/>
  </sheetPr>
  <dimension ref="A1:BO9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T10" sqref="AT10"/>
    </sheetView>
  </sheetViews>
  <sheetFormatPr defaultRowHeight="15" x14ac:dyDescent="0.25"/>
  <cols>
    <col min="1" max="1" width="31.140625" customWidth="1"/>
    <col min="2" max="6" width="2.5703125" customWidth="1"/>
    <col min="7" max="7" width="2.42578125" customWidth="1"/>
    <col min="8" max="8" width="29.140625" customWidth="1"/>
    <col min="11" max="11" width="24" customWidth="1"/>
    <col min="12" max="12" width="33.85546875" bestFit="1" customWidth="1"/>
    <col min="15" max="15" width="33.42578125" bestFit="1" customWidth="1"/>
    <col min="16" max="16" width="32.7109375" bestFit="1" customWidth="1"/>
  </cols>
  <sheetData>
    <row r="1" spans="1:67" x14ac:dyDescent="0.25">
      <c r="A1" s="4" t="s">
        <v>607</v>
      </c>
      <c r="K1" t="s">
        <v>738</v>
      </c>
      <c r="L1" s="13" t="str">
        <f>MID(_xlfn.CONCAT(L6:L57),2,10000)</f>
        <v xml:space="preserve"> main_elr varchar(4)_x000D_, main_track_id varchar(4)_x000D_, from_miles_pt_yards real_x000D_, to_miles_pt_yards real_x000D_, length_miles_pt_yards real_x000D_, unit_type varchar(2)_x000D_, description varchar(255)_x000D_, second_elr varchar(4)_x000D_, second_tid varchar(4)_x000D_, from_miles_pt_yards_2 real_x000D_, to_miles_pt_yards_2 real_x000D_, length_yards_2 real_x000D_, welded_or_jointed varchar(1)_x000D_, bullhead_or_flat varchar(1)_x000D_, rail_weight varchar(1)_x000D_, vertical_or_inclined varchar(1)_x000D_, unit_year varchar(4)_x000D_, sleeper_or_baseplate varchar(20)_x000D_, new_or_serv varchar(1)_x000D_, fastening varchar(1)_x000D_, fixing varchar(1)_x000D_, electrification varchar(1)_x000D_, closure_rail_year varchar(2)_x000D_, closure_rail_alloy varchar(1)_x000D_, closure_rail_new_or_serv varchar(1)_x000D_, conductor_rail_weight varchar(1)_x000D_, check_rail varchar(1)_x000D_, ballast_method varchar(1)_x000D_, year_ballasted varchar(2)_x000D_, tamping varchar(2)_x000D_, points_system_units real_x000D_, unique_id varchar(10)_x000D_, item_number real_x000D_, letter varchar(1)_x000D_, alloy_left varchar(1)_x000D_, alloy_right varchar(1)_x000D_, switch_blade varchar(1)_x000D_, left_year varchar(2)_x000D_, left_new_or_serv varchar(1)_x000D_, right_year varchar(2)_x000D_, right_new_or_serv varchar(1)_x000D_, direction varchar(1)_x000D_, s_and_t_number varchar(10)_x000D_, switch_type varchar(1)_x000D_, switch_angle real_x000D_, switch_hand varchar(1)_x000D_, switch_alloy varchar(1)_x000D_, switch_year varchar(2)_x000D_, switch_new_or_serv varchar(1)_x000D_, edgar_code varchar(20)_x000D_, switch_s_and_c_number varchar(10)_x000D_, perm_speed_restriction_mph real_x000D_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</row>
    <row r="2" spans="1:67" x14ac:dyDescent="0.25">
      <c r="K2" t="s">
        <v>739</v>
      </c>
      <c r="L2" s="13" t="str">
        <f>MID(_xlfn.CONCAT(O6:O105),2,10000)</f>
        <v xml:space="preserve"> main_elr varchar(4)_x000D_, main_track_id varchar(4)_x000D_, from_miles_pt_yards real_x000D_, to_miles_pt_yards real_x000D_, length_miles_pt_yards real_x000D_, unit_type varchar(2)_x000D_, description varchar(255)_x000D_, second_elr varchar(4)_x000D_, second_tid varchar(4)_x000D_, from_miles_pt_yards_2 real_x000D_, to_miles_pt_yards_2 real_x000D_, length_yards_2 real_x000D_, vertical_or_inclined varchar(1)_x000D_, unit_year varchar(4)_x000D_, sleeper_or_baseplate varchar(20)_x000D_, fastening varchar(1)_x000D_, fixing varchar(1)_x000D_, check_rail varchar(1)_x000D_, ballast_method varchar(1)_x000D_, unique_id varchar(10)_x000D_, item_number real_x000D_, letter varchar(1)_x000D_, alloy_left varchar(1)_x000D_, alloy_right varchar(1)_x000D_, switch_blade varchar(1)_x000D_, left_year varchar(2)_x000D_, left_new_or_serv varchar(1)_x000D_, right_year varchar(2)_x000D_, right_new_or_serv varchar(1)_x000D_, direction varchar(1)_x000D_, s_and_t_number varchar(10)_x000D_, switch_type varchar(1)_x000D_, switch_angle real_x000D_, switch_hand varchar(1)_x000D_, switch_alloy varchar(1)_x000D_, perm_speed_restriction_mph real_x000D_, main_from_m real_x000D_, main_to_m real_x000D_, second_from_m real_x000D_, second_to_m real_x000D_, main_forward_offset_start_m real_x000D_, main_forward_offset_end_m real_x000D_, main_forward_offset_mid_m real_x000D_, main_forward_offset_switch_m real_x000D_, second_forward_offset_start_m real_x000D_, second_forward_offset_end_m real_x000D_, second_forward_offset_mid_m real_x000D_, second_forward_offset_switch_m real_x000D_, main_reverse_offset_start_m real_x000D_, main_reverse_offset_end_m real_x000D_, second_reverse_offset_start_m real_x000D_, second_reverse_offset_end_m real_x000D_, main_reverse_offset_mid_m real_x000D_, main_reverse_offset_switch_m real_x000D_, second_reverse_offset_mid_m real_x000D_, second_reverse_offset_switch_m real_x000D_, s_and_c_uuid uuid_x000D_, unit varchar(20)_x000D_, trainid varchar(8)_x000D_, deptime time_x000D_, from varchar(7)_x000D_, to varchar(7)_x000D_, direction integer_x000D_, diagram varchar(4)_x000D_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</row>
    <row r="3" spans="1:67" x14ac:dyDescent="0.25">
      <c r="D3" t="s">
        <v>706</v>
      </c>
      <c r="E3" t="s">
        <v>707</v>
      </c>
      <c r="F3" t="s">
        <v>709</v>
      </c>
      <c r="G3" t="s">
        <v>710</v>
      </c>
      <c r="K3" t="s">
        <v>741</v>
      </c>
      <c r="L3" s="13" t="str">
        <f>MID(_xlfn.CONCAT(P6:P105),2,10000)</f>
        <v xml:space="preserve"> main_elr, main_track_id, from_miles_pt_yards, to_miles_pt_yards, length_miles_pt_yards, unit_type, description, second_elr, second_tid, from_miles_pt_yards_2, to_miles_pt_yards_2, length_yards_2, vertical_or_inclined, unit_year, sleeper_or_baseplate, fastening, fixing, check_rail, ballast_method, unique_id, item_number, letter, alloy_left, alloy_right, switch_blade, left_year, left_new_or_serv, right_year, right_new_or_serv, direction, s_and_t_number, switch_type, switch_angle, switch_hand, switch_alloy, perm_speed_restriction_mph, main_from_m, main_to_m, second_from_m, second_to_m, main_forward_offset_start_m, main_forward_offset_end_m, main_forward_offset_mid_m, main_forward_offset_switch_m, second_forward_offset_start_m, second_forward_offset_end_m, second_forward_offset_mid_m, second_forward_offset_switch_m, main_reverse_offset_start_m, main_reverse_offset_end_m, second_reverse_offset_start_m, second_reverse_offset_end_m, main_reverse_offset_mid_m, main_reverse_offset_switch_m, second_reverse_offset_mid_m, second_reverse_offset_switch_m, s_and_c_uuid, unit, trainid, deptime, from, to, direction, diagram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</row>
    <row r="4" spans="1:67" x14ac:dyDescent="0.25">
      <c r="D4" t="s">
        <v>705</v>
      </c>
      <c r="E4" t="s">
        <v>708</v>
      </c>
      <c r="F4" t="s">
        <v>33</v>
      </c>
      <c r="G4" t="s">
        <v>711</v>
      </c>
    </row>
    <row r="5" spans="1:67" x14ac:dyDescent="0.25">
      <c r="A5" s="4" t="s">
        <v>728</v>
      </c>
      <c r="B5" s="4"/>
      <c r="C5" s="4"/>
      <c r="D5" s="4"/>
      <c r="E5" s="4"/>
      <c r="F5" s="4"/>
      <c r="G5" s="4"/>
      <c r="H5" s="4" t="s">
        <v>727</v>
      </c>
      <c r="I5" s="4" t="s">
        <v>698</v>
      </c>
      <c r="J5" s="4" t="s">
        <v>729</v>
      </c>
      <c r="K5" s="4" t="s">
        <v>730</v>
      </c>
      <c r="L5" s="4" t="s">
        <v>735</v>
      </c>
      <c r="M5" s="4"/>
      <c r="N5" s="4" t="s">
        <v>614</v>
      </c>
      <c r="O5" s="4" t="s">
        <v>736</v>
      </c>
      <c r="P5" s="4" t="s">
        <v>741</v>
      </c>
    </row>
    <row r="6" spans="1:67" x14ac:dyDescent="0.25">
      <c r="A6" t="s">
        <v>658</v>
      </c>
      <c r="B6" t="str">
        <f>SUBSTITUTE(A6," ","_")</f>
        <v>Main_ELR</v>
      </c>
      <c r="C6" t="str">
        <f>LOWER(B6)</f>
        <v>main_elr</v>
      </c>
      <c r="D6" t="str">
        <f>SUBSTITUTE(C6,D$3,D$4)</f>
        <v>main_elr</v>
      </c>
      <c r="E6" t="str">
        <f>SUBSTITUTE(D6,E$3,E$4)</f>
        <v>main_elr</v>
      </c>
      <c r="F6" t="str">
        <f>SUBSTITUTE(E6,F$3,F$4)</f>
        <v>main_elr</v>
      </c>
      <c r="G6" t="str">
        <f>SUBSTITUTE(F6,G$3,G$4)</f>
        <v>main_elr</v>
      </c>
      <c r="H6" t="str">
        <f>G6</f>
        <v>main_elr</v>
      </c>
      <c r="I6" t="s">
        <v>27</v>
      </c>
      <c r="J6">
        <v>4</v>
      </c>
      <c r="K6" t="str">
        <f t="shared" ref="K6:K37" si="0">INDEX(types_postgres,MATCH(I6,types_master,0))</f>
        <v>varchar</v>
      </c>
      <c r="L6" t="str">
        <f t="shared" ref="L6:L57" si="1">", "&amp;H6&amp;" "&amp;K6&amp;IF(K6="varchar","("&amp;J6&amp;")","")&amp;CHAR(13)</f>
        <v>, main_elr varchar(4)_x000D_</v>
      </c>
      <c r="N6" t="s">
        <v>67</v>
      </c>
      <c r="O6" t="str">
        <f>IF(N6="y",L6,"")</f>
        <v>, main_elr varchar(4)_x000D_</v>
      </c>
      <c r="P6" t="str">
        <f>IF(N6="y",", "&amp;H6,"")</f>
        <v>, main_elr</v>
      </c>
    </row>
    <row r="7" spans="1:67" x14ac:dyDescent="0.25">
      <c r="A7" t="s">
        <v>659</v>
      </c>
      <c r="B7" t="str">
        <f t="shared" ref="B7:B57" si="2">SUBSTITUTE(A7," ","_")</f>
        <v>Main_TID</v>
      </c>
      <c r="C7" t="str">
        <f t="shared" ref="C7:C57" si="3">LOWER(B7)</f>
        <v>main_tid</v>
      </c>
      <c r="D7" t="str">
        <f t="shared" ref="D7:F57" si="4">SUBSTITUTE(C7,D$3,D$4)</f>
        <v>main_tid</v>
      </c>
      <c r="E7" t="str">
        <f t="shared" si="4"/>
        <v>main_tid</v>
      </c>
      <c r="F7" t="str">
        <f t="shared" si="4"/>
        <v>main_tid</v>
      </c>
      <c r="G7" t="str">
        <f t="shared" ref="G7" si="5">SUBSTITUTE(F7,G$3,G$4)</f>
        <v>main_tid</v>
      </c>
      <c r="H7" t="s">
        <v>712</v>
      </c>
      <c r="I7" t="s">
        <v>27</v>
      </c>
      <c r="J7">
        <v>4</v>
      </c>
      <c r="K7" t="str">
        <f t="shared" si="0"/>
        <v>varchar</v>
      </c>
      <c r="L7" t="str">
        <f t="shared" si="1"/>
        <v>, main_track_id varchar(4)_x000D_</v>
      </c>
      <c r="N7" t="s">
        <v>67</v>
      </c>
      <c r="O7" t="str">
        <f t="shared" ref="O7:O61" si="6">IF(N7="y",L7,"")</f>
        <v>, main_track_id varchar(4)_x000D_</v>
      </c>
      <c r="P7" t="str">
        <f t="shared" ref="P7:P63" si="7">IF(N7="y",", "&amp;H7,"")</f>
        <v>, main_track_id</v>
      </c>
    </row>
    <row r="8" spans="1:67" x14ac:dyDescent="0.25">
      <c r="A8" t="s">
        <v>660</v>
      </c>
      <c r="B8" t="str">
        <f t="shared" si="2"/>
        <v>From</v>
      </c>
      <c r="C8" t="str">
        <f t="shared" si="3"/>
        <v>from</v>
      </c>
      <c r="D8" t="str">
        <f t="shared" si="4"/>
        <v>from</v>
      </c>
      <c r="E8" t="str">
        <f t="shared" si="4"/>
        <v>from</v>
      </c>
      <c r="F8" t="str">
        <f t="shared" si="4"/>
        <v>from</v>
      </c>
      <c r="G8" t="str">
        <f t="shared" ref="G8" si="8">SUBSTITUTE(F8,G$3,G$4)</f>
        <v>from</v>
      </c>
      <c r="H8" t="s">
        <v>714</v>
      </c>
      <c r="I8" t="s">
        <v>300</v>
      </c>
      <c r="K8" t="str">
        <f t="shared" si="0"/>
        <v>real</v>
      </c>
      <c r="L8" t="str">
        <f t="shared" si="1"/>
        <v>, from_miles_pt_yards real_x000D_</v>
      </c>
      <c r="N8" t="s">
        <v>67</v>
      </c>
      <c r="O8" t="str">
        <f t="shared" si="6"/>
        <v>, from_miles_pt_yards real_x000D_</v>
      </c>
      <c r="P8" t="str">
        <f t="shared" si="7"/>
        <v>, from_miles_pt_yards</v>
      </c>
    </row>
    <row r="9" spans="1:67" x14ac:dyDescent="0.25">
      <c r="A9" t="s">
        <v>661</v>
      </c>
      <c r="B9" t="str">
        <f t="shared" si="2"/>
        <v>To</v>
      </c>
      <c r="C9" t="str">
        <f t="shared" si="3"/>
        <v>to</v>
      </c>
      <c r="D9" t="str">
        <f t="shared" si="4"/>
        <v>to</v>
      </c>
      <c r="E9" t="str">
        <f t="shared" si="4"/>
        <v>to</v>
      </c>
      <c r="F9" t="str">
        <f t="shared" si="4"/>
        <v>to</v>
      </c>
      <c r="G9" t="str">
        <f t="shared" ref="G9" si="9">SUBSTITUTE(F9,G$3,G$4)</f>
        <v>to</v>
      </c>
      <c r="H9" t="s">
        <v>713</v>
      </c>
      <c r="I9" t="s">
        <v>300</v>
      </c>
      <c r="K9" t="str">
        <f t="shared" si="0"/>
        <v>real</v>
      </c>
      <c r="L9" t="str">
        <f t="shared" si="1"/>
        <v>, to_miles_pt_yards real_x000D_</v>
      </c>
      <c r="N9" t="s">
        <v>67</v>
      </c>
      <c r="O9" t="str">
        <f t="shared" si="6"/>
        <v>, to_miles_pt_yards real_x000D_</v>
      </c>
      <c r="P9" t="str">
        <f t="shared" si="7"/>
        <v>, to_miles_pt_yards</v>
      </c>
    </row>
    <row r="10" spans="1:67" x14ac:dyDescent="0.25">
      <c r="A10" t="s">
        <v>662</v>
      </c>
      <c r="B10" t="str">
        <f t="shared" si="2"/>
        <v>Length</v>
      </c>
      <c r="C10" t="str">
        <f t="shared" si="3"/>
        <v>length</v>
      </c>
      <c r="D10" t="str">
        <f t="shared" si="4"/>
        <v>length</v>
      </c>
      <c r="E10" t="str">
        <f t="shared" si="4"/>
        <v>length</v>
      </c>
      <c r="F10" t="str">
        <f t="shared" si="4"/>
        <v>length</v>
      </c>
      <c r="G10" t="str">
        <f t="shared" ref="G10" si="10">SUBSTITUTE(F10,G$3,G$4)</f>
        <v>length</v>
      </c>
      <c r="H10" t="s">
        <v>740</v>
      </c>
      <c r="I10" t="s">
        <v>300</v>
      </c>
      <c r="K10" t="str">
        <f t="shared" si="0"/>
        <v>real</v>
      </c>
      <c r="L10" t="str">
        <f t="shared" si="1"/>
        <v>, length_miles_pt_yards real_x000D_</v>
      </c>
      <c r="N10" t="s">
        <v>67</v>
      </c>
      <c r="O10" t="str">
        <f t="shared" si="6"/>
        <v>, length_miles_pt_yards real_x000D_</v>
      </c>
      <c r="P10" t="str">
        <f t="shared" si="7"/>
        <v>, length_miles_pt_yards</v>
      </c>
    </row>
    <row r="11" spans="1:67" x14ac:dyDescent="0.25">
      <c r="A11" t="s">
        <v>663</v>
      </c>
      <c r="B11" t="str">
        <f t="shared" si="2"/>
        <v>Unit_Type</v>
      </c>
      <c r="C11" t="str">
        <f t="shared" si="3"/>
        <v>unit_type</v>
      </c>
      <c r="D11" t="str">
        <f t="shared" si="4"/>
        <v>unit_type</v>
      </c>
      <c r="E11" t="str">
        <f t="shared" si="4"/>
        <v>unit_type</v>
      </c>
      <c r="F11" t="str">
        <f t="shared" si="4"/>
        <v>unit_type</v>
      </c>
      <c r="G11" t="str">
        <f t="shared" ref="G11" si="11">SUBSTITUTE(F11,G$3,G$4)</f>
        <v>unit_type</v>
      </c>
      <c r="H11" t="str">
        <f t="shared" ref="H11:H55" si="12">G11</f>
        <v>unit_type</v>
      </c>
      <c r="I11" t="s">
        <v>27</v>
      </c>
      <c r="J11">
        <v>2</v>
      </c>
      <c r="K11" t="str">
        <f t="shared" si="0"/>
        <v>varchar</v>
      </c>
      <c r="L11" t="str">
        <f t="shared" si="1"/>
        <v>, unit_type varchar(2)_x000D_</v>
      </c>
      <c r="N11" t="s">
        <v>67</v>
      </c>
      <c r="O11" t="str">
        <f t="shared" si="6"/>
        <v>, unit_type varchar(2)_x000D_</v>
      </c>
      <c r="P11" t="str">
        <f t="shared" si="7"/>
        <v>, unit_type</v>
      </c>
    </row>
    <row r="12" spans="1:67" x14ac:dyDescent="0.25">
      <c r="A12" t="s">
        <v>664</v>
      </c>
      <c r="B12" t="str">
        <f t="shared" si="2"/>
        <v>Description</v>
      </c>
      <c r="C12" t="str">
        <f t="shared" si="3"/>
        <v>description</v>
      </c>
      <c r="D12" t="str">
        <f t="shared" si="4"/>
        <v>description</v>
      </c>
      <c r="E12" t="str">
        <f t="shared" si="4"/>
        <v>description</v>
      </c>
      <c r="F12" t="str">
        <f t="shared" si="4"/>
        <v>description</v>
      </c>
      <c r="G12" t="str">
        <f t="shared" ref="G12" si="13">SUBSTITUTE(F12,G$3,G$4)</f>
        <v>description</v>
      </c>
      <c r="H12" t="str">
        <f t="shared" si="12"/>
        <v>description</v>
      </c>
      <c r="I12" t="s">
        <v>27</v>
      </c>
      <c r="J12">
        <v>255</v>
      </c>
      <c r="K12" t="str">
        <f t="shared" si="0"/>
        <v>varchar</v>
      </c>
      <c r="L12" t="str">
        <f t="shared" si="1"/>
        <v>, description varchar(255)_x000D_</v>
      </c>
      <c r="N12" t="s">
        <v>67</v>
      </c>
      <c r="O12" t="str">
        <f t="shared" si="6"/>
        <v>, description varchar(255)_x000D_</v>
      </c>
      <c r="P12" t="str">
        <f t="shared" si="7"/>
        <v>, description</v>
      </c>
    </row>
    <row r="13" spans="1:67" x14ac:dyDescent="0.25">
      <c r="A13" t="s">
        <v>665</v>
      </c>
      <c r="B13" t="str">
        <f t="shared" si="2"/>
        <v>2nd_ELR</v>
      </c>
      <c r="C13" t="str">
        <f t="shared" si="3"/>
        <v>2nd_elr</v>
      </c>
      <c r="D13" t="str">
        <f t="shared" si="4"/>
        <v>2nd_elr</v>
      </c>
      <c r="E13" t="str">
        <f t="shared" si="4"/>
        <v>2nd_elr</v>
      </c>
      <c r="F13" t="str">
        <f t="shared" si="4"/>
        <v>2nd_elr</v>
      </c>
      <c r="G13" t="str">
        <f t="shared" ref="G13" si="14">SUBSTITUTE(F13,G$3,G$4)</f>
        <v>second_elr</v>
      </c>
      <c r="H13" t="str">
        <f t="shared" si="12"/>
        <v>second_elr</v>
      </c>
      <c r="I13" t="s">
        <v>27</v>
      </c>
      <c r="J13">
        <v>4</v>
      </c>
      <c r="K13" t="str">
        <f t="shared" si="0"/>
        <v>varchar</v>
      </c>
      <c r="L13" t="str">
        <f t="shared" si="1"/>
        <v>, second_elr varchar(4)_x000D_</v>
      </c>
      <c r="N13" t="s">
        <v>67</v>
      </c>
      <c r="O13" t="str">
        <f t="shared" si="6"/>
        <v>, second_elr varchar(4)_x000D_</v>
      </c>
      <c r="P13" t="str">
        <f t="shared" si="7"/>
        <v>, second_elr</v>
      </c>
    </row>
    <row r="14" spans="1:67" x14ac:dyDescent="0.25">
      <c r="A14" t="s">
        <v>666</v>
      </c>
      <c r="B14" t="str">
        <f t="shared" si="2"/>
        <v>2nd_TID</v>
      </c>
      <c r="C14" t="str">
        <f t="shared" si="3"/>
        <v>2nd_tid</v>
      </c>
      <c r="D14" t="str">
        <f t="shared" si="4"/>
        <v>2nd_tid</v>
      </c>
      <c r="E14" t="str">
        <f t="shared" si="4"/>
        <v>2nd_tid</v>
      </c>
      <c r="F14" t="str">
        <f t="shared" si="4"/>
        <v>2nd_tid</v>
      </c>
      <c r="G14" t="str">
        <f t="shared" ref="G14" si="15">SUBSTITUTE(F14,G$3,G$4)</f>
        <v>second_tid</v>
      </c>
      <c r="H14" t="str">
        <f t="shared" si="12"/>
        <v>second_tid</v>
      </c>
      <c r="I14" t="s">
        <v>27</v>
      </c>
      <c r="J14">
        <v>4</v>
      </c>
      <c r="K14" t="str">
        <f t="shared" si="0"/>
        <v>varchar</v>
      </c>
      <c r="L14" t="str">
        <f t="shared" si="1"/>
        <v>, second_tid varchar(4)_x000D_</v>
      </c>
      <c r="N14" t="s">
        <v>67</v>
      </c>
      <c r="O14" t="str">
        <f t="shared" si="6"/>
        <v>, second_tid varchar(4)_x000D_</v>
      </c>
      <c r="P14" t="str">
        <f t="shared" si="7"/>
        <v>, second_tid</v>
      </c>
    </row>
    <row r="15" spans="1:67" x14ac:dyDescent="0.25">
      <c r="A15" t="s">
        <v>660</v>
      </c>
      <c r="B15" t="str">
        <f t="shared" si="2"/>
        <v>From</v>
      </c>
      <c r="C15" t="str">
        <f t="shared" si="3"/>
        <v>from</v>
      </c>
      <c r="D15" t="str">
        <f t="shared" si="4"/>
        <v>from</v>
      </c>
      <c r="E15" t="str">
        <f t="shared" si="4"/>
        <v>from</v>
      </c>
      <c r="F15" t="str">
        <f t="shared" si="4"/>
        <v>from</v>
      </c>
      <c r="G15" t="str">
        <f t="shared" ref="G15" si="16">SUBSTITUTE(F15,G$3,G$4)</f>
        <v>from</v>
      </c>
      <c r="H15" t="s">
        <v>715</v>
      </c>
      <c r="I15" t="s">
        <v>300</v>
      </c>
      <c r="K15" t="str">
        <f t="shared" si="0"/>
        <v>real</v>
      </c>
      <c r="L15" t="str">
        <f t="shared" si="1"/>
        <v>, from_miles_pt_yards_2 real_x000D_</v>
      </c>
      <c r="N15" t="s">
        <v>67</v>
      </c>
      <c r="O15" t="str">
        <f t="shared" si="6"/>
        <v>, from_miles_pt_yards_2 real_x000D_</v>
      </c>
      <c r="P15" t="str">
        <f t="shared" si="7"/>
        <v>, from_miles_pt_yards_2</v>
      </c>
    </row>
    <row r="16" spans="1:67" x14ac:dyDescent="0.25">
      <c r="A16" t="s">
        <v>661</v>
      </c>
      <c r="B16" t="str">
        <f t="shared" si="2"/>
        <v>To</v>
      </c>
      <c r="C16" t="str">
        <f t="shared" si="3"/>
        <v>to</v>
      </c>
      <c r="D16" t="str">
        <f t="shared" si="4"/>
        <v>to</v>
      </c>
      <c r="E16" t="str">
        <f t="shared" si="4"/>
        <v>to</v>
      </c>
      <c r="F16" t="str">
        <f t="shared" si="4"/>
        <v>to</v>
      </c>
      <c r="G16" t="str">
        <f t="shared" ref="G16" si="17">SUBSTITUTE(F16,G$3,G$4)</f>
        <v>to</v>
      </c>
      <c r="H16" t="s">
        <v>716</v>
      </c>
      <c r="I16" t="s">
        <v>300</v>
      </c>
      <c r="K16" t="str">
        <f t="shared" si="0"/>
        <v>real</v>
      </c>
      <c r="L16" t="str">
        <f t="shared" si="1"/>
        <v>, to_miles_pt_yards_2 real_x000D_</v>
      </c>
      <c r="N16" t="s">
        <v>67</v>
      </c>
      <c r="O16" t="str">
        <f t="shared" si="6"/>
        <v>, to_miles_pt_yards_2 real_x000D_</v>
      </c>
      <c r="P16" t="str">
        <f t="shared" si="7"/>
        <v>, to_miles_pt_yards_2</v>
      </c>
    </row>
    <row r="17" spans="1:16" x14ac:dyDescent="0.25">
      <c r="A17" t="s">
        <v>662</v>
      </c>
      <c r="B17" t="str">
        <f t="shared" si="2"/>
        <v>Length</v>
      </c>
      <c r="C17" t="str">
        <f t="shared" si="3"/>
        <v>length</v>
      </c>
      <c r="D17" t="str">
        <f t="shared" si="4"/>
        <v>length</v>
      </c>
      <c r="E17" t="str">
        <f t="shared" si="4"/>
        <v>length</v>
      </c>
      <c r="F17" t="str">
        <f t="shared" si="4"/>
        <v>length</v>
      </c>
      <c r="G17" t="str">
        <f t="shared" ref="G17" si="18">SUBSTITUTE(F17,G$3,G$4)</f>
        <v>length</v>
      </c>
      <c r="H17" t="s">
        <v>717</v>
      </c>
      <c r="I17" t="s">
        <v>300</v>
      </c>
      <c r="K17" t="str">
        <f t="shared" si="0"/>
        <v>real</v>
      </c>
      <c r="L17" t="str">
        <f t="shared" si="1"/>
        <v>, length_yards_2 real_x000D_</v>
      </c>
      <c r="N17" t="s">
        <v>67</v>
      </c>
      <c r="O17" t="str">
        <f t="shared" si="6"/>
        <v>, length_yards_2 real_x000D_</v>
      </c>
      <c r="P17" t="str">
        <f t="shared" si="7"/>
        <v>, length_yards_2</v>
      </c>
    </row>
    <row r="18" spans="1:16" x14ac:dyDescent="0.25">
      <c r="A18" t="s">
        <v>667</v>
      </c>
      <c r="B18" t="str">
        <f t="shared" si="2"/>
        <v>Welded_or_Jointed</v>
      </c>
      <c r="C18" t="str">
        <f t="shared" si="3"/>
        <v>welded_or_jointed</v>
      </c>
      <c r="D18" t="str">
        <f t="shared" si="4"/>
        <v>welded_or_jointed</v>
      </c>
      <c r="E18" t="str">
        <f t="shared" si="4"/>
        <v>welded_or_jointed</v>
      </c>
      <c r="F18" t="str">
        <f t="shared" si="4"/>
        <v>welded_or_jointed</v>
      </c>
      <c r="G18" t="str">
        <f t="shared" ref="G18" si="19">SUBSTITUTE(F18,G$3,G$4)</f>
        <v>welded_or_jointed</v>
      </c>
      <c r="H18" t="str">
        <f t="shared" si="12"/>
        <v>welded_or_jointed</v>
      </c>
      <c r="I18" t="s">
        <v>27</v>
      </c>
      <c r="J18">
        <v>1</v>
      </c>
      <c r="K18" t="str">
        <f t="shared" si="0"/>
        <v>varchar</v>
      </c>
      <c r="L18" t="str">
        <f t="shared" si="1"/>
        <v>, welded_or_jointed varchar(1)_x000D_</v>
      </c>
      <c r="O18" t="str">
        <f t="shared" si="6"/>
        <v/>
      </c>
      <c r="P18" t="str">
        <f t="shared" si="7"/>
        <v/>
      </c>
    </row>
    <row r="19" spans="1:16" x14ac:dyDescent="0.25">
      <c r="A19" t="s">
        <v>668</v>
      </c>
      <c r="B19" t="str">
        <f t="shared" si="2"/>
        <v>BH/FB</v>
      </c>
      <c r="C19" t="str">
        <f t="shared" si="3"/>
        <v>bh/fb</v>
      </c>
      <c r="D19" t="str">
        <f t="shared" si="4"/>
        <v>bhorfb</v>
      </c>
      <c r="E19" t="str">
        <f t="shared" si="4"/>
        <v>bhorfb</v>
      </c>
      <c r="F19" t="str">
        <f t="shared" si="4"/>
        <v>bhorfb</v>
      </c>
      <c r="G19" t="str">
        <f t="shared" ref="G19" si="20">SUBSTITUTE(F19,G$3,G$4)</f>
        <v>bhorfb</v>
      </c>
      <c r="H19" t="s">
        <v>718</v>
      </c>
      <c r="I19" t="s">
        <v>27</v>
      </c>
      <c r="J19">
        <v>1</v>
      </c>
      <c r="K19" t="str">
        <f t="shared" si="0"/>
        <v>varchar</v>
      </c>
      <c r="L19" t="str">
        <f t="shared" si="1"/>
        <v>, bullhead_or_flat varchar(1)_x000D_</v>
      </c>
      <c r="O19" t="str">
        <f t="shared" si="6"/>
        <v/>
      </c>
      <c r="P19" t="str">
        <f t="shared" si="7"/>
        <v/>
      </c>
    </row>
    <row r="20" spans="1:16" x14ac:dyDescent="0.25">
      <c r="A20" t="s">
        <v>669</v>
      </c>
      <c r="B20" t="str">
        <f t="shared" si="2"/>
        <v>Rail_Weight</v>
      </c>
      <c r="C20" t="str">
        <f t="shared" si="3"/>
        <v>rail_weight</v>
      </c>
      <c r="D20" t="str">
        <f t="shared" si="4"/>
        <v>rail_weight</v>
      </c>
      <c r="E20" t="str">
        <f t="shared" si="4"/>
        <v>rail_weight</v>
      </c>
      <c r="F20" t="str">
        <f t="shared" si="4"/>
        <v>rail_weight</v>
      </c>
      <c r="G20" t="str">
        <f t="shared" ref="G20" si="21">SUBSTITUTE(F20,G$3,G$4)</f>
        <v>rail_weight</v>
      </c>
      <c r="H20" t="str">
        <f t="shared" si="12"/>
        <v>rail_weight</v>
      </c>
      <c r="I20" t="s">
        <v>27</v>
      </c>
      <c r="J20">
        <v>1</v>
      </c>
      <c r="K20" t="str">
        <f t="shared" si="0"/>
        <v>varchar</v>
      </c>
      <c r="L20" t="str">
        <f t="shared" si="1"/>
        <v>, rail_weight varchar(1)_x000D_</v>
      </c>
      <c r="O20" t="str">
        <f t="shared" si="6"/>
        <v/>
      </c>
      <c r="P20" t="str">
        <f t="shared" si="7"/>
        <v/>
      </c>
    </row>
    <row r="21" spans="1:16" x14ac:dyDescent="0.25">
      <c r="A21" t="s">
        <v>670</v>
      </c>
      <c r="B21" t="str">
        <f t="shared" si="2"/>
        <v>Vertical_or_Inclined</v>
      </c>
      <c r="C21" t="str">
        <f t="shared" si="3"/>
        <v>vertical_or_inclined</v>
      </c>
      <c r="D21" t="str">
        <f t="shared" si="4"/>
        <v>vertical_or_inclined</v>
      </c>
      <c r="E21" t="str">
        <f t="shared" si="4"/>
        <v>vertical_or_inclined</v>
      </c>
      <c r="F21" t="str">
        <f t="shared" si="4"/>
        <v>vertical_or_inclined</v>
      </c>
      <c r="G21" t="str">
        <f t="shared" ref="G21" si="22">SUBSTITUTE(F21,G$3,G$4)</f>
        <v>vertical_or_inclined</v>
      </c>
      <c r="H21" t="str">
        <f t="shared" si="12"/>
        <v>vertical_or_inclined</v>
      </c>
      <c r="I21" t="s">
        <v>27</v>
      </c>
      <c r="J21">
        <v>1</v>
      </c>
      <c r="K21" t="str">
        <f t="shared" si="0"/>
        <v>varchar</v>
      </c>
      <c r="L21" t="str">
        <f t="shared" si="1"/>
        <v>, vertical_or_inclined varchar(1)_x000D_</v>
      </c>
      <c r="N21" t="s">
        <v>67</v>
      </c>
      <c r="O21" t="str">
        <f t="shared" si="6"/>
        <v>, vertical_or_inclined varchar(1)_x000D_</v>
      </c>
      <c r="P21" t="str">
        <f t="shared" si="7"/>
        <v>, vertical_or_inclined</v>
      </c>
    </row>
    <row r="22" spans="1:16" x14ac:dyDescent="0.25">
      <c r="A22" t="s">
        <v>671</v>
      </c>
      <c r="B22" t="str">
        <f t="shared" si="2"/>
        <v>Unit_Year</v>
      </c>
      <c r="C22" t="str">
        <f t="shared" si="3"/>
        <v>unit_year</v>
      </c>
      <c r="D22" t="str">
        <f t="shared" si="4"/>
        <v>unit_year</v>
      </c>
      <c r="E22" t="str">
        <f t="shared" si="4"/>
        <v>unit_year</v>
      </c>
      <c r="F22" t="str">
        <f t="shared" si="4"/>
        <v>unit_year</v>
      </c>
      <c r="G22" t="str">
        <f t="shared" ref="G22" si="23">SUBSTITUTE(F22,G$3,G$4)</f>
        <v>unit_year</v>
      </c>
      <c r="H22" t="str">
        <f t="shared" si="12"/>
        <v>unit_year</v>
      </c>
      <c r="I22" t="s">
        <v>27</v>
      </c>
      <c r="J22">
        <v>4</v>
      </c>
      <c r="K22" t="str">
        <f t="shared" si="0"/>
        <v>varchar</v>
      </c>
      <c r="L22" t="str">
        <f t="shared" si="1"/>
        <v>, unit_year varchar(4)_x000D_</v>
      </c>
      <c r="N22" t="s">
        <v>67</v>
      </c>
      <c r="O22" t="str">
        <f t="shared" si="6"/>
        <v>, unit_year varchar(4)_x000D_</v>
      </c>
      <c r="P22" t="str">
        <f t="shared" si="7"/>
        <v>, unit_year</v>
      </c>
    </row>
    <row r="23" spans="1:16" x14ac:dyDescent="0.25">
      <c r="A23" t="s">
        <v>672</v>
      </c>
      <c r="B23" t="str">
        <f t="shared" si="2"/>
        <v>Sleeper_/_Baseplate</v>
      </c>
      <c r="C23" t="str">
        <f t="shared" si="3"/>
        <v>sleeper_/_baseplate</v>
      </c>
      <c r="D23" t="str">
        <f t="shared" si="4"/>
        <v>sleeper_or_baseplate</v>
      </c>
      <c r="E23" t="str">
        <f t="shared" si="4"/>
        <v>sleeper_or_baseplate</v>
      </c>
      <c r="F23" t="str">
        <f t="shared" si="4"/>
        <v>sleeper_or_baseplate</v>
      </c>
      <c r="G23" t="str">
        <f t="shared" ref="G23" si="24">SUBSTITUTE(F23,G$3,G$4)</f>
        <v>sleeper_or_baseplate</v>
      </c>
      <c r="H23" t="str">
        <f t="shared" si="12"/>
        <v>sleeper_or_baseplate</v>
      </c>
      <c r="I23" t="s">
        <v>27</v>
      </c>
      <c r="J23">
        <v>20</v>
      </c>
      <c r="K23" t="str">
        <f t="shared" si="0"/>
        <v>varchar</v>
      </c>
      <c r="L23" t="str">
        <f t="shared" si="1"/>
        <v>, sleeper_or_baseplate varchar(20)_x000D_</v>
      </c>
      <c r="N23" t="s">
        <v>67</v>
      </c>
      <c r="O23" t="str">
        <f t="shared" si="6"/>
        <v>, sleeper_or_baseplate varchar(20)_x000D_</v>
      </c>
      <c r="P23" t="str">
        <f t="shared" si="7"/>
        <v>, sleeper_or_baseplate</v>
      </c>
    </row>
    <row r="24" spans="1:16" x14ac:dyDescent="0.25">
      <c r="A24" t="s">
        <v>673</v>
      </c>
      <c r="B24" t="str">
        <f t="shared" si="2"/>
        <v>New_or_Serv</v>
      </c>
      <c r="C24" t="str">
        <f t="shared" si="3"/>
        <v>new_or_serv</v>
      </c>
      <c r="D24" t="str">
        <f t="shared" si="4"/>
        <v>new_or_serv</v>
      </c>
      <c r="E24" t="str">
        <f t="shared" si="4"/>
        <v>new_or_serv</v>
      </c>
      <c r="F24" t="str">
        <f t="shared" si="4"/>
        <v>new_or_serv</v>
      </c>
      <c r="G24" t="str">
        <f t="shared" ref="G24" si="25">SUBSTITUTE(F24,G$3,G$4)</f>
        <v>new_or_serv</v>
      </c>
      <c r="H24" t="str">
        <f t="shared" si="12"/>
        <v>new_or_serv</v>
      </c>
      <c r="I24" t="s">
        <v>27</v>
      </c>
      <c r="J24">
        <v>1</v>
      </c>
      <c r="K24" t="str">
        <f t="shared" si="0"/>
        <v>varchar</v>
      </c>
      <c r="L24" t="str">
        <f t="shared" si="1"/>
        <v>, new_or_serv varchar(1)_x000D_</v>
      </c>
      <c r="O24" t="str">
        <f t="shared" si="6"/>
        <v/>
      </c>
      <c r="P24" t="str">
        <f t="shared" si="7"/>
        <v/>
      </c>
    </row>
    <row r="25" spans="1:16" x14ac:dyDescent="0.25">
      <c r="A25" t="s">
        <v>674</v>
      </c>
      <c r="B25" t="str">
        <f t="shared" si="2"/>
        <v>Fastening</v>
      </c>
      <c r="C25" t="str">
        <f t="shared" si="3"/>
        <v>fastening</v>
      </c>
      <c r="D25" t="str">
        <f t="shared" si="4"/>
        <v>fastening</v>
      </c>
      <c r="E25" t="str">
        <f t="shared" si="4"/>
        <v>fastening</v>
      </c>
      <c r="F25" t="str">
        <f t="shared" si="4"/>
        <v>fastening</v>
      </c>
      <c r="G25" t="str">
        <f t="shared" ref="G25" si="26">SUBSTITUTE(F25,G$3,G$4)</f>
        <v>fastening</v>
      </c>
      <c r="H25" t="str">
        <f t="shared" si="12"/>
        <v>fastening</v>
      </c>
      <c r="I25" t="s">
        <v>27</v>
      </c>
      <c r="J25">
        <v>1</v>
      </c>
      <c r="K25" t="str">
        <f t="shared" si="0"/>
        <v>varchar</v>
      </c>
      <c r="L25" t="str">
        <f t="shared" si="1"/>
        <v>, fastening varchar(1)_x000D_</v>
      </c>
      <c r="N25" t="s">
        <v>67</v>
      </c>
      <c r="O25" t="str">
        <f t="shared" si="6"/>
        <v>, fastening varchar(1)_x000D_</v>
      </c>
      <c r="P25" t="str">
        <f t="shared" si="7"/>
        <v>, fastening</v>
      </c>
    </row>
    <row r="26" spans="1:16" x14ac:dyDescent="0.25">
      <c r="A26" t="s">
        <v>675</v>
      </c>
      <c r="B26" t="str">
        <f t="shared" si="2"/>
        <v>Fixing</v>
      </c>
      <c r="C26" t="str">
        <f t="shared" si="3"/>
        <v>fixing</v>
      </c>
      <c r="D26" t="str">
        <f t="shared" si="4"/>
        <v>fixing</v>
      </c>
      <c r="E26" t="str">
        <f t="shared" si="4"/>
        <v>fixing</v>
      </c>
      <c r="F26" t="str">
        <f t="shared" si="4"/>
        <v>fixing</v>
      </c>
      <c r="G26" t="str">
        <f t="shared" ref="G26" si="27">SUBSTITUTE(F26,G$3,G$4)</f>
        <v>fixing</v>
      </c>
      <c r="H26" t="str">
        <f t="shared" si="12"/>
        <v>fixing</v>
      </c>
      <c r="I26" t="s">
        <v>27</v>
      </c>
      <c r="J26">
        <v>1</v>
      </c>
      <c r="K26" t="str">
        <f t="shared" si="0"/>
        <v>varchar</v>
      </c>
      <c r="L26" t="str">
        <f t="shared" si="1"/>
        <v>, fixing varchar(1)_x000D_</v>
      </c>
      <c r="N26" t="s">
        <v>67</v>
      </c>
      <c r="O26" t="str">
        <f t="shared" si="6"/>
        <v>, fixing varchar(1)_x000D_</v>
      </c>
      <c r="P26" t="str">
        <f t="shared" si="7"/>
        <v>, fixing</v>
      </c>
    </row>
    <row r="27" spans="1:16" x14ac:dyDescent="0.25">
      <c r="A27" t="s">
        <v>676</v>
      </c>
      <c r="B27" t="str">
        <f t="shared" si="2"/>
        <v>Electrification</v>
      </c>
      <c r="C27" t="str">
        <f t="shared" si="3"/>
        <v>electrification</v>
      </c>
      <c r="D27" t="str">
        <f t="shared" si="4"/>
        <v>electrification</v>
      </c>
      <c r="E27" t="str">
        <f t="shared" si="4"/>
        <v>electrification</v>
      </c>
      <c r="F27" t="str">
        <f t="shared" si="4"/>
        <v>electrification</v>
      </c>
      <c r="G27" t="str">
        <f t="shared" ref="G27" si="28">SUBSTITUTE(F27,G$3,G$4)</f>
        <v>electrification</v>
      </c>
      <c r="H27" t="str">
        <f t="shared" si="12"/>
        <v>electrification</v>
      </c>
      <c r="I27" t="s">
        <v>27</v>
      </c>
      <c r="J27">
        <v>1</v>
      </c>
      <c r="K27" t="str">
        <f t="shared" si="0"/>
        <v>varchar</v>
      </c>
      <c r="L27" t="str">
        <f t="shared" si="1"/>
        <v>, electrification varchar(1)_x000D_</v>
      </c>
      <c r="O27" t="str">
        <f t="shared" si="6"/>
        <v/>
      </c>
      <c r="P27" t="str">
        <f t="shared" si="7"/>
        <v/>
      </c>
    </row>
    <row r="28" spans="1:16" x14ac:dyDescent="0.25">
      <c r="A28" t="s">
        <v>677</v>
      </c>
      <c r="B28" t="str">
        <f t="shared" si="2"/>
        <v>Closure_Rail_Year</v>
      </c>
      <c r="C28" t="str">
        <f t="shared" si="3"/>
        <v>closure_rail_year</v>
      </c>
      <c r="D28" t="str">
        <f t="shared" si="4"/>
        <v>closure_rail_year</v>
      </c>
      <c r="E28" t="str">
        <f t="shared" si="4"/>
        <v>closure_rail_year</v>
      </c>
      <c r="F28" t="str">
        <f t="shared" si="4"/>
        <v>closure_rail_year</v>
      </c>
      <c r="G28" t="str">
        <f t="shared" ref="G28" si="29">SUBSTITUTE(F28,G$3,G$4)</f>
        <v>closure_rail_year</v>
      </c>
      <c r="H28" t="str">
        <f t="shared" si="12"/>
        <v>closure_rail_year</v>
      </c>
      <c r="I28" t="s">
        <v>27</v>
      </c>
      <c r="J28">
        <v>2</v>
      </c>
      <c r="K28" t="str">
        <f t="shared" si="0"/>
        <v>varchar</v>
      </c>
      <c r="L28" t="str">
        <f t="shared" si="1"/>
        <v>, closure_rail_year varchar(2)_x000D_</v>
      </c>
      <c r="O28" t="str">
        <f t="shared" si="6"/>
        <v/>
      </c>
      <c r="P28" t="str">
        <f t="shared" si="7"/>
        <v/>
      </c>
    </row>
    <row r="29" spans="1:16" x14ac:dyDescent="0.25">
      <c r="A29" t="s">
        <v>678</v>
      </c>
      <c r="B29" t="str">
        <f t="shared" si="2"/>
        <v>Closure_Rail_Alloy</v>
      </c>
      <c r="C29" t="str">
        <f t="shared" si="3"/>
        <v>closure_rail_alloy</v>
      </c>
      <c r="D29" t="str">
        <f t="shared" si="4"/>
        <v>closure_rail_alloy</v>
      </c>
      <c r="E29" t="str">
        <f t="shared" si="4"/>
        <v>closure_rail_alloy</v>
      </c>
      <c r="F29" t="str">
        <f t="shared" si="4"/>
        <v>closure_rail_alloy</v>
      </c>
      <c r="G29" t="str">
        <f t="shared" ref="G29" si="30">SUBSTITUTE(F29,G$3,G$4)</f>
        <v>closure_rail_alloy</v>
      </c>
      <c r="H29" t="str">
        <f t="shared" si="12"/>
        <v>closure_rail_alloy</v>
      </c>
      <c r="I29" t="s">
        <v>27</v>
      </c>
      <c r="J29">
        <v>1</v>
      </c>
      <c r="K29" t="str">
        <f t="shared" si="0"/>
        <v>varchar</v>
      </c>
      <c r="L29" t="str">
        <f t="shared" si="1"/>
        <v>, closure_rail_alloy varchar(1)_x000D_</v>
      </c>
      <c r="O29" t="str">
        <f t="shared" si="6"/>
        <v/>
      </c>
      <c r="P29" t="str">
        <f t="shared" si="7"/>
        <v/>
      </c>
    </row>
    <row r="30" spans="1:16" x14ac:dyDescent="0.25">
      <c r="A30" t="s">
        <v>679</v>
      </c>
      <c r="B30" t="str">
        <f t="shared" si="2"/>
        <v>Closure_Rail_New_or_Serv</v>
      </c>
      <c r="C30" t="str">
        <f t="shared" si="3"/>
        <v>closure_rail_new_or_serv</v>
      </c>
      <c r="D30" t="str">
        <f t="shared" si="4"/>
        <v>closure_rail_new_or_serv</v>
      </c>
      <c r="E30" t="str">
        <f t="shared" si="4"/>
        <v>closure_rail_new_or_serv</v>
      </c>
      <c r="F30" t="str">
        <f t="shared" si="4"/>
        <v>closure_rail_new_or_serv</v>
      </c>
      <c r="G30" t="str">
        <f t="shared" ref="G30" si="31">SUBSTITUTE(F30,G$3,G$4)</f>
        <v>closure_rail_new_or_serv</v>
      </c>
      <c r="H30" t="str">
        <f t="shared" si="12"/>
        <v>closure_rail_new_or_serv</v>
      </c>
      <c r="I30" t="s">
        <v>27</v>
      </c>
      <c r="J30">
        <v>1</v>
      </c>
      <c r="K30" t="str">
        <f t="shared" si="0"/>
        <v>varchar</v>
      </c>
      <c r="L30" t="str">
        <f t="shared" si="1"/>
        <v>, closure_rail_new_or_serv varchar(1)_x000D_</v>
      </c>
      <c r="O30" t="str">
        <f t="shared" si="6"/>
        <v/>
      </c>
      <c r="P30" t="str">
        <f t="shared" si="7"/>
        <v/>
      </c>
    </row>
    <row r="31" spans="1:16" x14ac:dyDescent="0.25">
      <c r="A31" t="s">
        <v>680</v>
      </c>
      <c r="B31" t="str">
        <f t="shared" si="2"/>
        <v>Conductor_Rail_Weight</v>
      </c>
      <c r="C31" t="str">
        <f t="shared" si="3"/>
        <v>conductor_rail_weight</v>
      </c>
      <c r="D31" t="str">
        <f t="shared" si="4"/>
        <v>conductor_rail_weight</v>
      </c>
      <c r="E31" t="str">
        <f t="shared" si="4"/>
        <v>conductor_rail_weight</v>
      </c>
      <c r="F31" t="str">
        <f t="shared" si="4"/>
        <v>conductor_rail_weight</v>
      </c>
      <c r="G31" t="str">
        <f t="shared" ref="G31" si="32">SUBSTITUTE(F31,G$3,G$4)</f>
        <v>conductor_rail_weight</v>
      </c>
      <c r="H31" t="str">
        <f t="shared" si="12"/>
        <v>conductor_rail_weight</v>
      </c>
      <c r="I31" t="s">
        <v>27</v>
      </c>
      <c r="J31">
        <v>1</v>
      </c>
      <c r="K31" t="str">
        <f t="shared" si="0"/>
        <v>varchar</v>
      </c>
      <c r="L31" t="str">
        <f t="shared" si="1"/>
        <v>, conductor_rail_weight varchar(1)_x000D_</v>
      </c>
      <c r="O31" t="str">
        <f t="shared" si="6"/>
        <v/>
      </c>
      <c r="P31" t="str">
        <f t="shared" si="7"/>
        <v/>
      </c>
    </row>
    <row r="32" spans="1:16" x14ac:dyDescent="0.25">
      <c r="A32" t="s">
        <v>681</v>
      </c>
      <c r="B32" t="str">
        <f t="shared" si="2"/>
        <v>Check_Rail</v>
      </c>
      <c r="C32" t="str">
        <f t="shared" si="3"/>
        <v>check_rail</v>
      </c>
      <c r="D32" t="str">
        <f t="shared" si="4"/>
        <v>check_rail</v>
      </c>
      <c r="E32" t="str">
        <f t="shared" si="4"/>
        <v>check_rail</v>
      </c>
      <c r="F32" t="str">
        <f t="shared" si="4"/>
        <v>check_rail</v>
      </c>
      <c r="G32" t="str">
        <f t="shared" ref="G32" si="33">SUBSTITUTE(F32,G$3,G$4)</f>
        <v>check_rail</v>
      </c>
      <c r="H32" t="str">
        <f t="shared" si="12"/>
        <v>check_rail</v>
      </c>
      <c r="I32" t="s">
        <v>27</v>
      </c>
      <c r="J32">
        <v>1</v>
      </c>
      <c r="K32" t="str">
        <f t="shared" si="0"/>
        <v>varchar</v>
      </c>
      <c r="L32" t="str">
        <f t="shared" si="1"/>
        <v>, check_rail varchar(1)_x000D_</v>
      </c>
      <c r="N32" t="s">
        <v>67</v>
      </c>
      <c r="O32" t="str">
        <f t="shared" si="6"/>
        <v>, check_rail varchar(1)_x000D_</v>
      </c>
      <c r="P32" t="str">
        <f t="shared" si="7"/>
        <v>, check_rail</v>
      </c>
    </row>
    <row r="33" spans="1:16" x14ac:dyDescent="0.25">
      <c r="A33" t="s">
        <v>682</v>
      </c>
      <c r="B33" t="str">
        <f t="shared" si="2"/>
        <v>Ballast_Method</v>
      </c>
      <c r="C33" t="str">
        <f t="shared" si="3"/>
        <v>ballast_method</v>
      </c>
      <c r="D33" t="str">
        <f t="shared" si="4"/>
        <v>ballast_method</v>
      </c>
      <c r="E33" t="str">
        <f t="shared" si="4"/>
        <v>ballast_method</v>
      </c>
      <c r="F33" t="str">
        <f t="shared" si="4"/>
        <v>ballast_method</v>
      </c>
      <c r="G33" t="str">
        <f t="shared" ref="G33" si="34">SUBSTITUTE(F33,G$3,G$4)</f>
        <v>ballast_method</v>
      </c>
      <c r="H33" t="str">
        <f t="shared" si="12"/>
        <v>ballast_method</v>
      </c>
      <c r="I33" t="s">
        <v>27</v>
      </c>
      <c r="J33">
        <v>1</v>
      </c>
      <c r="K33" t="str">
        <f t="shared" si="0"/>
        <v>varchar</v>
      </c>
      <c r="L33" t="str">
        <f t="shared" si="1"/>
        <v>, ballast_method varchar(1)_x000D_</v>
      </c>
      <c r="N33" t="s">
        <v>67</v>
      </c>
      <c r="O33" t="str">
        <f t="shared" si="6"/>
        <v>, ballast_method varchar(1)_x000D_</v>
      </c>
      <c r="P33" t="str">
        <f t="shared" si="7"/>
        <v>, ballast_method</v>
      </c>
    </row>
    <row r="34" spans="1:16" x14ac:dyDescent="0.25">
      <c r="A34" t="s">
        <v>683</v>
      </c>
      <c r="B34" t="str">
        <f t="shared" si="2"/>
        <v>Year_Ballasted</v>
      </c>
      <c r="C34" t="str">
        <f t="shared" si="3"/>
        <v>year_ballasted</v>
      </c>
      <c r="D34" t="str">
        <f t="shared" si="4"/>
        <v>year_ballasted</v>
      </c>
      <c r="E34" t="str">
        <f t="shared" si="4"/>
        <v>year_ballasted</v>
      </c>
      <c r="F34" t="str">
        <f t="shared" si="4"/>
        <v>year_ballasted</v>
      </c>
      <c r="G34" t="str">
        <f t="shared" ref="G34" si="35">SUBSTITUTE(F34,G$3,G$4)</f>
        <v>year_ballasted</v>
      </c>
      <c r="H34" t="str">
        <f t="shared" si="12"/>
        <v>year_ballasted</v>
      </c>
      <c r="I34" t="s">
        <v>27</v>
      </c>
      <c r="J34">
        <v>2</v>
      </c>
      <c r="K34" t="str">
        <f t="shared" si="0"/>
        <v>varchar</v>
      </c>
      <c r="L34" t="str">
        <f t="shared" si="1"/>
        <v>, year_ballasted varchar(2)_x000D_</v>
      </c>
      <c r="O34" t="str">
        <f t="shared" si="6"/>
        <v/>
      </c>
      <c r="P34" t="str">
        <f t="shared" si="7"/>
        <v/>
      </c>
    </row>
    <row r="35" spans="1:16" x14ac:dyDescent="0.25">
      <c r="A35" t="s">
        <v>684</v>
      </c>
      <c r="B35" t="str">
        <f t="shared" si="2"/>
        <v>Tamping</v>
      </c>
      <c r="C35" t="str">
        <f t="shared" si="3"/>
        <v>tamping</v>
      </c>
      <c r="D35" t="str">
        <f t="shared" si="4"/>
        <v>tamping</v>
      </c>
      <c r="E35" t="str">
        <f t="shared" si="4"/>
        <v>tamping</v>
      </c>
      <c r="F35" t="str">
        <f t="shared" si="4"/>
        <v>tamping</v>
      </c>
      <c r="G35" t="str">
        <f t="shared" ref="G35" si="36">SUBSTITUTE(F35,G$3,G$4)</f>
        <v>tamping</v>
      </c>
      <c r="H35" t="str">
        <f t="shared" si="12"/>
        <v>tamping</v>
      </c>
      <c r="I35" t="s">
        <v>27</v>
      </c>
      <c r="J35">
        <v>2</v>
      </c>
      <c r="K35" t="str">
        <f t="shared" si="0"/>
        <v>varchar</v>
      </c>
      <c r="L35" t="str">
        <f t="shared" si="1"/>
        <v>, tamping varchar(2)_x000D_</v>
      </c>
      <c r="O35" t="str">
        <f t="shared" si="6"/>
        <v/>
      </c>
      <c r="P35" t="str">
        <f t="shared" si="7"/>
        <v/>
      </c>
    </row>
    <row r="36" spans="1:16" x14ac:dyDescent="0.25">
      <c r="A36" t="s">
        <v>685</v>
      </c>
      <c r="B36" t="str">
        <f t="shared" si="2"/>
        <v>Points_System_Units</v>
      </c>
      <c r="C36" t="str">
        <f t="shared" si="3"/>
        <v>points_system_units</v>
      </c>
      <c r="D36" t="str">
        <f t="shared" si="4"/>
        <v>points_system_units</v>
      </c>
      <c r="E36" t="str">
        <f t="shared" si="4"/>
        <v>points_system_units</v>
      </c>
      <c r="F36" t="str">
        <f t="shared" si="4"/>
        <v>points_system_units</v>
      </c>
      <c r="G36" t="str">
        <f t="shared" ref="G36" si="37">SUBSTITUTE(F36,G$3,G$4)</f>
        <v>points_system_units</v>
      </c>
      <c r="H36" t="str">
        <f t="shared" si="12"/>
        <v>points_system_units</v>
      </c>
      <c r="I36" t="s">
        <v>300</v>
      </c>
      <c r="K36" t="str">
        <f t="shared" si="0"/>
        <v>real</v>
      </c>
      <c r="L36" t="str">
        <f t="shared" si="1"/>
        <v>, points_system_units real_x000D_</v>
      </c>
      <c r="O36" t="str">
        <f t="shared" si="6"/>
        <v/>
      </c>
      <c r="P36" t="str">
        <f t="shared" si="7"/>
        <v/>
      </c>
    </row>
    <row r="37" spans="1:16" x14ac:dyDescent="0.25">
      <c r="A37" t="s">
        <v>686</v>
      </c>
      <c r="B37" t="str">
        <f t="shared" si="2"/>
        <v>Unique_ID</v>
      </c>
      <c r="C37" t="str">
        <f t="shared" si="3"/>
        <v>unique_id</v>
      </c>
      <c r="D37" t="str">
        <f t="shared" si="4"/>
        <v>unique_id</v>
      </c>
      <c r="E37" t="str">
        <f t="shared" si="4"/>
        <v>unique_id</v>
      </c>
      <c r="F37" t="str">
        <f t="shared" si="4"/>
        <v>unique_id</v>
      </c>
      <c r="G37" t="str">
        <f t="shared" ref="G37" si="38">SUBSTITUTE(F37,G$3,G$4)</f>
        <v>unique_id</v>
      </c>
      <c r="H37" t="str">
        <f t="shared" si="12"/>
        <v>unique_id</v>
      </c>
      <c r="I37" t="s">
        <v>27</v>
      </c>
      <c r="J37">
        <v>10</v>
      </c>
      <c r="K37" t="str">
        <f t="shared" si="0"/>
        <v>varchar</v>
      </c>
      <c r="L37" t="str">
        <f t="shared" si="1"/>
        <v>, unique_id varchar(10)_x000D_</v>
      </c>
      <c r="N37" t="s">
        <v>67</v>
      </c>
      <c r="O37" t="str">
        <f t="shared" si="6"/>
        <v>, unique_id varchar(10)_x000D_</v>
      </c>
      <c r="P37" t="str">
        <f t="shared" si="7"/>
        <v>, unique_id</v>
      </c>
    </row>
    <row r="38" spans="1:16" x14ac:dyDescent="0.25">
      <c r="A38" t="s">
        <v>687</v>
      </c>
      <c r="B38" t="str">
        <f t="shared" si="2"/>
        <v>No.</v>
      </c>
      <c r="C38" t="str">
        <f t="shared" si="3"/>
        <v>no.</v>
      </c>
      <c r="D38" t="str">
        <f t="shared" si="4"/>
        <v>no.</v>
      </c>
      <c r="E38" t="str">
        <f t="shared" si="4"/>
        <v>no.</v>
      </c>
      <c r="F38" t="str">
        <f t="shared" si="4"/>
        <v>number</v>
      </c>
      <c r="G38" t="str">
        <f t="shared" ref="G38" si="39">SUBSTITUTE(F38,G$3,G$4)</f>
        <v>number</v>
      </c>
      <c r="H38" t="s">
        <v>742</v>
      </c>
      <c r="I38" t="s">
        <v>300</v>
      </c>
      <c r="K38" t="str">
        <f t="shared" ref="K38:K57" si="40">INDEX(types_postgres,MATCH(I38,types_master,0))</f>
        <v>real</v>
      </c>
      <c r="L38" t="str">
        <f t="shared" si="1"/>
        <v>, item_number real_x000D_</v>
      </c>
      <c r="N38" t="s">
        <v>67</v>
      </c>
      <c r="O38" t="str">
        <f t="shared" si="6"/>
        <v>, item_number real_x000D_</v>
      </c>
      <c r="P38" t="str">
        <f t="shared" si="7"/>
        <v>, item_number</v>
      </c>
    </row>
    <row r="39" spans="1:16" x14ac:dyDescent="0.25">
      <c r="A39" t="s">
        <v>688</v>
      </c>
      <c r="B39" t="str">
        <f t="shared" si="2"/>
        <v>Letter</v>
      </c>
      <c r="C39" t="str">
        <f t="shared" si="3"/>
        <v>letter</v>
      </c>
      <c r="D39" t="str">
        <f t="shared" si="4"/>
        <v>letter</v>
      </c>
      <c r="E39" t="str">
        <f t="shared" si="4"/>
        <v>letter</v>
      </c>
      <c r="F39" t="str">
        <f t="shared" si="4"/>
        <v>letter</v>
      </c>
      <c r="G39" t="str">
        <f t="shared" ref="G39" si="41">SUBSTITUTE(F39,G$3,G$4)</f>
        <v>letter</v>
      </c>
      <c r="H39" t="str">
        <f t="shared" si="12"/>
        <v>letter</v>
      </c>
      <c r="I39" t="s">
        <v>27</v>
      </c>
      <c r="J39">
        <v>1</v>
      </c>
      <c r="K39" t="str">
        <f t="shared" si="40"/>
        <v>varchar</v>
      </c>
      <c r="L39" t="str">
        <f t="shared" si="1"/>
        <v>, letter varchar(1)_x000D_</v>
      </c>
      <c r="N39" t="s">
        <v>67</v>
      </c>
      <c r="O39" t="str">
        <f t="shared" si="6"/>
        <v>, letter varchar(1)_x000D_</v>
      </c>
      <c r="P39" t="str">
        <f t="shared" si="7"/>
        <v>, letter</v>
      </c>
    </row>
    <row r="40" spans="1:16" x14ac:dyDescent="0.25">
      <c r="A40" t="s">
        <v>689</v>
      </c>
      <c r="B40" t="str">
        <f t="shared" si="2"/>
        <v>Alloy_Left</v>
      </c>
      <c r="C40" t="str">
        <f t="shared" si="3"/>
        <v>alloy_left</v>
      </c>
      <c r="D40" t="str">
        <f t="shared" si="4"/>
        <v>alloy_left</v>
      </c>
      <c r="E40" t="str">
        <f t="shared" si="4"/>
        <v>alloy_left</v>
      </c>
      <c r="F40" t="str">
        <f t="shared" si="4"/>
        <v>alloy_left</v>
      </c>
      <c r="G40" t="str">
        <f t="shared" ref="G40" si="42">SUBSTITUTE(F40,G$3,G$4)</f>
        <v>alloy_left</v>
      </c>
      <c r="H40" t="str">
        <f t="shared" si="12"/>
        <v>alloy_left</v>
      </c>
      <c r="I40" t="s">
        <v>27</v>
      </c>
      <c r="J40">
        <v>1</v>
      </c>
      <c r="K40" t="str">
        <f t="shared" si="40"/>
        <v>varchar</v>
      </c>
      <c r="L40" t="str">
        <f t="shared" si="1"/>
        <v>, alloy_left varchar(1)_x000D_</v>
      </c>
      <c r="N40" t="s">
        <v>67</v>
      </c>
      <c r="O40" t="str">
        <f t="shared" si="6"/>
        <v>, alloy_left varchar(1)_x000D_</v>
      </c>
      <c r="P40" t="str">
        <f t="shared" si="7"/>
        <v>, alloy_left</v>
      </c>
    </row>
    <row r="41" spans="1:16" x14ac:dyDescent="0.25">
      <c r="A41" t="s">
        <v>690</v>
      </c>
      <c r="B41" t="str">
        <f t="shared" si="2"/>
        <v>Alloy_Right</v>
      </c>
      <c r="C41" t="str">
        <f t="shared" si="3"/>
        <v>alloy_right</v>
      </c>
      <c r="D41" t="str">
        <f t="shared" si="4"/>
        <v>alloy_right</v>
      </c>
      <c r="E41" t="str">
        <f t="shared" si="4"/>
        <v>alloy_right</v>
      </c>
      <c r="F41" t="str">
        <f t="shared" si="4"/>
        <v>alloy_right</v>
      </c>
      <c r="G41" t="str">
        <f t="shared" ref="G41" si="43">SUBSTITUTE(F41,G$3,G$4)</f>
        <v>alloy_right</v>
      </c>
      <c r="H41" t="str">
        <f t="shared" si="12"/>
        <v>alloy_right</v>
      </c>
      <c r="I41" t="s">
        <v>27</v>
      </c>
      <c r="J41">
        <v>1</v>
      </c>
      <c r="K41" t="str">
        <f t="shared" si="40"/>
        <v>varchar</v>
      </c>
      <c r="L41" t="str">
        <f t="shared" si="1"/>
        <v>, alloy_right varchar(1)_x000D_</v>
      </c>
      <c r="N41" t="s">
        <v>67</v>
      </c>
      <c r="O41" t="str">
        <f t="shared" si="6"/>
        <v>, alloy_right varchar(1)_x000D_</v>
      </c>
      <c r="P41" t="str">
        <f t="shared" si="7"/>
        <v>, alloy_right</v>
      </c>
    </row>
    <row r="42" spans="1:16" x14ac:dyDescent="0.25">
      <c r="A42" t="s">
        <v>691</v>
      </c>
      <c r="B42" t="str">
        <f t="shared" si="2"/>
        <v>Switch_Blade</v>
      </c>
      <c r="C42" t="str">
        <f t="shared" si="3"/>
        <v>switch_blade</v>
      </c>
      <c r="D42" t="str">
        <f t="shared" si="4"/>
        <v>switch_blade</v>
      </c>
      <c r="E42" t="str">
        <f t="shared" si="4"/>
        <v>switch_blade</v>
      </c>
      <c r="F42" t="str">
        <f t="shared" si="4"/>
        <v>switch_blade</v>
      </c>
      <c r="G42" t="str">
        <f t="shared" ref="G42" si="44">SUBSTITUTE(F42,G$3,G$4)</f>
        <v>switch_blade</v>
      </c>
      <c r="H42" t="str">
        <f t="shared" si="12"/>
        <v>switch_blade</v>
      </c>
      <c r="I42" t="s">
        <v>27</v>
      </c>
      <c r="J42">
        <v>1</v>
      </c>
      <c r="K42" t="str">
        <f t="shared" si="40"/>
        <v>varchar</v>
      </c>
      <c r="L42" t="str">
        <f t="shared" si="1"/>
        <v>, switch_blade varchar(1)_x000D_</v>
      </c>
      <c r="N42" t="s">
        <v>67</v>
      </c>
      <c r="O42" t="str">
        <f t="shared" si="6"/>
        <v>, switch_blade varchar(1)_x000D_</v>
      </c>
      <c r="P42" t="str">
        <f t="shared" si="7"/>
        <v>, switch_blade</v>
      </c>
    </row>
    <row r="43" spans="1:16" x14ac:dyDescent="0.25">
      <c r="A43" t="s">
        <v>692</v>
      </c>
      <c r="B43" t="str">
        <f t="shared" si="2"/>
        <v>Left_Year</v>
      </c>
      <c r="C43" t="str">
        <f t="shared" si="3"/>
        <v>left_year</v>
      </c>
      <c r="D43" t="str">
        <f t="shared" si="4"/>
        <v>left_year</v>
      </c>
      <c r="E43" t="str">
        <f t="shared" si="4"/>
        <v>left_year</v>
      </c>
      <c r="F43" t="str">
        <f t="shared" si="4"/>
        <v>left_year</v>
      </c>
      <c r="G43" t="str">
        <f t="shared" ref="G43" si="45">SUBSTITUTE(F43,G$3,G$4)</f>
        <v>left_year</v>
      </c>
      <c r="H43" t="str">
        <f t="shared" si="12"/>
        <v>left_year</v>
      </c>
      <c r="I43" t="s">
        <v>27</v>
      </c>
      <c r="J43">
        <v>2</v>
      </c>
      <c r="K43" t="str">
        <f t="shared" si="40"/>
        <v>varchar</v>
      </c>
      <c r="L43" t="str">
        <f t="shared" si="1"/>
        <v>, left_year varchar(2)_x000D_</v>
      </c>
      <c r="N43" t="s">
        <v>67</v>
      </c>
      <c r="O43" t="str">
        <f t="shared" si="6"/>
        <v>, left_year varchar(2)_x000D_</v>
      </c>
      <c r="P43" t="str">
        <f t="shared" si="7"/>
        <v>, left_year</v>
      </c>
    </row>
    <row r="44" spans="1:16" x14ac:dyDescent="0.25">
      <c r="A44" t="s">
        <v>693</v>
      </c>
      <c r="B44" t="str">
        <f t="shared" si="2"/>
        <v>Left_New_or_Serv</v>
      </c>
      <c r="C44" t="str">
        <f t="shared" si="3"/>
        <v>left_new_or_serv</v>
      </c>
      <c r="D44" t="str">
        <f t="shared" si="4"/>
        <v>left_new_or_serv</v>
      </c>
      <c r="E44" t="str">
        <f t="shared" si="4"/>
        <v>left_new_or_serv</v>
      </c>
      <c r="F44" t="str">
        <f t="shared" si="4"/>
        <v>left_new_or_serv</v>
      </c>
      <c r="G44" t="str">
        <f t="shared" ref="G44" si="46">SUBSTITUTE(F44,G$3,G$4)</f>
        <v>left_new_or_serv</v>
      </c>
      <c r="H44" t="str">
        <f t="shared" si="12"/>
        <v>left_new_or_serv</v>
      </c>
      <c r="I44" t="s">
        <v>27</v>
      </c>
      <c r="J44">
        <v>1</v>
      </c>
      <c r="K44" t="str">
        <f t="shared" si="40"/>
        <v>varchar</v>
      </c>
      <c r="L44" t="str">
        <f t="shared" si="1"/>
        <v>, left_new_or_serv varchar(1)_x000D_</v>
      </c>
      <c r="N44" t="s">
        <v>67</v>
      </c>
      <c r="O44" t="str">
        <f t="shared" si="6"/>
        <v>, left_new_or_serv varchar(1)_x000D_</v>
      </c>
      <c r="P44" t="str">
        <f t="shared" si="7"/>
        <v>, left_new_or_serv</v>
      </c>
    </row>
    <row r="45" spans="1:16" x14ac:dyDescent="0.25">
      <c r="A45" t="s">
        <v>694</v>
      </c>
      <c r="B45" t="str">
        <f t="shared" si="2"/>
        <v>Right_Year</v>
      </c>
      <c r="C45" t="str">
        <f t="shared" si="3"/>
        <v>right_year</v>
      </c>
      <c r="D45" t="str">
        <f t="shared" si="4"/>
        <v>right_year</v>
      </c>
      <c r="E45" t="str">
        <f t="shared" si="4"/>
        <v>right_year</v>
      </c>
      <c r="F45" t="str">
        <f t="shared" si="4"/>
        <v>right_year</v>
      </c>
      <c r="G45" t="str">
        <f t="shared" ref="G45" si="47">SUBSTITUTE(F45,G$3,G$4)</f>
        <v>right_year</v>
      </c>
      <c r="H45" t="str">
        <f t="shared" si="12"/>
        <v>right_year</v>
      </c>
      <c r="I45" t="s">
        <v>27</v>
      </c>
      <c r="J45">
        <v>2</v>
      </c>
      <c r="K45" t="str">
        <f t="shared" si="40"/>
        <v>varchar</v>
      </c>
      <c r="L45" t="str">
        <f t="shared" si="1"/>
        <v>, right_year varchar(2)_x000D_</v>
      </c>
      <c r="N45" t="s">
        <v>67</v>
      </c>
      <c r="O45" t="str">
        <f t="shared" si="6"/>
        <v>, right_year varchar(2)_x000D_</v>
      </c>
      <c r="P45" t="str">
        <f t="shared" si="7"/>
        <v>, right_year</v>
      </c>
    </row>
    <row r="46" spans="1:16" x14ac:dyDescent="0.25">
      <c r="A46" t="s">
        <v>695</v>
      </c>
      <c r="B46" t="str">
        <f t="shared" si="2"/>
        <v>Right_New_or_Serv</v>
      </c>
      <c r="C46" t="str">
        <f t="shared" si="3"/>
        <v>right_new_or_serv</v>
      </c>
      <c r="D46" t="str">
        <f t="shared" si="4"/>
        <v>right_new_or_serv</v>
      </c>
      <c r="E46" t="str">
        <f t="shared" si="4"/>
        <v>right_new_or_serv</v>
      </c>
      <c r="F46" t="str">
        <f t="shared" si="4"/>
        <v>right_new_or_serv</v>
      </c>
      <c r="G46" t="str">
        <f t="shared" ref="G46" si="48">SUBSTITUTE(F46,G$3,G$4)</f>
        <v>right_new_or_serv</v>
      </c>
      <c r="H46" t="str">
        <f t="shared" si="12"/>
        <v>right_new_or_serv</v>
      </c>
      <c r="I46" t="s">
        <v>27</v>
      </c>
      <c r="J46">
        <v>1</v>
      </c>
      <c r="K46" t="str">
        <f t="shared" si="40"/>
        <v>varchar</v>
      </c>
      <c r="L46" t="str">
        <f t="shared" si="1"/>
        <v>, right_new_or_serv varchar(1)_x000D_</v>
      </c>
      <c r="N46" t="s">
        <v>67</v>
      </c>
      <c r="O46" t="str">
        <f t="shared" si="6"/>
        <v>, right_new_or_serv varchar(1)_x000D_</v>
      </c>
      <c r="P46" t="str">
        <f t="shared" si="7"/>
        <v>, right_new_or_serv</v>
      </c>
    </row>
    <row r="47" spans="1:16" x14ac:dyDescent="0.25">
      <c r="A47" t="s">
        <v>696</v>
      </c>
      <c r="B47" t="str">
        <f t="shared" si="2"/>
        <v>Direction</v>
      </c>
      <c r="C47" t="str">
        <f t="shared" si="3"/>
        <v>direction</v>
      </c>
      <c r="D47" t="str">
        <f t="shared" si="4"/>
        <v>direction</v>
      </c>
      <c r="E47" t="str">
        <f t="shared" si="4"/>
        <v>direction</v>
      </c>
      <c r="F47" t="str">
        <f t="shared" si="4"/>
        <v>direction</v>
      </c>
      <c r="G47" t="str">
        <f t="shared" ref="G47" si="49">SUBSTITUTE(F47,G$3,G$4)</f>
        <v>direction</v>
      </c>
      <c r="H47" t="str">
        <f t="shared" si="12"/>
        <v>direction</v>
      </c>
      <c r="I47" t="s">
        <v>27</v>
      </c>
      <c r="J47">
        <v>1</v>
      </c>
      <c r="K47" t="str">
        <f t="shared" si="40"/>
        <v>varchar</v>
      </c>
      <c r="L47" t="str">
        <f t="shared" si="1"/>
        <v>, direction varchar(1)_x000D_</v>
      </c>
      <c r="N47" t="s">
        <v>67</v>
      </c>
      <c r="O47" t="str">
        <f t="shared" si="6"/>
        <v>, direction varchar(1)_x000D_</v>
      </c>
      <c r="P47" t="str">
        <f t="shared" si="7"/>
        <v>, direction</v>
      </c>
    </row>
    <row r="48" spans="1:16" x14ac:dyDescent="0.25">
      <c r="A48" t="s">
        <v>697</v>
      </c>
      <c r="B48" t="str">
        <f t="shared" si="2"/>
        <v>S&amp;T_No.</v>
      </c>
      <c r="C48" t="str">
        <f t="shared" si="3"/>
        <v>s&amp;t_no.</v>
      </c>
      <c r="D48" t="str">
        <f t="shared" si="4"/>
        <v>s&amp;t_no.</v>
      </c>
      <c r="E48" t="str">
        <f t="shared" si="4"/>
        <v>s_and_t_no.</v>
      </c>
      <c r="F48" t="str">
        <f t="shared" si="4"/>
        <v>s_and_t_number</v>
      </c>
      <c r="G48" t="str">
        <f t="shared" ref="G48" si="50">SUBSTITUTE(F48,G$3,G$4)</f>
        <v>s_and_t_number</v>
      </c>
      <c r="H48" t="str">
        <f t="shared" si="12"/>
        <v>s_and_t_number</v>
      </c>
      <c r="I48" t="s">
        <v>27</v>
      </c>
      <c r="J48">
        <v>10</v>
      </c>
      <c r="K48" t="str">
        <f t="shared" si="40"/>
        <v>varchar</v>
      </c>
      <c r="L48" t="str">
        <f t="shared" si="1"/>
        <v>, s_and_t_number varchar(10)_x000D_</v>
      </c>
      <c r="N48" t="s">
        <v>67</v>
      </c>
      <c r="O48" t="str">
        <f t="shared" si="6"/>
        <v>, s_and_t_number varchar(10)_x000D_</v>
      </c>
      <c r="P48" t="str">
        <f t="shared" si="7"/>
        <v>, s_and_t_number</v>
      </c>
    </row>
    <row r="49" spans="1:16" x14ac:dyDescent="0.25">
      <c r="A49" t="s">
        <v>698</v>
      </c>
      <c r="B49" t="str">
        <f t="shared" si="2"/>
        <v>Type</v>
      </c>
      <c r="C49" t="str">
        <f t="shared" si="3"/>
        <v>type</v>
      </c>
      <c r="D49" t="str">
        <f t="shared" si="4"/>
        <v>type</v>
      </c>
      <c r="E49" t="str">
        <f t="shared" si="4"/>
        <v>type</v>
      </c>
      <c r="F49" t="str">
        <f t="shared" si="4"/>
        <v>type</v>
      </c>
      <c r="G49" t="str">
        <f t="shared" ref="G49" si="51">SUBSTITUTE(F49,G$3,G$4)</f>
        <v>type</v>
      </c>
      <c r="H49" t="s">
        <v>720</v>
      </c>
      <c r="I49" t="s">
        <v>27</v>
      </c>
      <c r="J49">
        <v>1</v>
      </c>
      <c r="K49" t="str">
        <f t="shared" si="40"/>
        <v>varchar</v>
      </c>
      <c r="L49" t="str">
        <f t="shared" si="1"/>
        <v>, switch_type varchar(1)_x000D_</v>
      </c>
      <c r="N49" t="s">
        <v>67</v>
      </c>
      <c r="O49" t="str">
        <f t="shared" si="6"/>
        <v>, switch_type varchar(1)_x000D_</v>
      </c>
      <c r="P49" t="str">
        <f t="shared" si="7"/>
        <v>, switch_type</v>
      </c>
    </row>
    <row r="50" spans="1:16" x14ac:dyDescent="0.25">
      <c r="A50" t="s">
        <v>699</v>
      </c>
      <c r="B50" t="str">
        <f t="shared" si="2"/>
        <v>Angle</v>
      </c>
      <c r="C50" t="str">
        <f t="shared" si="3"/>
        <v>angle</v>
      </c>
      <c r="D50" t="str">
        <f t="shared" si="4"/>
        <v>angle</v>
      </c>
      <c r="E50" t="str">
        <f t="shared" si="4"/>
        <v>angle</v>
      </c>
      <c r="F50" t="str">
        <f t="shared" si="4"/>
        <v>angle</v>
      </c>
      <c r="G50" t="str">
        <f t="shared" ref="G50" si="52">SUBSTITUTE(F50,G$3,G$4)</f>
        <v>angle</v>
      </c>
      <c r="H50" t="s">
        <v>721</v>
      </c>
      <c r="I50" t="s">
        <v>300</v>
      </c>
      <c r="K50" t="str">
        <f t="shared" si="40"/>
        <v>real</v>
      </c>
      <c r="L50" t="str">
        <f t="shared" si="1"/>
        <v>, switch_angle real_x000D_</v>
      </c>
      <c r="N50" t="s">
        <v>67</v>
      </c>
      <c r="O50" t="str">
        <f t="shared" si="6"/>
        <v>, switch_angle real_x000D_</v>
      </c>
      <c r="P50" t="str">
        <f t="shared" si="7"/>
        <v>, switch_angle</v>
      </c>
    </row>
    <row r="51" spans="1:16" x14ac:dyDescent="0.25">
      <c r="A51" t="s">
        <v>700</v>
      </c>
      <c r="B51" t="str">
        <f t="shared" si="2"/>
        <v>Hand</v>
      </c>
      <c r="C51" t="str">
        <f t="shared" si="3"/>
        <v>hand</v>
      </c>
      <c r="D51" t="str">
        <f t="shared" si="4"/>
        <v>hand</v>
      </c>
      <c r="E51" t="str">
        <f t="shared" si="4"/>
        <v>hand</v>
      </c>
      <c r="F51" t="str">
        <f t="shared" si="4"/>
        <v>hand</v>
      </c>
      <c r="G51" t="str">
        <f t="shared" ref="G51" si="53">SUBSTITUTE(F51,G$3,G$4)</f>
        <v>hand</v>
      </c>
      <c r="H51" t="s">
        <v>722</v>
      </c>
      <c r="I51" t="s">
        <v>27</v>
      </c>
      <c r="J51">
        <v>1</v>
      </c>
      <c r="K51" t="str">
        <f t="shared" si="40"/>
        <v>varchar</v>
      </c>
      <c r="L51" t="str">
        <f t="shared" ref="L51" si="54">", "&amp;H51&amp;" "&amp;K51&amp;IF(K51="varchar","("&amp;J51&amp;")","")&amp;CHAR(13)</f>
        <v>, switch_hand varchar(1)_x000D_</v>
      </c>
      <c r="N51" t="s">
        <v>67</v>
      </c>
      <c r="O51" t="str">
        <f t="shared" si="6"/>
        <v>, switch_hand varchar(1)_x000D_</v>
      </c>
      <c r="P51" t="str">
        <f t="shared" si="7"/>
        <v>, switch_hand</v>
      </c>
    </row>
    <row r="52" spans="1:16" x14ac:dyDescent="0.25">
      <c r="A52" t="s">
        <v>701</v>
      </c>
      <c r="B52" t="str">
        <f t="shared" si="2"/>
        <v>Alloy</v>
      </c>
      <c r="C52" t="str">
        <f t="shared" si="3"/>
        <v>alloy</v>
      </c>
      <c r="D52" t="str">
        <f t="shared" si="4"/>
        <v>alloy</v>
      </c>
      <c r="E52" t="str">
        <f t="shared" si="4"/>
        <v>alloy</v>
      </c>
      <c r="F52" t="str">
        <f t="shared" si="4"/>
        <v>alloy</v>
      </c>
      <c r="G52" t="str">
        <f t="shared" ref="G52" si="55">SUBSTITUTE(F52,G$3,G$4)</f>
        <v>alloy</v>
      </c>
      <c r="H52" t="s">
        <v>723</v>
      </c>
      <c r="I52" t="s">
        <v>27</v>
      </c>
      <c r="J52">
        <v>1</v>
      </c>
      <c r="K52" t="str">
        <f t="shared" si="40"/>
        <v>varchar</v>
      </c>
      <c r="L52" t="str">
        <f t="shared" si="1"/>
        <v>, switch_alloy varchar(1)_x000D_</v>
      </c>
      <c r="N52" t="s">
        <v>67</v>
      </c>
      <c r="O52" t="str">
        <f t="shared" si="6"/>
        <v>, switch_alloy varchar(1)_x000D_</v>
      </c>
      <c r="P52" t="str">
        <f t="shared" si="7"/>
        <v>, switch_alloy</v>
      </c>
    </row>
    <row r="53" spans="1:16" x14ac:dyDescent="0.25">
      <c r="A53" t="s">
        <v>702</v>
      </c>
      <c r="B53" t="str">
        <f t="shared" si="2"/>
        <v>Year</v>
      </c>
      <c r="C53" t="str">
        <f t="shared" si="3"/>
        <v>year</v>
      </c>
      <c r="D53" t="str">
        <f t="shared" si="4"/>
        <v>year</v>
      </c>
      <c r="E53" t="str">
        <f t="shared" si="4"/>
        <v>year</v>
      </c>
      <c r="F53" t="str">
        <f t="shared" si="4"/>
        <v>year</v>
      </c>
      <c r="G53" t="str">
        <f t="shared" ref="G53" si="56">SUBSTITUTE(F53,G$3,G$4)</f>
        <v>year</v>
      </c>
      <c r="H53" t="s">
        <v>724</v>
      </c>
      <c r="I53" t="s">
        <v>27</v>
      </c>
      <c r="J53">
        <v>2</v>
      </c>
      <c r="K53" t="str">
        <f t="shared" si="40"/>
        <v>varchar</v>
      </c>
      <c r="L53" t="str">
        <f t="shared" si="1"/>
        <v>, switch_year varchar(2)_x000D_</v>
      </c>
      <c r="O53" t="str">
        <f t="shared" si="6"/>
        <v/>
      </c>
      <c r="P53" t="str">
        <f t="shared" si="7"/>
        <v/>
      </c>
    </row>
    <row r="54" spans="1:16" x14ac:dyDescent="0.25">
      <c r="A54" t="s">
        <v>673</v>
      </c>
      <c r="B54" t="str">
        <f t="shared" si="2"/>
        <v>New_or_Serv</v>
      </c>
      <c r="C54" t="str">
        <f t="shared" si="3"/>
        <v>new_or_serv</v>
      </c>
      <c r="D54" t="str">
        <f t="shared" si="4"/>
        <v>new_or_serv</v>
      </c>
      <c r="E54" t="str">
        <f t="shared" si="4"/>
        <v>new_or_serv</v>
      </c>
      <c r="F54" t="str">
        <f t="shared" si="4"/>
        <v>new_or_serv</v>
      </c>
      <c r="G54" t="str">
        <f t="shared" ref="G54" si="57">SUBSTITUTE(F54,G$3,G$4)</f>
        <v>new_or_serv</v>
      </c>
      <c r="H54" t="s">
        <v>725</v>
      </c>
      <c r="I54" t="s">
        <v>27</v>
      </c>
      <c r="J54">
        <v>1</v>
      </c>
      <c r="K54" t="str">
        <f t="shared" si="40"/>
        <v>varchar</v>
      </c>
      <c r="L54" t="str">
        <f t="shared" si="1"/>
        <v>, switch_new_or_serv varchar(1)_x000D_</v>
      </c>
      <c r="O54" t="str">
        <f t="shared" si="6"/>
        <v/>
      </c>
      <c r="P54" t="str">
        <f t="shared" si="7"/>
        <v/>
      </c>
    </row>
    <row r="55" spans="1:16" x14ac:dyDescent="0.25">
      <c r="A55" t="s">
        <v>703</v>
      </c>
      <c r="B55" t="str">
        <f t="shared" si="2"/>
        <v>Edgar_Code</v>
      </c>
      <c r="C55" t="str">
        <f t="shared" si="3"/>
        <v>edgar_code</v>
      </c>
      <c r="D55" t="str">
        <f t="shared" si="4"/>
        <v>edgar_code</v>
      </c>
      <c r="E55" t="str">
        <f t="shared" si="4"/>
        <v>edgar_code</v>
      </c>
      <c r="F55" t="str">
        <f t="shared" si="4"/>
        <v>edgar_code</v>
      </c>
      <c r="G55" t="str">
        <f t="shared" ref="G55" si="58">SUBSTITUTE(F55,G$3,G$4)</f>
        <v>edgar_code</v>
      </c>
      <c r="H55" t="str">
        <f t="shared" si="12"/>
        <v>edgar_code</v>
      </c>
      <c r="I55" t="s">
        <v>27</v>
      </c>
      <c r="J55">
        <v>20</v>
      </c>
      <c r="K55" t="str">
        <f t="shared" si="40"/>
        <v>varchar</v>
      </c>
      <c r="L55" t="str">
        <f t="shared" si="1"/>
        <v>, edgar_code varchar(20)_x000D_</v>
      </c>
      <c r="O55" t="str">
        <f t="shared" si="6"/>
        <v/>
      </c>
      <c r="P55" t="str">
        <f t="shared" si="7"/>
        <v/>
      </c>
    </row>
    <row r="56" spans="1:16" x14ac:dyDescent="0.25">
      <c r="A56" t="s">
        <v>697</v>
      </c>
      <c r="B56" t="str">
        <f t="shared" si="2"/>
        <v>S&amp;T_No.</v>
      </c>
      <c r="C56" t="str">
        <f t="shared" si="3"/>
        <v>s&amp;t_no.</v>
      </c>
      <c r="D56" t="str">
        <f t="shared" si="4"/>
        <v>s&amp;t_no.</v>
      </c>
      <c r="E56" t="str">
        <f t="shared" si="4"/>
        <v>s_and_t_no.</v>
      </c>
      <c r="F56" t="str">
        <f t="shared" si="4"/>
        <v>s_and_t_number</v>
      </c>
      <c r="G56" t="str">
        <f t="shared" ref="G56" si="59">SUBSTITUTE(F56,G$3,G$4)</f>
        <v>s_and_t_number</v>
      </c>
      <c r="H56" t="s">
        <v>726</v>
      </c>
      <c r="I56" t="s">
        <v>27</v>
      </c>
      <c r="J56">
        <v>10</v>
      </c>
      <c r="K56" t="str">
        <f t="shared" si="40"/>
        <v>varchar</v>
      </c>
      <c r="L56" t="str">
        <f t="shared" si="1"/>
        <v>, switch_s_and_c_number varchar(10)_x000D_</v>
      </c>
      <c r="O56" t="str">
        <f t="shared" si="6"/>
        <v/>
      </c>
      <c r="P56" t="str">
        <f t="shared" si="7"/>
        <v/>
      </c>
    </row>
    <row r="57" spans="1:16" x14ac:dyDescent="0.25">
      <c r="A57" t="s">
        <v>704</v>
      </c>
      <c r="B57" t="str">
        <f t="shared" si="2"/>
        <v>PSR</v>
      </c>
      <c r="C57" t="str">
        <f t="shared" si="3"/>
        <v>psr</v>
      </c>
      <c r="D57" t="str">
        <f t="shared" si="4"/>
        <v>psr</v>
      </c>
      <c r="E57" t="str">
        <f t="shared" si="4"/>
        <v>psr</v>
      </c>
      <c r="F57" t="str">
        <f t="shared" si="4"/>
        <v>psr</v>
      </c>
      <c r="G57" t="str">
        <f t="shared" ref="G57" si="60">SUBSTITUTE(F57,G$3,G$4)</f>
        <v>psr</v>
      </c>
      <c r="H57" t="s">
        <v>719</v>
      </c>
      <c r="I57" t="s">
        <v>300</v>
      </c>
      <c r="K57" t="str">
        <f t="shared" si="40"/>
        <v>real</v>
      </c>
      <c r="L57" t="str">
        <f t="shared" si="1"/>
        <v>, perm_speed_restriction_mph real_x000D_</v>
      </c>
      <c r="N57" t="s">
        <v>67</v>
      </c>
      <c r="O57" t="str">
        <f t="shared" si="6"/>
        <v>, perm_speed_restriction_mph real_x000D_</v>
      </c>
      <c r="P57" t="str">
        <f t="shared" si="7"/>
        <v>, perm_speed_restriction_mph</v>
      </c>
    </row>
    <row r="58" spans="1:16" x14ac:dyDescent="0.25">
      <c r="H58" s="48" t="s">
        <v>731</v>
      </c>
      <c r="I58" s="48" t="s">
        <v>300</v>
      </c>
      <c r="J58" s="48"/>
      <c r="K58" s="48" t="str">
        <f t="shared" ref="K58:K61" si="61">INDEX(types_postgres,MATCH(I58,types_master,0))</f>
        <v>real</v>
      </c>
      <c r="L58" s="48" t="str">
        <f t="shared" ref="L58:L61" si="62">", "&amp;H58&amp;" "&amp;K58&amp;IF(K58="varchar","("&amp;J58&amp;")","")&amp;CHAR(13)</f>
        <v>, main_from_m real_x000D_</v>
      </c>
      <c r="M58" s="48"/>
      <c r="N58" s="48" t="s">
        <v>67</v>
      </c>
      <c r="O58" s="48" t="str">
        <f t="shared" si="6"/>
        <v>, main_from_m real_x000D_</v>
      </c>
      <c r="P58" s="48" t="str">
        <f t="shared" si="7"/>
        <v>, main_from_m</v>
      </c>
    </row>
    <row r="59" spans="1:16" x14ac:dyDescent="0.25">
      <c r="H59" s="48" t="s">
        <v>732</v>
      </c>
      <c r="I59" s="48" t="s">
        <v>300</v>
      </c>
      <c r="J59" s="48"/>
      <c r="K59" s="48" t="str">
        <f t="shared" si="61"/>
        <v>real</v>
      </c>
      <c r="L59" s="48" t="str">
        <f t="shared" si="62"/>
        <v>, main_to_m real_x000D_</v>
      </c>
      <c r="M59" s="48"/>
      <c r="N59" s="48" t="s">
        <v>67</v>
      </c>
      <c r="O59" s="48" t="str">
        <f t="shared" si="6"/>
        <v>, main_to_m real_x000D_</v>
      </c>
      <c r="P59" s="48" t="str">
        <f t="shared" si="7"/>
        <v>, main_to_m</v>
      </c>
    </row>
    <row r="60" spans="1:16" x14ac:dyDescent="0.25">
      <c r="H60" s="48" t="s">
        <v>733</v>
      </c>
      <c r="I60" s="48" t="s">
        <v>300</v>
      </c>
      <c r="J60" s="48"/>
      <c r="K60" s="48" t="str">
        <f t="shared" si="61"/>
        <v>real</v>
      </c>
      <c r="L60" s="48" t="str">
        <f t="shared" si="62"/>
        <v>, second_from_m real_x000D_</v>
      </c>
      <c r="M60" s="48"/>
      <c r="N60" s="48" t="s">
        <v>67</v>
      </c>
      <c r="O60" s="48" t="str">
        <f t="shared" si="6"/>
        <v>, second_from_m real_x000D_</v>
      </c>
      <c r="P60" s="48" t="str">
        <f t="shared" si="7"/>
        <v>, second_from_m</v>
      </c>
    </row>
    <row r="61" spans="1:16" x14ac:dyDescent="0.25">
      <c r="H61" s="48" t="s">
        <v>734</v>
      </c>
      <c r="I61" s="48" t="s">
        <v>300</v>
      </c>
      <c r="J61" s="48"/>
      <c r="K61" s="48" t="str">
        <f t="shared" si="61"/>
        <v>real</v>
      </c>
      <c r="L61" s="48" t="str">
        <f t="shared" si="62"/>
        <v>, second_to_m real_x000D_</v>
      </c>
      <c r="M61" s="48"/>
      <c r="N61" s="48" t="s">
        <v>67</v>
      </c>
      <c r="O61" s="48" t="str">
        <f t="shared" si="6"/>
        <v>, second_to_m real_x000D_</v>
      </c>
      <c r="P61" s="48" t="str">
        <f t="shared" si="7"/>
        <v>, second_to_m</v>
      </c>
    </row>
    <row r="62" spans="1:16" x14ac:dyDescent="0.25">
      <c r="H62" s="48" t="s">
        <v>743</v>
      </c>
      <c r="I62" s="48" t="s">
        <v>300</v>
      </c>
      <c r="J62" s="48"/>
      <c r="K62" s="48" t="str">
        <f t="shared" ref="K62:K63" si="63">INDEX(types_postgres,MATCH(I62,types_master,0))</f>
        <v>real</v>
      </c>
      <c r="L62" s="48" t="str">
        <f t="shared" ref="L62:L63" si="64">", "&amp;H62&amp;" "&amp;K62&amp;IF(K62="varchar","("&amp;J62&amp;")","")&amp;CHAR(13)</f>
        <v>, main_forward_offset_start_m real_x000D_</v>
      </c>
      <c r="M62" s="48"/>
      <c r="N62" s="48" t="s">
        <v>67</v>
      </c>
      <c r="O62" s="48" t="str">
        <f t="shared" ref="O62:O63" si="65">IF(N62="y",L62,"")</f>
        <v>, main_forward_offset_start_m real_x000D_</v>
      </c>
      <c r="P62" s="48" t="str">
        <f t="shared" si="7"/>
        <v>, main_forward_offset_start_m</v>
      </c>
    </row>
    <row r="63" spans="1:16" x14ac:dyDescent="0.25">
      <c r="H63" s="48" t="s">
        <v>744</v>
      </c>
      <c r="I63" s="48" t="s">
        <v>300</v>
      </c>
      <c r="J63" s="48"/>
      <c r="K63" s="48" t="str">
        <f t="shared" si="63"/>
        <v>real</v>
      </c>
      <c r="L63" s="48" t="str">
        <f t="shared" si="64"/>
        <v>, main_forward_offset_end_m real_x000D_</v>
      </c>
      <c r="M63" s="48"/>
      <c r="N63" s="48" t="s">
        <v>67</v>
      </c>
      <c r="O63" s="48" t="str">
        <f t="shared" si="65"/>
        <v>, main_forward_offset_end_m real_x000D_</v>
      </c>
      <c r="P63" s="48" t="str">
        <f t="shared" si="7"/>
        <v>, main_forward_offset_end_m</v>
      </c>
    </row>
    <row r="64" spans="1:16" x14ac:dyDescent="0.25">
      <c r="H64" s="48" t="s">
        <v>751</v>
      </c>
      <c r="I64" s="48" t="s">
        <v>300</v>
      </c>
      <c r="J64" s="48"/>
      <c r="K64" s="48" t="str">
        <f t="shared" ref="K64:K67" si="66">INDEX(types_postgres,MATCH(I64,types_master,0))</f>
        <v>real</v>
      </c>
      <c r="L64" s="48" t="str">
        <f t="shared" ref="L64:L67" si="67">", "&amp;H64&amp;" "&amp;K64&amp;IF(K64="varchar","("&amp;J64&amp;")","")&amp;CHAR(13)</f>
        <v>, main_forward_offset_mid_m real_x000D_</v>
      </c>
      <c r="M64" s="48"/>
      <c r="N64" s="48" t="s">
        <v>67</v>
      </c>
      <c r="O64" s="48" t="str">
        <f t="shared" ref="O64:O67" si="68">IF(N64="y",L64,"")</f>
        <v>, main_forward_offset_mid_m real_x000D_</v>
      </c>
      <c r="P64" s="48" t="str">
        <f t="shared" ref="P64:P67" si="69">IF(N64="y",", "&amp;H64,"")</f>
        <v>, main_forward_offset_mid_m</v>
      </c>
    </row>
    <row r="65" spans="8:16" x14ac:dyDescent="0.25">
      <c r="H65" s="48" t="s">
        <v>752</v>
      </c>
      <c r="I65" s="48" t="s">
        <v>300</v>
      </c>
      <c r="J65" s="48"/>
      <c r="K65" s="48" t="str">
        <f t="shared" si="66"/>
        <v>real</v>
      </c>
      <c r="L65" s="48" t="str">
        <f t="shared" si="67"/>
        <v>, main_forward_offset_switch_m real_x000D_</v>
      </c>
      <c r="M65" s="48"/>
      <c r="N65" s="48" t="s">
        <v>67</v>
      </c>
      <c r="O65" s="48" t="str">
        <f t="shared" si="68"/>
        <v>, main_forward_offset_switch_m real_x000D_</v>
      </c>
      <c r="P65" s="48" t="str">
        <f t="shared" si="69"/>
        <v>, main_forward_offset_switch_m</v>
      </c>
    </row>
    <row r="66" spans="8:16" x14ac:dyDescent="0.25">
      <c r="H66" s="48" t="s">
        <v>745</v>
      </c>
      <c r="I66" s="48" t="s">
        <v>300</v>
      </c>
      <c r="J66" s="48"/>
      <c r="K66" s="48" t="str">
        <f t="shared" si="66"/>
        <v>real</v>
      </c>
      <c r="L66" s="48" t="str">
        <f t="shared" si="67"/>
        <v>, second_forward_offset_start_m real_x000D_</v>
      </c>
      <c r="M66" s="48"/>
      <c r="N66" s="48" t="s">
        <v>67</v>
      </c>
      <c r="O66" s="48" t="str">
        <f t="shared" si="68"/>
        <v>, second_forward_offset_start_m real_x000D_</v>
      </c>
      <c r="P66" s="48" t="str">
        <f t="shared" si="69"/>
        <v>, second_forward_offset_start_m</v>
      </c>
    </row>
    <row r="67" spans="8:16" x14ac:dyDescent="0.25">
      <c r="H67" s="48" t="s">
        <v>746</v>
      </c>
      <c r="I67" s="48" t="s">
        <v>300</v>
      </c>
      <c r="J67" s="48"/>
      <c r="K67" s="48" t="str">
        <f t="shared" si="66"/>
        <v>real</v>
      </c>
      <c r="L67" s="48" t="str">
        <f t="shared" si="67"/>
        <v>, second_forward_offset_end_m real_x000D_</v>
      </c>
      <c r="M67" s="48"/>
      <c r="N67" s="48" t="s">
        <v>67</v>
      </c>
      <c r="O67" s="48" t="str">
        <f t="shared" si="68"/>
        <v>, second_forward_offset_end_m real_x000D_</v>
      </c>
      <c r="P67" s="48" t="str">
        <f t="shared" si="69"/>
        <v>, second_forward_offset_end_m</v>
      </c>
    </row>
    <row r="68" spans="8:16" x14ac:dyDescent="0.25">
      <c r="H68" s="48" t="s">
        <v>755</v>
      </c>
      <c r="I68" s="48" t="s">
        <v>300</v>
      </c>
      <c r="J68" s="48"/>
      <c r="K68" s="48" t="str">
        <f t="shared" ref="K68:K78" si="70">INDEX(types_postgres,MATCH(I68,types_master,0))</f>
        <v>real</v>
      </c>
      <c r="L68" s="48" t="str">
        <f t="shared" ref="L68:L78" si="71">", "&amp;H68&amp;" "&amp;K68&amp;IF(K68="varchar","("&amp;J68&amp;")","")&amp;CHAR(13)</f>
        <v>, second_forward_offset_mid_m real_x000D_</v>
      </c>
      <c r="M68" s="48"/>
      <c r="N68" s="48" t="s">
        <v>67</v>
      </c>
      <c r="O68" s="48" t="str">
        <f t="shared" ref="O68:O78" si="72">IF(N68="y",L68,"")</f>
        <v>, second_forward_offset_mid_m real_x000D_</v>
      </c>
      <c r="P68" s="48" t="str">
        <f t="shared" ref="P68:P78" si="73">IF(N68="y",", "&amp;H68,"")</f>
        <v>, second_forward_offset_mid_m</v>
      </c>
    </row>
    <row r="69" spans="8:16" x14ac:dyDescent="0.25">
      <c r="H69" s="48" t="s">
        <v>756</v>
      </c>
      <c r="I69" s="48" t="s">
        <v>300</v>
      </c>
      <c r="J69" s="48"/>
      <c r="K69" s="48" t="str">
        <f t="shared" si="70"/>
        <v>real</v>
      </c>
      <c r="L69" s="48" t="str">
        <f t="shared" si="71"/>
        <v>, second_forward_offset_switch_m real_x000D_</v>
      </c>
      <c r="M69" s="48"/>
      <c r="N69" s="48" t="s">
        <v>67</v>
      </c>
      <c r="O69" s="48" t="str">
        <f t="shared" si="72"/>
        <v>, second_forward_offset_switch_m real_x000D_</v>
      </c>
      <c r="P69" s="48" t="str">
        <f t="shared" si="73"/>
        <v>, second_forward_offset_switch_m</v>
      </c>
    </row>
    <row r="70" spans="8:16" x14ac:dyDescent="0.25">
      <c r="H70" s="48" t="s">
        <v>747</v>
      </c>
      <c r="I70" s="48" t="s">
        <v>300</v>
      </c>
      <c r="J70" s="48"/>
      <c r="K70" s="48" t="str">
        <f t="shared" si="70"/>
        <v>real</v>
      </c>
      <c r="L70" s="48" t="str">
        <f t="shared" si="71"/>
        <v>, main_reverse_offset_start_m real_x000D_</v>
      </c>
      <c r="M70" s="48"/>
      <c r="N70" s="48" t="s">
        <v>67</v>
      </c>
      <c r="O70" s="48" t="str">
        <f t="shared" si="72"/>
        <v>, main_reverse_offset_start_m real_x000D_</v>
      </c>
      <c r="P70" s="48" t="str">
        <f t="shared" si="73"/>
        <v>, main_reverse_offset_start_m</v>
      </c>
    </row>
    <row r="71" spans="8:16" x14ac:dyDescent="0.25">
      <c r="H71" s="48" t="s">
        <v>748</v>
      </c>
      <c r="I71" s="48" t="s">
        <v>300</v>
      </c>
      <c r="J71" s="48"/>
      <c r="K71" s="48" t="str">
        <f t="shared" si="70"/>
        <v>real</v>
      </c>
      <c r="L71" s="48" t="str">
        <f t="shared" si="71"/>
        <v>, main_reverse_offset_end_m real_x000D_</v>
      </c>
      <c r="M71" s="48"/>
      <c r="N71" s="48" t="s">
        <v>67</v>
      </c>
      <c r="O71" s="48" t="str">
        <f t="shared" si="72"/>
        <v>, main_reverse_offset_end_m real_x000D_</v>
      </c>
      <c r="P71" s="48" t="str">
        <f t="shared" si="73"/>
        <v>, main_reverse_offset_end_m</v>
      </c>
    </row>
    <row r="72" spans="8:16" x14ac:dyDescent="0.25">
      <c r="H72" s="48" t="s">
        <v>749</v>
      </c>
      <c r="I72" s="48" t="s">
        <v>300</v>
      </c>
      <c r="J72" s="48"/>
      <c r="K72" s="48" t="str">
        <f t="shared" si="70"/>
        <v>real</v>
      </c>
      <c r="L72" s="48" t="str">
        <f t="shared" si="71"/>
        <v>, second_reverse_offset_start_m real_x000D_</v>
      </c>
      <c r="M72" s="48"/>
      <c r="N72" s="48" t="s">
        <v>67</v>
      </c>
      <c r="O72" s="48" t="str">
        <f t="shared" si="72"/>
        <v>, second_reverse_offset_start_m real_x000D_</v>
      </c>
      <c r="P72" s="48" t="str">
        <f t="shared" si="73"/>
        <v>, second_reverse_offset_start_m</v>
      </c>
    </row>
    <row r="73" spans="8:16" x14ac:dyDescent="0.25">
      <c r="H73" s="48" t="s">
        <v>750</v>
      </c>
      <c r="I73" s="48" t="s">
        <v>300</v>
      </c>
      <c r="J73" s="48"/>
      <c r="K73" s="48" t="str">
        <f t="shared" si="70"/>
        <v>real</v>
      </c>
      <c r="L73" s="48" t="str">
        <f t="shared" si="71"/>
        <v>, second_reverse_offset_end_m real_x000D_</v>
      </c>
      <c r="M73" s="48"/>
      <c r="N73" s="48" t="s">
        <v>67</v>
      </c>
      <c r="O73" s="48" t="str">
        <f t="shared" si="72"/>
        <v>, second_reverse_offset_end_m real_x000D_</v>
      </c>
      <c r="P73" s="48" t="str">
        <f t="shared" si="73"/>
        <v>, second_reverse_offset_end_m</v>
      </c>
    </row>
    <row r="74" spans="8:16" x14ac:dyDescent="0.25">
      <c r="H74" s="48" t="s">
        <v>753</v>
      </c>
      <c r="I74" s="48" t="s">
        <v>300</v>
      </c>
      <c r="J74" s="48"/>
      <c r="K74" s="48" t="str">
        <f t="shared" si="70"/>
        <v>real</v>
      </c>
      <c r="L74" s="48" t="str">
        <f t="shared" si="71"/>
        <v>, main_reverse_offset_mid_m real_x000D_</v>
      </c>
      <c r="M74" s="48"/>
      <c r="N74" s="48" t="s">
        <v>67</v>
      </c>
      <c r="O74" s="48" t="str">
        <f t="shared" si="72"/>
        <v>, main_reverse_offset_mid_m real_x000D_</v>
      </c>
      <c r="P74" s="48" t="str">
        <f t="shared" si="73"/>
        <v>, main_reverse_offset_mid_m</v>
      </c>
    </row>
    <row r="75" spans="8:16" x14ac:dyDescent="0.25">
      <c r="H75" s="48" t="s">
        <v>754</v>
      </c>
      <c r="I75" s="48" t="s">
        <v>300</v>
      </c>
      <c r="J75" s="48"/>
      <c r="K75" s="48" t="str">
        <f t="shared" si="70"/>
        <v>real</v>
      </c>
      <c r="L75" s="48" t="str">
        <f t="shared" si="71"/>
        <v>, main_reverse_offset_switch_m real_x000D_</v>
      </c>
      <c r="M75" s="48"/>
      <c r="N75" s="48" t="s">
        <v>67</v>
      </c>
      <c r="O75" s="48" t="str">
        <f t="shared" si="72"/>
        <v>, main_reverse_offset_switch_m real_x000D_</v>
      </c>
      <c r="P75" s="48" t="str">
        <f t="shared" si="73"/>
        <v>, main_reverse_offset_switch_m</v>
      </c>
    </row>
    <row r="76" spans="8:16" x14ac:dyDescent="0.25">
      <c r="H76" s="48" t="s">
        <v>757</v>
      </c>
      <c r="I76" s="48" t="s">
        <v>300</v>
      </c>
      <c r="J76" s="48"/>
      <c r="K76" s="48" t="str">
        <f t="shared" si="70"/>
        <v>real</v>
      </c>
      <c r="L76" s="48" t="str">
        <f t="shared" si="71"/>
        <v>, second_reverse_offset_mid_m real_x000D_</v>
      </c>
      <c r="M76" s="48"/>
      <c r="N76" s="48" t="s">
        <v>67</v>
      </c>
      <c r="O76" s="48" t="str">
        <f t="shared" si="72"/>
        <v>, second_reverse_offset_mid_m real_x000D_</v>
      </c>
      <c r="P76" s="48" t="str">
        <f t="shared" si="73"/>
        <v>, second_reverse_offset_mid_m</v>
      </c>
    </row>
    <row r="77" spans="8:16" x14ac:dyDescent="0.25">
      <c r="H77" s="48" t="s">
        <v>758</v>
      </c>
      <c r="I77" s="48" t="s">
        <v>300</v>
      </c>
      <c r="J77" s="48"/>
      <c r="K77" s="48" t="str">
        <f t="shared" si="70"/>
        <v>real</v>
      </c>
      <c r="L77" s="48" t="str">
        <f t="shared" si="71"/>
        <v>, second_reverse_offset_switch_m real_x000D_</v>
      </c>
      <c r="M77" s="48"/>
      <c r="N77" s="48" t="s">
        <v>67</v>
      </c>
      <c r="O77" s="48" t="str">
        <f t="shared" si="72"/>
        <v>, second_reverse_offset_switch_m real_x000D_</v>
      </c>
      <c r="P77" s="48" t="str">
        <f t="shared" si="73"/>
        <v>, second_reverse_offset_switch_m</v>
      </c>
    </row>
    <row r="78" spans="8:16" x14ac:dyDescent="0.25">
      <c r="H78" s="48" t="s">
        <v>737</v>
      </c>
      <c r="I78" s="48" t="s">
        <v>32</v>
      </c>
      <c r="J78" s="48"/>
      <c r="K78" s="48" t="str">
        <f t="shared" si="70"/>
        <v>uuid</v>
      </c>
      <c r="L78" s="48" t="str">
        <f t="shared" si="71"/>
        <v>, s_and_c_uuid uuid_x000D_</v>
      </c>
      <c r="M78" s="48"/>
      <c r="N78" s="48" t="s">
        <v>67</v>
      </c>
      <c r="O78" s="48" t="str">
        <f t="shared" si="72"/>
        <v>, s_and_c_uuid uuid_x000D_</v>
      </c>
      <c r="P78" s="48" t="str">
        <f t="shared" si="73"/>
        <v>, s_and_c_uuid</v>
      </c>
    </row>
    <row r="79" spans="8:16" x14ac:dyDescent="0.25">
      <c r="H79" s="48"/>
      <c r="I79" s="48"/>
      <c r="J79" s="48"/>
      <c r="K79" s="48"/>
      <c r="L79" s="48"/>
      <c r="M79" s="48"/>
      <c r="N79" s="48"/>
      <c r="O79" s="48"/>
      <c r="P79" s="48" t="str">
        <f t="shared" ref="P79:P82" si="74">IF(N79="y",", "&amp;H79,"")</f>
        <v/>
      </c>
    </row>
    <row r="80" spans="8:16" x14ac:dyDescent="0.25">
      <c r="H80" s="48"/>
      <c r="I80" s="48"/>
      <c r="J80" s="48"/>
      <c r="K80" s="48"/>
      <c r="L80" s="48"/>
      <c r="M80" s="48"/>
      <c r="N80" s="48"/>
      <c r="O80" s="48"/>
      <c r="P80" s="48" t="str">
        <f t="shared" si="74"/>
        <v/>
      </c>
    </row>
    <row r="81" spans="1:16" x14ac:dyDescent="0.25">
      <c r="H81" s="48"/>
      <c r="I81" s="48"/>
      <c r="J81" s="48"/>
      <c r="K81" s="48"/>
      <c r="L81" s="48"/>
      <c r="M81" s="48"/>
      <c r="N81" s="48"/>
      <c r="O81" s="48"/>
      <c r="P81" s="48" t="str">
        <f t="shared" si="74"/>
        <v/>
      </c>
    </row>
    <row r="82" spans="1:16" x14ac:dyDescent="0.25">
      <c r="H82" s="48"/>
      <c r="I82" s="48"/>
      <c r="J82" s="48"/>
      <c r="K82" s="48"/>
      <c r="L82" s="48"/>
      <c r="M82" s="48"/>
      <c r="N82" s="48"/>
      <c r="O82" s="48"/>
      <c r="P82" s="48" t="str">
        <f t="shared" si="74"/>
        <v/>
      </c>
    </row>
    <row r="84" spans="1:16" x14ac:dyDescent="0.25">
      <c r="A84" t="s">
        <v>759</v>
      </c>
      <c r="B84" t="str">
        <f t="shared" ref="B84:B90" si="75">SUBSTITUTE(A84," ","_")</f>
        <v>Unit</v>
      </c>
      <c r="C84" t="str">
        <f t="shared" ref="C84:C90" si="76">LOWER(B84)</f>
        <v>unit</v>
      </c>
      <c r="D84" t="str">
        <f t="shared" ref="D84:D90" si="77">SUBSTITUTE(C84,D$3,D$4)</f>
        <v>unit</v>
      </c>
      <c r="E84" t="str">
        <f t="shared" ref="E84:E90" si="78">SUBSTITUTE(D84,E$3,E$4)</f>
        <v>unit</v>
      </c>
      <c r="F84" t="str">
        <f t="shared" ref="F84:F90" si="79">SUBSTITUTE(E84,F$3,F$4)</f>
        <v>unit</v>
      </c>
      <c r="G84" t="str">
        <f t="shared" ref="G84:G90" si="80">SUBSTITUTE(F84,G$3,G$4)</f>
        <v>unit</v>
      </c>
      <c r="H84" t="str">
        <f t="shared" ref="H84:H90" si="81">G84</f>
        <v>unit</v>
      </c>
      <c r="I84" t="s">
        <v>27</v>
      </c>
      <c r="J84">
        <v>20</v>
      </c>
      <c r="K84" s="48" t="str">
        <f t="shared" ref="K84:K90" si="82">INDEX(types_postgres,MATCH(I84,types_master,0))</f>
        <v>varchar</v>
      </c>
      <c r="L84" s="48" t="str">
        <f t="shared" ref="L84:L90" si="83">", "&amp;H84&amp;" "&amp;K84&amp;IF(K84="varchar","("&amp;J84&amp;")","")&amp;CHAR(13)</f>
        <v>, unit varchar(20)_x000D_</v>
      </c>
      <c r="N84" s="48" t="s">
        <v>67</v>
      </c>
      <c r="O84" s="48" t="str">
        <f t="shared" ref="O84:O90" si="84">IF(N84="y",L84,"")</f>
        <v>, unit varchar(20)_x000D_</v>
      </c>
      <c r="P84" s="48" t="str">
        <f t="shared" ref="P84:P90" si="85">IF(N84="y",", "&amp;H84,"")</f>
        <v>, unit</v>
      </c>
    </row>
    <row r="85" spans="1:16" x14ac:dyDescent="0.25">
      <c r="A85" t="s">
        <v>760</v>
      </c>
      <c r="B85" t="str">
        <f t="shared" si="75"/>
        <v>TrainID</v>
      </c>
      <c r="C85" t="str">
        <f t="shared" si="76"/>
        <v>trainid</v>
      </c>
      <c r="D85" t="str">
        <f t="shared" si="77"/>
        <v>trainid</v>
      </c>
      <c r="E85" t="str">
        <f t="shared" si="78"/>
        <v>trainid</v>
      </c>
      <c r="F85" t="str">
        <f t="shared" si="79"/>
        <v>trainid</v>
      </c>
      <c r="G85" t="str">
        <f t="shared" si="80"/>
        <v>trainid</v>
      </c>
      <c r="H85" t="str">
        <f t="shared" si="81"/>
        <v>trainid</v>
      </c>
      <c r="I85" t="s">
        <v>27</v>
      </c>
      <c r="J85">
        <v>8</v>
      </c>
      <c r="K85" s="48" t="str">
        <f t="shared" si="82"/>
        <v>varchar</v>
      </c>
      <c r="L85" s="48" t="str">
        <f t="shared" si="83"/>
        <v>, trainid varchar(8)_x000D_</v>
      </c>
      <c r="N85" s="48" t="s">
        <v>67</v>
      </c>
      <c r="O85" s="48" t="str">
        <f t="shared" si="84"/>
        <v>, trainid varchar(8)_x000D_</v>
      </c>
      <c r="P85" s="48" t="str">
        <f t="shared" si="85"/>
        <v>, trainid</v>
      </c>
    </row>
    <row r="86" spans="1:16" x14ac:dyDescent="0.25">
      <c r="A86" t="s">
        <v>761</v>
      </c>
      <c r="B86" t="str">
        <f t="shared" si="75"/>
        <v>DepTime</v>
      </c>
      <c r="C86" t="str">
        <f t="shared" si="76"/>
        <v>deptime</v>
      </c>
      <c r="D86" t="str">
        <f t="shared" si="77"/>
        <v>deptime</v>
      </c>
      <c r="E86" t="str">
        <f t="shared" si="78"/>
        <v>deptime</v>
      </c>
      <c r="F86" t="str">
        <f t="shared" si="79"/>
        <v>deptime</v>
      </c>
      <c r="G86" t="str">
        <f t="shared" si="80"/>
        <v>deptime</v>
      </c>
      <c r="H86" t="str">
        <f t="shared" si="81"/>
        <v>deptime</v>
      </c>
      <c r="I86" t="s">
        <v>44</v>
      </c>
      <c r="K86" s="48" t="str">
        <f t="shared" si="82"/>
        <v>time</v>
      </c>
      <c r="L86" s="48" t="str">
        <f t="shared" si="83"/>
        <v>, deptime time_x000D_</v>
      </c>
      <c r="N86" s="48" t="s">
        <v>67</v>
      </c>
      <c r="O86" s="48" t="str">
        <f t="shared" si="84"/>
        <v>, deptime time_x000D_</v>
      </c>
      <c r="P86" s="48" t="str">
        <f t="shared" si="85"/>
        <v>, deptime</v>
      </c>
    </row>
    <row r="87" spans="1:16" x14ac:dyDescent="0.25">
      <c r="A87" t="s">
        <v>660</v>
      </c>
      <c r="B87" t="str">
        <f t="shared" si="75"/>
        <v>From</v>
      </c>
      <c r="C87" t="str">
        <f t="shared" si="76"/>
        <v>from</v>
      </c>
      <c r="D87" t="str">
        <f t="shared" si="77"/>
        <v>from</v>
      </c>
      <c r="E87" t="str">
        <f t="shared" si="78"/>
        <v>from</v>
      </c>
      <c r="F87" t="str">
        <f t="shared" si="79"/>
        <v>from</v>
      </c>
      <c r="G87" t="str">
        <f t="shared" si="80"/>
        <v>from</v>
      </c>
      <c r="H87" t="str">
        <f t="shared" si="81"/>
        <v>from</v>
      </c>
      <c r="I87" t="s">
        <v>27</v>
      </c>
      <c r="J87">
        <v>7</v>
      </c>
      <c r="K87" s="48" t="str">
        <f t="shared" si="82"/>
        <v>varchar</v>
      </c>
      <c r="L87" s="48" t="str">
        <f t="shared" si="83"/>
        <v>, from varchar(7)_x000D_</v>
      </c>
      <c r="N87" s="48" t="s">
        <v>67</v>
      </c>
      <c r="O87" s="48" t="str">
        <f t="shared" si="84"/>
        <v>, from varchar(7)_x000D_</v>
      </c>
      <c r="P87" s="48" t="str">
        <f t="shared" si="85"/>
        <v>, from</v>
      </c>
    </row>
    <row r="88" spans="1:16" x14ac:dyDescent="0.25">
      <c r="A88" t="s">
        <v>661</v>
      </c>
      <c r="B88" t="str">
        <f t="shared" si="75"/>
        <v>To</v>
      </c>
      <c r="C88" t="str">
        <f t="shared" si="76"/>
        <v>to</v>
      </c>
      <c r="D88" t="str">
        <f t="shared" si="77"/>
        <v>to</v>
      </c>
      <c r="E88" t="str">
        <f t="shared" si="78"/>
        <v>to</v>
      </c>
      <c r="F88" t="str">
        <f t="shared" si="79"/>
        <v>to</v>
      </c>
      <c r="G88" t="str">
        <f t="shared" si="80"/>
        <v>to</v>
      </c>
      <c r="H88" t="str">
        <f t="shared" si="81"/>
        <v>to</v>
      </c>
      <c r="I88" t="s">
        <v>27</v>
      </c>
      <c r="J88">
        <v>7</v>
      </c>
      <c r="K88" s="48" t="str">
        <f t="shared" si="82"/>
        <v>varchar</v>
      </c>
      <c r="L88" s="48" t="str">
        <f t="shared" si="83"/>
        <v>, to varchar(7)_x000D_</v>
      </c>
      <c r="N88" s="48" t="s">
        <v>67</v>
      </c>
      <c r="O88" s="48" t="str">
        <f t="shared" si="84"/>
        <v>, to varchar(7)_x000D_</v>
      </c>
      <c r="P88" s="48" t="str">
        <f t="shared" si="85"/>
        <v>, to</v>
      </c>
    </row>
    <row r="89" spans="1:16" x14ac:dyDescent="0.25">
      <c r="A89" t="s">
        <v>696</v>
      </c>
      <c r="B89" t="str">
        <f t="shared" si="75"/>
        <v>Direction</v>
      </c>
      <c r="C89" t="str">
        <f t="shared" si="76"/>
        <v>direction</v>
      </c>
      <c r="D89" t="str">
        <f t="shared" si="77"/>
        <v>direction</v>
      </c>
      <c r="E89" t="str">
        <f t="shared" si="78"/>
        <v>direction</v>
      </c>
      <c r="F89" t="str">
        <f t="shared" si="79"/>
        <v>direction</v>
      </c>
      <c r="G89" t="str">
        <f t="shared" si="80"/>
        <v>direction</v>
      </c>
      <c r="H89" t="str">
        <f t="shared" si="81"/>
        <v>direction</v>
      </c>
      <c r="I89" t="s">
        <v>38</v>
      </c>
      <c r="K89" s="48" t="str">
        <f t="shared" si="82"/>
        <v>integer</v>
      </c>
      <c r="L89" s="48" t="str">
        <f t="shared" si="83"/>
        <v>, direction integer_x000D_</v>
      </c>
      <c r="N89" s="48" t="s">
        <v>67</v>
      </c>
      <c r="O89" s="48" t="str">
        <f t="shared" si="84"/>
        <v>, direction integer_x000D_</v>
      </c>
      <c r="P89" s="48" t="str">
        <f t="shared" si="85"/>
        <v>, direction</v>
      </c>
    </row>
    <row r="90" spans="1:16" x14ac:dyDescent="0.25">
      <c r="A90" t="s">
        <v>762</v>
      </c>
      <c r="B90" t="str">
        <f t="shared" si="75"/>
        <v>Diagram</v>
      </c>
      <c r="C90" t="str">
        <f t="shared" si="76"/>
        <v>diagram</v>
      </c>
      <c r="D90" t="str">
        <f t="shared" si="77"/>
        <v>diagram</v>
      </c>
      <c r="E90" t="str">
        <f t="shared" si="78"/>
        <v>diagram</v>
      </c>
      <c r="F90" t="str">
        <f t="shared" si="79"/>
        <v>diagram</v>
      </c>
      <c r="G90" t="str">
        <f t="shared" si="80"/>
        <v>diagram</v>
      </c>
      <c r="H90" t="str">
        <f t="shared" si="81"/>
        <v>diagram</v>
      </c>
      <c r="I90" t="s">
        <v>27</v>
      </c>
      <c r="J90">
        <v>4</v>
      </c>
      <c r="K90" s="48" t="str">
        <f t="shared" si="82"/>
        <v>varchar</v>
      </c>
      <c r="L90" s="48" t="str">
        <f t="shared" si="83"/>
        <v>, diagram varchar(4)_x000D_</v>
      </c>
      <c r="N90" s="48" t="s">
        <v>67</v>
      </c>
      <c r="O90" s="48" t="str">
        <f t="shared" si="84"/>
        <v>, diagram varchar(4)_x000D_</v>
      </c>
      <c r="P90" s="48" t="str">
        <f t="shared" si="85"/>
        <v>, diagram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DA53-3CF4-44E2-9EAE-7EA35A9C8371}">
  <dimension ref="A1:N71"/>
  <sheetViews>
    <sheetView workbookViewId="0">
      <selection activeCell="E17" sqref="E17"/>
    </sheetView>
  </sheetViews>
  <sheetFormatPr defaultRowHeight="15" x14ac:dyDescent="0.25"/>
  <cols>
    <col min="1" max="1" width="4.140625" customWidth="1"/>
    <col min="2" max="2" width="3.85546875" customWidth="1"/>
    <col min="3" max="3" width="32.140625" bestFit="1" customWidth="1"/>
    <col min="5" max="5" width="13.85546875" customWidth="1"/>
    <col min="6" max="7" width="11.28515625" style="3" customWidth="1"/>
    <col min="8" max="8" width="48.7109375" customWidth="1"/>
    <col min="10" max="10" width="43.42578125" customWidth="1"/>
    <col min="11" max="11" width="29.5703125" customWidth="1"/>
    <col min="12" max="12" width="47.42578125" customWidth="1"/>
    <col min="13" max="13" width="26.85546875" customWidth="1"/>
  </cols>
  <sheetData>
    <row r="1" spans="1:11" x14ac:dyDescent="0.25">
      <c r="A1" s="4" t="s">
        <v>110</v>
      </c>
    </row>
    <row r="3" spans="1:11" x14ac:dyDescent="0.25">
      <c r="A3" t="s">
        <v>111</v>
      </c>
    </row>
    <row r="4" spans="1:11" x14ac:dyDescent="0.25">
      <c r="B4" t="s">
        <v>112</v>
      </c>
    </row>
    <row r="5" spans="1:11" x14ac:dyDescent="0.25">
      <c r="B5" t="s">
        <v>113</v>
      </c>
    </row>
    <row r="6" spans="1:11" x14ac:dyDescent="0.25">
      <c r="B6" t="s">
        <v>114</v>
      </c>
      <c r="H6" s="4" t="s">
        <v>577</v>
      </c>
    </row>
    <row r="7" spans="1:11" x14ac:dyDescent="0.25">
      <c r="B7" t="s">
        <v>115</v>
      </c>
      <c r="H7" t="s">
        <v>574</v>
      </c>
      <c r="I7" t="s">
        <v>578</v>
      </c>
    </row>
    <row r="8" spans="1:11" x14ac:dyDescent="0.25">
      <c r="B8" t="s">
        <v>116</v>
      </c>
      <c r="H8" t="s">
        <v>575</v>
      </c>
      <c r="I8" t="s">
        <v>579</v>
      </c>
      <c r="K8" t="s">
        <v>580</v>
      </c>
    </row>
    <row r="9" spans="1:11" x14ac:dyDescent="0.25">
      <c r="B9" t="s">
        <v>117</v>
      </c>
      <c r="H9" t="s">
        <v>576</v>
      </c>
      <c r="I9" t="s">
        <v>581</v>
      </c>
      <c r="K9" t="s">
        <v>582</v>
      </c>
    </row>
    <row r="10" spans="1:11" x14ac:dyDescent="0.25">
      <c r="B10" t="s">
        <v>118</v>
      </c>
      <c r="H10" t="s">
        <v>593</v>
      </c>
      <c r="I10" t="s">
        <v>598</v>
      </c>
    </row>
    <row r="11" spans="1:11" x14ac:dyDescent="0.25">
      <c r="D11" t="s">
        <v>258</v>
      </c>
      <c r="H11" t="s">
        <v>594</v>
      </c>
      <c r="I11" t="s">
        <v>595</v>
      </c>
    </row>
    <row r="12" spans="1:11" x14ac:dyDescent="0.25">
      <c r="A12" t="s">
        <v>119</v>
      </c>
      <c r="H12" t="s">
        <v>596</v>
      </c>
      <c r="I12" t="s">
        <v>597</v>
      </c>
    </row>
    <row r="13" spans="1:11" x14ac:dyDescent="0.25">
      <c r="B13" t="s">
        <v>268</v>
      </c>
    </row>
    <row r="14" spans="1:11" x14ac:dyDescent="0.25">
      <c r="C14" t="s">
        <v>259</v>
      </c>
      <c r="D14" t="s">
        <v>67</v>
      </c>
    </row>
    <row r="15" spans="1:11" x14ac:dyDescent="0.25">
      <c r="C15" t="s">
        <v>120</v>
      </c>
      <c r="D15" t="s">
        <v>67</v>
      </c>
    </row>
    <row r="16" spans="1:11" x14ac:dyDescent="0.25">
      <c r="C16" t="s">
        <v>121</v>
      </c>
      <c r="D16" t="s">
        <v>67</v>
      </c>
    </row>
    <row r="17" spans="2:14" x14ac:dyDescent="0.25">
      <c r="C17" t="s">
        <v>239</v>
      </c>
      <c r="D17" t="s">
        <v>67</v>
      </c>
    </row>
    <row r="20" spans="2:14" x14ac:dyDescent="0.25">
      <c r="B20" t="s">
        <v>238</v>
      </c>
    </row>
    <row r="21" spans="2:14" x14ac:dyDescent="0.25">
      <c r="C21" t="s">
        <v>240</v>
      </c>
      <c r="D21" t="s">
        <v>67</v>
      </c>
    </row>
    <row r="22" spans="2:14" x14ac:dyDescent="0.25">
      <c r="C22" t="s">
        <v>241</v>
      </c>
      <c r="D22" t="s">
        <v>67</v>
      </c>
    </row>
    <row r="23" spans="2:14" x14ac:dyDescent="0.25">
      <c r="C23" t="s">
        <v>242</v>
      </c>
      <c r="D23" t="s">
        <v>67</v>
      </c>
    </row>
    <row r="25" spans="2:14" x14ac:dyDescent="0.25">
      <c r="B25" t="s">
        <v>243</v>
      </c>
    </row>
    <row r="26" spans="2:14" x14ac:dyDescent="0.25">
      <c r="C26" t="s">
        <v>244</v>
      </c>
      <c r="D26" t="s">
        <v>67</v>
      </c>
    </row>
    <row r="27" spans="2:14" x14ac:dyDescent="0.25">
      <c r="C27" t="s">
        <v>245</v>
      </c>
      <c r="D27" t="s">
        <v>67</v>
      </c>
      <c r="J27" s="4" t="s">
        <v>260</v>
      </c>
      <c r="L27" s="4" t="s">
        <v>583</v>
      </c>
      <c r="M27" s="4" t="s">
        <v>280</v>
      </c>
    </row>
    <row r="28" spans="2:14" x14ac:dyDescent="0.25">
      <c r="C28" t="s">
        <v>246</v>
      </c>
      <c r="D28" t="s">
        <v>67</v>
      </c>
      <c r="J28" t="s">
        <v>262</v>
      </c>
      <c r="K28">
        <v>2</v>
      </c>
      <c r="L28" t="s">
        <v>44</v>
      </c>
      <c r="M28" t="s">
        <v>269</v>
      </c>
      <c r="N28">
        <v>1</v>
      </c>
    </row>
    <row r="29" spans="2:14" x14ac:dyDescent="0.25">
      <c r="J29" t="s">
        <v>265</v>
      </c>
      <c r="K29">
        <v>5</v>
      </c>
      <c r="L29" t="s">
        <v>586</v>
      </c>
      <c r="M29" t="s">
        <v>25</v>
      </c>
      <c r="N29">
        <v>2</v>
      </c>
    </row>
    <row r="30" spans="2:14" x14ac:dyDescent="0.25">
      <c r="B30" t="s">
        <v>115</v>
      </c>
      <c r="J30" t="s">
        <v>267</v>
      </c>
      <c r="K30">
        <v>7</v>
      </c>
      <c r="L30" t="s">
        <v>584</v>
      </c>
      <c r="M30" t="s">
        <v>276</v>
      </c>
      <c r="N30">
        <v>3</v>
      </c>
    </row>
    <row r="31" spans="2:14" x14ac:dyDescent="0.25">
      <c r="C31" t="s">
        <v>247</v>
      </c>
      <c r="D31" t="s">
        <v>67</v>
      </c>
      <c r="J31" t="s">
        <v>266</v>
      </c>
      <c r="K31">
        <v>6</v>
      </c>
      <c r="L31" t="s">
        <v>587</v>
      </c>
    </row>
    <row r="32" spans="2:14" x14ac:dyDescent="0.25">
      <c r="C32" t="s">
        <v>248</v>
      </c>
      <c r="D32" t="s">
        <v>67</v>
      </c>
      <c r="J32" t="s">
        <v>261</v>
      </c>
      <c r="K32">
        <v>3</v>
      </c>
      <c r="L32" t="s">
        <v>588</v>
      </c>
    </row>
    <row r="33" spans="2:12" x14ac:dyDescent="0.25">
      <c r="C33" t="s">
        <v>249</v>
      </c>
      <c r="D33" t="s">
        <v>67</v>
      </c>
      <c r="J33" t="s">
        <v>271</v>
      </c>
      <c r="K33">
        <v>1</v>
      </c>
      <c r="L33" t="s">
        <v>589</v>
      </c>
    </row>
    <row r="34" spans="2:12" x14ac:dyDescent="0.25">
      <c r="C34" t="s">
        <v>250</v>
      </c>
      <c r="D34" t="s">
        <v>67</v>
      </c>
      <c r="J34" t="s">
        <v>273</v>
      </c>
      <c r="K34">
        <v>9</v>
      </c>
      <c r="L34" t="s">
        <v>590</v>
      </c>
    </row>
    <row r="35" spans="2:12" x14ac:dyDescent="0.25">
      <c r="C35" t="s">
        <v>263</v>
      </c>
      <c r="D35" t="s">
        <v>67</v>
      </c>
      <c r="J35" t="s">
        <v>274</v>
      </c>
      <c r="K35">
        <v>8</v>
      </c>
      <c r="L35" t="s">
        <v>585</v>
      </c>
    </row>
    <row r="36" spans="2:12" x14ac:dyDescent="0.25">
      <c r="C36" t="s">
        <v>264</v>
      </c>
      <c r="D36" t="s">
        <v>67</v>
      </c>
      <c r="J36" t="s">
        <v>113</v>
      </c>
      <c r="K36">
        <v>4</v>
      </c>
      <c r="L36" t="s">
        <v>592</v>
      </c>
    </row>
    <row r="37" spans="2:12" x14ac:dyDescent="0.25">
      <c r="B37" t="s">
        <v>116</v>
      </c>
      <c r="L37" t="s">
        <v>591</v>
      </c>
    </row>
    <row r="38" spans="2:12" x14ac:dyDescent="0.25">
      <c r="C38" t="s">
        <v>255</v>
      </c>
    </row>
    <row r="39" spans="2:12" x14ac:dyDescent="0.25">
      <c r="C39" t="s">
        <v>256</v>
      </c>
    </row>
    <row r="41" spans="2:12" x14ac:dyDescent="0.25">
      <c r="B41" t="s">
        <v>254</v>
      </c>
    </row>
    <row r="42" spans="2:12" x14ac:dyDescent="0.25">
      <c r="C42" t="s">
        <v>257</v>
      </c>
      <c r="D42" t="s">
        <v>67</v>
      </c>
    </row>
    <row r="43" spans="2:12" x14ac:dyDescent="0.25">
      <c r="C43" t="s">
        <v>252</v>
      </c>
      <c r="D43" t="s">
        <v>67</v>
      </c>
    </row>
    <row r="44" spans="2:12" x14ac:dyDescent="0.25">
      <c r="C44" t="s">
        <v>251</v>
      </c>
      <c r="D44" t="s">
        <v>67</v>
      </c>
    </row>
    <row r="45" spans="2:12" x14ac:dyDescent="0.25">
      <c r="C45" t="s">
        <v>253</v>
      </c>
      <c r="D45" t="s">
        <v>67</v>
      </c>
    </row>
    <row r="46" spans="2:12" x14ac:dyDescent="0.25">
      <c r="C46" t="s">
        <v>270</v>
      </c>
      <c r="D46" t="s">
        <v>67</v>
      </c>
    </row>
    <row r="53" spans="3:6" x14ac:dyDescent="0.25">
      <c r="C53" t="s">
        <v>467</v>
      </c>
    </row>
    <row r="54" spans="3:6" x14ac:dyDescent="0.25">
      <c r="C54" s="4" t="s">
        <v>468</v>
      </c>
      <c r="D54" s="4" t="s">
        <v>18</v>
      </c>
      <c r="E54" s="4" t="s">
        <v>317</v>
      </c>
      <c r="F54" s="7" t="s">
        <v>608</v>
      </c>
    </row>
    <row r="55" spans="3:6" x14ac:dyDescent="0.25">
      <c r="C55" s="40" t="s">
        <v>299</v>
      </c>
      <c r="D55" s="41" t="s">
        <v>33</v>
      </c>
      <c r="E55" s="41" t="s">
        <v>101</v>
      </c>
      <c r="F55" s="42" t="s">
        <v>299</v>
      </c>
    </row>
    <row r="56" spans="3:6" x14ac:dyDescent="0.25">
      <c r="C56" s="43" t="s">
        <v>38</v>
      </c>
      <c r="D56" t="s">
        <v>38</v>
      </c>
      <c r="E56" t="s">
        <v>570</v>
      </c>
      <c r="F56" s="44" t="s">
        <v>38</v>
      </c>
    </row>
    <row r="57" spans="3:6" x14ac:dyDescent="0.25">
      <c r="C57" s="43" t="s">
        <v>300</v>
      </c>
      <c r="D57" t="s">
        <v>33</v>
      </c>
      <c r="E57" t="s">
        <v>571</v>
      </c>
      <c r="F57" s="44" t="s">
        <v>609</v>
      </c>
    </row>
    <row r="58" spans="3:6" x14ac:dyDescent="0.25">
      <c r="C58" s="43" t="s">
        <v>39</v>
      </c>
      <c r="D58" t="s">
        <v>39</v>
      </c>
      <c r="E58" t="s">
        <v>27</v>
      </c>
      <c r="F58" s="44" t="s">
        <v>654</v>
      </c>
    </row>
    <row r="59" spans="3:6" x14ac:dyDescent="0.25">
      <c r="C59" s="43" t="s">
        <v>27</v>
      </c>
      <c r="D59" t="s">
        <v>27</v>
      </c>
      <c r="E59" t="s">
        <v>27</v>
      </c>
      <c r="F59" s="44" t="s">
        <v>655</v>
      </c>
    </row>
    <row r="60" spans="3:6" x14ac:dyDescent="0.25">
      <c r="C60" s="43" t="s">
        <v>295</v>
      </c>
      <c r="D60" t="s">
        <v>46</v>
      </c>
      <c r="E60" t="s">
        <v>101</v>
      </c>
      <c r="F60" s="44" t="s">
        <v>295</v>
      </c>
    </row>
    <row r="61" spans="3:6" x14ac:dyDescent="0.25">
      <c r="C61" s="43" t="s">
        <v>79</v>
      </c>
      <c r="D61" t="s">
        <v>79</v>
      </c>
      <c r="E61" t="s">
        <v>79</v>
      </c>
      <c r="F61" s="44" t="s">
        <v>79</v>
      </c>
    </row>
    <row r="62" spans="3:6" x14ac:dyDescent="0.25">
      <c r="C62" s="43" t="s">
        <v>32</v>
      </c>
      <c r="D62" t="s">
        <v>27</v>
      </c>
      <c r="E62" t="s">
        <v>27</v>
      </c>
      <c r="F62" s="44" t="s">
        <v>32</v>
      </c>
    </row>
    <row r="63" spans="3:6" x14ac:dyDescent="0.25">
      <c r="C63" s="43" t="s">
        <v>44</v>
      </c>
      <c r="D63" t="s">
        <v>46</v>
      </c>
      <c r="E63" t="s">
        <v>101</v>
      </c>
      <c r="F63" s="44" t="s">
        <v>44</v>
      </c>
    </row>
    <row r="64" spans="3:6" x14ac:dyDescent="0.25">
      <c r="C64" s="43"/>
      <c r="F64" s="44"/>
    </row>
    <row r="65" spans="3:6" x14ac:dyDescent="0.25">
      <c r="C65" s="43"/>
      <c r="F65" s="44"/>
    </row>
    <row r="66" spans="3:6" x14ac:dyDescent="0.25">
      <c r="C66" s="45"/>
      <c r="D66" s="46"/>
      <c r="E66" s="46"/>
      <c r="F66" s="47"/>
    </row>
    <row r="68" spans="3:6" x14ac:dyDescent="0.25">
      <c r="C68" t="s">
        <v>475</v>
      </c>
    </row>
    <row r="69" spans="3:6" x14ac:dyDescent="0.25">
      <c r="C69" s="4" t="s">
        <v>468</v>
      </c>
      <c r="D69" s="4" t="s">
        <v>18</v>
      </c>
    </row>
    <row r="70" spans="3:6" x14ac:dyDescent="0.25">
      <c r="C70" t="s">
        <v>295</v>
      </c>
      <c r="D70" t="s">
        <v>46</v>
      </c>
    </row>
    <row r="71" spans="3:6" x14ac:dyDescent="0.25">
      <c r="C71" t="s">
        <v>32</v>
      </c>
    </row>
  </sheetData>
  <sortState xmlns:xlrd2="http://schemas.microsoft.com/office/spreadsheetml/2017/richdata2" ref="C55:C62">
    <sortCondition ref="C55:C62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B4BB-B675-4536-B45F-2634EF41D875}">
  <dimension ref="A1:J113"/>
  <sheetViews>
    <sheetView workbookViewId="0">
      <selection activeCell="J17" sqref="J17"/>
    </sheetView>
  </sheetViews>
  <sheetFormatPr defaultRowHeight="15" x14ac:dyDescent="0.25"/>
  <cols>
    <col min="2" max="3" width="3.28515625" customWidth="1"/>
    <col min="4" max="4" width="10.7109375" customWidth="1"/>
    <col min="5" max="5" width="18.140625" customWidth="1"/>
    <col min="6" max="9" width="13.42578125" style="3" customWidth="1"/>
    <col min="10" max="10" width="9.140625" style="8"/>
  </cols>
  <sheetData>
    <row r="1" spans="1:7" x14ac:dyDescent="0.25">
      <c r="A1" t="s">
        <v>0</v>
      </c>
    </row>
    <row r="4" spans="1:7" x14ac:dyDescent="0.25">
      <c r="A4" t="s">
        <v>1</v>
      </c>
    </row>
    <row r="5" spans="1:7" x14ac:dyDescent="0.25">
      <c r="B5" t="s">
        <v>2</v>
      </c>
      <c r="G5" s="3" t="s">
        <v>67</v>
      </c>
    </row>
    <row r="6" spans="1:7" x14ac:dyDescent="0.25">
      <c r="B6" t="s">
        <v>3</v>
      </c>
    </row>
    <row r="7" spans="1:7" x14ac:dyDescent="0.25">
      <c r="B7" t="s">
        <v>4</v>
      </c>
    </row>
    <row r="8" spans="1:7" x14ac:dyDescent="0.25">
      <c r="B8" t="s">
        <v>5</v>
      </c>
    </row>
    <row r="9" spans="1:7" x14ac:dyDescent="0.25">
      <c r="B9" t="s">
        <v>8</v>
      </c>
    </row>
    <row r="10" spans="1:7" x14ac:dyDescent="0.25">
      <c r="B10" t="s">
        <v>10</v>
      </c>
    </row>
    <row r="12" spans="1:7" x14ac:dyDescent="0.25">
      <c r="B12" t="s">
        <v>6</v>
      </c>
    </row>
    <row r="13" spans="1:7" x14ac:dyDescent="0.25">
      <c r="B13" t="s">
        <v>7</v>
      </c>
    </row>
    <row r="14" spans="1:7" x14ac:dyDescent="0.25">
      <c r="B14" t="s">
        <v>9</v>
      </c>
    </row>
    <row r="16" spans="1:7" x14ac:dyDescent="0.25">
      <c r="B16" t="s">
        <v>11</v>
      </c>
    </row>
    <row r="17" spans="1:10" x14ac:dyDescent="0.25">
      <c r="C17" t="s">
        <v>12</v>
      </c>
    </row>
    <row r="18" spans="1:10" x14ac:dyDescent="0.25">
      <c r="C18" t="s">
        <v>13</v>
      </c>
    </row>
    <row r="19" spans="1:10" x14ac:dyDescent="0.25">
      <c r="C19" t="s">
        <v>14</v>
      </c>
    </row>
    <row r="20" spans="1:10" x14ac:dyDescent="0.25">
      <c r="C20" t="s">
        <v>15</v>
      </c>
    </row>
    <row r="22" spans="1:10" x14ac:dyDescent="0.25">
      <c r="B22" t="s">
        <v>16</v>
      </c>
    </row>
    <row r="26" spans="1:10" ht="60" x14ac:dyDescent="0.25">
      <c r="A26" t="s">
        <v>17</v>
      </c>
      <c r="F26" s="55" t="s">
        <v>292</v>
      </c>
      <c r="I26" s="1" t="s">
        <v>99</v>
      </c>
    </row>
    <row r="27" spans="1:10" x14ac:dyDescent="0.25">
      <c r="E27" t="s">
        <v>55</v>
      </c>
      <c r="F27" s="10" t="s">
        <v>18</v>
      </c>
      <c r="G27" s="10" t="s">
        <v>19</v>
      </c>
      <c r="H27" s="10" t="s">
        <v>20</v>
      </c>
      <c r="I27" s="10" t="s">
        <v>21</v>
      </c>
      <c r="J27" s="12" t="s">
        <v>317</v>
      </c>
    </row>
    <row r="28" spans="1:10" x14ac:dyDescent="0.25">
      <c r="B28" t="s">
        <v>22</v>
      </c>
      <c r="F28" s="3" t="s">
        <v>24</v>
      </c>
      <c r="G28" s="3" t="s">
        <v>67</v>
      </c>
      <c r="H28" s="3" t="s">
        <v>67</v>
      </c>
      <c r="I28" s="3" t="s">
        <v>67</v>
      </c>
      <c r="J28" s="8" t="s">
        <v>67</v>
      </c>
    </row>
    <row r="29" spans="1:10" x14ac:dyDescent="0.25">
      <c r="B29" t="s">
        <v>23</v>
      </c>
      <c r="F29" s="3" t="s">
        <v>25</v>
      </c>
      <c r="G29" s="3" t="s">
        <v>67</v>
      </c>
      <c r="H29" s="3" t="s">
        <v>67</v>
      </c>
      <c r="I29" s="3" t="s">
        <v>109</v>
      </c>
      <c r="J29" s="8" t="s">
        <v>67</v>
      </c>
    </row>
    <row r="30" spans="1:10" x14ac:dyDescent="0.25">
      <c r="B30" t="s">
        <v>459</v>
      </c>
      <c r="G30" s="3" t="s">
        <v>67</v>
      </c>
      <c r="H30" s="3" t="s">
        <v>67</v>
      </c>
      <c r="I30" s="3" t="s">
        <v>67</v>
      </c>
      <c r="J30" s="8" t="s">
        <v>67</v>
      </c>
    </row>
    <row r="31" spans="1:10" x14ac:dyDescent="0.25">
      <c r="B31" t="s">
        <v>458</v>
      </c>
      <c r="J31" s="8" t="s">
        <v>67</v>
      </c>
    </row>
    <row r="32" spans="1:10" x14ac:dyDescent="0.25">
      <c r="B32" t="s">
        <v>26</v>
      </c>
      <c r="F32" s="3" t="s">
        <v>67</v>
      </c>
    </row>
    <row r="33" spans="3:10" x14ac:dyDescent="0.25">
      <c r="C33" t="s">
        <v>27</v>
      </c>
      <c r="F33" s="3" t="s">
        <v>67</v>
      </c>
      <c r="G33" s="3" t="s">
        <v>67</v>
      </c>
      <c r="H33" s="3" t="s">
        <v>67</v>
      </c>
      <c r="I33" s="3" t="s">
        <v>67</v>
      </c>
      <c r="J33" s="8" t="s">
        <v>67</v>
      </c>
    </row>
    <row r="34" spans="3:10" x14ac:dyDescent="0.25">
      <c r="D34" t="s">
        <v>28</v>
      </c>
      <c r="F34" s="3" t="s">
        <v>67</v>
      </c>
    </row>
    <row r="35" spans="3:10" x14ac:dyDescent="0.25">
      <c r="D35" t="s">
        <v>29</v>
      </c>
      <c r="F35" s="3" t="s">
        <v>67</v>
      </c>
      <c r="G35" s="3" t="s">
        <v>67</v>
      </c>
      <c r="I35" s="3" t="s">
        <v>108</v>
      </c>
    </row>
    <row r="36" spans="3:10" x14ac:dyDescent="0.25">
      <c r="D36" t="s">
        <v>30</v>
      </c>
      <c r="F36" s="3" t="s">
        <v>67</v>
      </c>
      <c r="G36" s="3" t="s">
        <v>67</v>
      </c>
      <c r="H36" s="3" t="s">
        <v>67</v>
      </c>
    </row>
    <row r="37" spans="3:10" x14ac:dyDescent="0.25">
      <c r="D37" t="s">
        <v>31</v>
      </c>
      <c r="F37" s="3" t="s">
        <v>67</v>
      </c>
      <c r="J37" s="8" t="s">
        <v>67</v>
      </c>
    </row>
    <row r="38" spans="3:10" x14ac:dyDescent="0.25">
      <c r="D38" t="s">
        <v>32</v>
      </c>
      <c r="F38" s="3" t="s">
        <v>67</v>
      </c>
    </row>
    <row r="39" spans="3:10" x14ac:dyDescent="0.25">
      <c r="D39" t="s">
        <v>82</v>
      </c>
      <c r="G39" s="3" t="s">
        <v>67</v>
      </c>
    </row>
    <row r="40" spans="3:10" x14ac:dyDescent="0.25">
      <c r="D40" t="s">
        <v>83</v>
      </c>
      <c r="G40" s="3" t="s">
        <v>67</v>
      </c>
    </row>
    <row r="41" spans="3:10" x14ac:dyDescent="0.25">
      <c r="D41" t="s">
        <v>98</v>
      </c>
    </row>
    <row r="42" spans="3:10" x14ac:dyDescent="0.25">
      <c r="C42" t="s">
        <v>33</v>
      </c>
      <c r="F42" s="3" t="s">
        <v>67</v>
      </c>
      <c r="G42" s="3" t="s">
        <v>100</v>
      </c>
      <c r="H42" s="3" t="s">
        <v>92</v>
      </c>
      <c r="I42" s="3" t="s">
        <v>100</v>
      </c>
      <c r="J42" s="8" t="s">
        <v>67</v>
      </c>
    </row>
    <row r="43" spans="3:10" x14ac:dyDescent="0.25">
      <c r="D43" t="s">
        <v>34</v>
      </c>
      <c r="F43" s="3" t="s">
        <v>67</v>
      </c>
      <c r="H43" s="3" t="s">
        <v>67</v>
      </c>
    </row>
    <row r="44" spans="3:10" x14ac:dyDescent="0.25">
      <c r="D44" t="s">
        <v>460</v>
      </c>
    </row>
    <row r="47" spans="3:10" x14ac:dyDescent="0.25">
      <c r="D47" t="s">
        <v>35</v>
      </c>
      <c r="F47" s="3" t="s">
        <v>67</v>
      </c>
    </row>
    <row r="48" spans="3:10" x14ac:dyDescent="0.25">
      <c r="D48" t="s">
        <v>36</v>
      </c>
      <c r="F48" s="3" t="s">
        <v>67</v>
      </c>
    </row>
    <row r="49" spans="3:10" x14ac:dyDescent="0.25">
      <c r="D49" s="2" t="s">
        <v>37</v>
      </c>
      <c r="F49" s="3" t="s">
        <v>67</v>
      </c>
    </row>
    <row r="50" spans="3:10" ht="45" x14ac:dyDescent="0.25">
      <c r="C50" t="s">
        <v>38</v>
      </c>
      <c r="F50" s="3" t="s">
        <v>67</v>
      </c>
      <c r="G50" s="3" t="s">
        <v>67</v>
      </c>
      <c r="H50" s="1" t="s">
        <v>91</v>
      </c>
      <c r="J50" s="8" t="s">
        <v>67</v>
      </c>
    </row>
    <row r="51" spans="3:10" x14ac:dyDescent="0.25">
      <c r="D51" t="s">
        <v>101</v>
      </c>
      <c r="H51" s="1" t="s">
        <v>67</v>
      </c>
      <c r="I51" s="3" t="s">
        <v>67</v>
      </c>
      <c r="J51" s="8" t="s">
        <v>67</v>
      </c>
    </row>
    <row r="52" spans="3:10" x14ac:dyDescent="0.25">
      <c r="C52" t="s">
        <v>39</v>
      </c>
      <c r="F52" s="3" t="s">
        <v>67</v>
      </c>
      <c r="G52" s="3" t="s">
        <v>67</v>
      </c>
      <c r="I52" s="3" t="s">
        <v>67</v>
      </c>
      <c r="J52" s="8" t="s">
        <v>67</v>
      </c>
    </row>
    <row r="53" spans="3:10" x14ac:dyDescent="0.25">
      <c r="C53" t="s">
        <v>40</v>
      </c>
      <c r="F53" s="3" t="s">
        <v>67</v>
      </c>
      <c r="G53" s="3" t="s">
        <v>67</v>
      </c>
      <c r="H53" s="3" t="s">
        <v>67</v>
      </c>
      <c r="J53" s="8" t="s">
        <v>67</v>
      </c>
    </row>
    <row r="54" spans="3:10" x14ac:dyDescent="0.25">
      <c r="C54" t="s">
        <v>41</v>
      </c>
      <c r="F54" s="3" t="s">
        <v>67</v>
      </c>
      <c r="G54" s="3" t="s">
        <v>67</v>
      </c>
      <c r="H54" s="3" t="s">
        <v>67</v>
      </c>
      <c r="I54" s="3" t="s">
        <v>67</v>
      </c>
    </row>
    <row r="55" spans="3:10" x14ac:dyDescent="0.25">
      <c r="D55" t="s">
        <v>28</v>
      </c>
      <c r="E55" t="s">
        <v>45</v>
      </c>
      <c r="F55" s="3" t="s">
        <v>67</v>
      </c>
      <c r="G55" s="3" t="s">
        <v>81</v>
      </c>
      <c r="H55" s="3" t="s">
        <v>67</v>
      </c>
      <c r="I55" s="3" t="s">
        <v>81</v>
      </c>
    </row>
    <row r="56" spans="3:10" x14ac:dyDescent="0.25">
      <c r="D56" t="s">
        <v>42</v>
      </c>
      <c r="F56" s="3" t="s">
        <v>67</v>
      </c>
    </row>
    <row r="57" spans="3:10" x14ac:dyDescent="0.25">
      <c r="D57" t="s">
        <v>461</v>
      </c>
      <c r="H57" s="3" t="s">
        <v>67</v>
      </c>
      <c r="I57" s="3" t="s">
        <v>67</v>
      </c>
      <c r="J57" s="8" t="s">
        <v>67</v>
      </c>
    </row>
    <row r="58" spans="3:10" x14ac:dyDescent="0.25">
      <c r="D58" t="s">
        <v>43</v>
      </c>
      <c r="F58" s="3" t="s">
        <v>67</v>
      </c>
    </row>
    <row r="59" spans="3:10" x14ac:dyDescent="0.25">
      <c r="C59" t="s">
        <v>44</v>
      </c>
      <c r="F59" s="3" t="s">
        <v>67</v>
      </c>
      <c r="G59" s="3" t="s">
        <v>67</v>
      </c>
      <c r="H59" s="3" t="s">
        <v>67</v>
      </c>
      <c r="I59" s="3" t="s">
        <v>67</v>
      </c>
    </row>
    <row r="60" spans="3:10" x14ac:dyDescent="0.25">
      <c r="D60" t="s">
        <v>28</v>
      </c>
      <c r="F60" s="3" t="s">
        <v>67</v>
      </c>
      <c r="G60" s="3" t="s">
        <v>67</v>
      </c>
      <c r="H60" s="3" t="s">
        <v>67</v>
      </c>
    </row>
    <row r="61" spans="3:10" x14ac:dyDescent="0.25">
      <c r="D61" t="s">
        <v>42</v>
      </c>
      <c r="F61" s="3" t="s">
        <v>67</v>
      </c>
    </row>
    <row r="62" spans="3:10" x14ac:dyDescent="0.25">
      <c r="D62" t="s">
        <v>462</v>
      </c>
      <c r="J62" s="8" t="s">
        <v>67</v>
      </c>
    </row>
    <row r="63" spans="3:10" x14ac:dyDescent="0.25">
      <c r="D63" t="s">
        <v>463</v>
      </c>
      <c r="J63" s="8" t="s">
        <v>67</v>
      </c>
    </row>
    <row r="64" spans="3:10" x14ac:dyDescent="0.25">
      <c r="D64" t="s">
        <v>43</v>
      </c>
      <c r="F64" s="3" t="s">
        <v>67</v>
      </c>
    </row>
    <row r="65" spans="3:10" x14ac:dyDescent="0.25">
      <c r="C65" t="s">
        <v>46</v>
      </c>
      <c r="F65" s="3" t="s">
        <v>67</v>
      </c>
      <c r="G65" s="3" t="s">
        <v>67</v>
      </c>
      <c r="H65" s="3" t="s">
        <v>67</v>
      </c>
      <c r="I65" s="3" t="s">
        <v>67</v>
      </c>
    </row>
    <row r="66" spans="3:10" x14ac:dyDescent="0.25">
      <c r="D66" t="s">
        <v>47</v>
      </c>
      <c r="F66" s="3" t="s">
        <v>67</v>
      </c>
      <c r="G66" s="3" t="s">
        <v>67</v>
      </c>
      <c r="H66" s="3" t="s">
        <v>67</v>
      </c>
      <c r="I66" s="3" t="s">
        <v>67</v>
      </c>
    </row>
    <row r="67" spans="3:10" x14ac:dyDescent="0.25">
      <c r="D67" t="s">
        <v>462</v>
      </c>
      <c r="J67" s="8" t="s">
        <v>67</v>
      </c>
    </row>
    <row r="68" spans="3:10" x14ac:dyDescent="0.25">
      <c r="D68" t="s">
        <v>463</v>
      </c>
      <c r="J68" s="8" t="s">
        <v>67</v>
      </c>
    </row>
    <row r="69" spans="3:10" x14ac:dyDescent="0.25">
      <c r="D69" t="s">
        <v>42</v>
      </c>
      <c r="F69" s="3" t="s">
        <v>67</v>
      </c>
    </row>
    <row r="70" spans="3:10" x14ac:dyDescent="0.25">
      <c r="D70" t="s">
        <v>43</v>
      </c>
      <c r="F70" s="3" t="s">
        <v>67</v>
      </c>
    </row>
    <row r="71" spans="3:10" x14ac:dyDescent="0.25">
      <c r="C71" t="s">
        <v>48</v>
      </c>
      <c r="F71" s="3" t="s">
        <v>67</v>
      </c>
      <c r="G71" s="3" t="s">
        <v>67</v>
      </c>
      <c r="H71" s="3" t="s">
        <v>67</v>
      </c>
    </row>
    <row r="72" spans="3:10" x14ac:dyDescent="0.25">
      <c r="C72" t="s">
        <v>49</v>
      </c>
      <c r="F72" s="3" t="s">
        <v>67</v>
      </c>
      <c r="H72" s="3" t="s">
        <v>67</v>
      </c>
    </row>
    <row r="73" spans="3:10" x14ac:dyDescent="0.25">
      <c r="C73" t="s">
        <v>94</v>
      </c>
      <c r="H73" s="3" t="s">
        <v>67</v>
      </c>
    </row>
    <row r="74" spans="3:10" x14ac:dyDescent="0.25">
      <c r="C74" t="s">
        <v>95</v>
      </c>
      <c r="H74" s="3" t="s">
        <v>67</v>
      </c>
    </row>
    <row r="75" spans="3:10" x14ac:dyDescent="0.25">
      <c r="C75" t="s">
        <v>50</v>
      </c>
      <c r="F75" s="3" t="s">
        <v>67</v>
      </c>
      <c r="H75" s="3" t="s">
        <v>67</v>
      </c>
      <c r="J75" s="8" t="s">
        <v>67</v>
      </c>
    </row>
    <row r="76" spans="3:10" x14ac:dyDescent="0.25">
      <c r="C76" t="s">
        <v>51</v>
      </c>
      <c r="F76" s="3" t="s">
        <v>67</v>
      </c>
      <c r="H76" s="3" t="s">
        <v>93</v>
      </c>
    </row>
    <row r="77" spans="3:10" x14ac:dyDescent="0.25">
      <c r="D77" t="s">
        <v>28</v>
      </c>
      <c r="F77" s="3" t="s">
        <v>67</v>
      </c>
    </row>
    <row r="78" spans="3:10" x14ac:dyDescent="0.25">
      <c r="D78" t="s">
        <v>40</v>
      </c>
      <c r="F78" s="3" t="s">
        <v>67</v>
      </c>
    </row>
    <row r="79" spans="3:10" x14ac:dyDescent="0.25">
      <c r="D79" t="s">
        <v>39</v>
      </c>
      <c r="F79" s="3" t="s">
        <v>67</v>
      </c>
    </row>
    <row r="80" spans="3:10" x14ac:dyDescent="0.25">
      <c r="C80" t="s">
        <v>52</v>
      </c>
      <c r="F80" s="3" t="s">
        <v>67</v>
      </c>
    </row>
    <row r="81" spans="2:10" x14ac:dyDescent="0.25">
      <c r="C81" t="s">
        <v>42</v>
      </c>
      <c r="F81" s="3" t="s">
        <v>67</v>
      </c>
      <c r="H81" s="3" t="s">
        <v>67</v>
      </c>
    </row>
    <row r="82" spans="2:10" x14ac:dyDescent="0.25">
      <c r="C82" t="s">
        <v>53</v>
      </c>
      <c r="E82" t="s">
        <v>54</v>
      </c>
      <c r="F82" s="3" t="s">
        <v>67</v>
      </c>
    </row>
    <row r="83" spans="2:10" ht="30" x14ac:dyDescent="0.25">
      <c r="C83" t="s">
        <v>77</v>
      </c>
      <c r="F83" s="1" t="s">
        <v>457</v>
      </c>
      <c r="G83" s="3" t="s">
        <v>78</v>
      </c>
      <c r="H83" s="3" t="s">
        <v>67</v>
      </c>
      <c r="I83" s="3" t="s">
        <v>67</v>
      </c>
      <c r="J83" s="8" t="s">
        <v>67</v>
      </c>
    </row>
    <row r="84" spans="2:10" x14ac:dyDescent="0.25">
      <c r="C84" t="s">
        <v>79</v>
      </c>
      <c r="G84" s="3" t="s">
        <v>67</v>
      </c>
      <c r="H84" s="3" t="s">
        <v>67</v>
      </c>
      <c r="I84" s="3" t="s">
        <v>67</v>
      </c>
      <c r="J84" s="8" t="s">
        <v>67</v>
      </c>
    </row>
    <row r="85" spans="2:10" x14ac:dyDescent="0.25">
      <c r="C85" t="s">
        <v>102</v>
      </c>
      <c r="I85" s="3" t="s">
        <v>67</v>
      </c>
    </row>
    <row r="86" spans="2:10" x14ac:dyDescent="0.25">
      <c r="B86" t="s">
        <v>65</v>
      </c>
      <c r="F86" s="3" t="s">
        <v>67</v>
      </c>
    </row>
    <row r="87" spans="2:10" x14ac:dyDescent="0.25">
      <c r="C87" t="s">
        <v>56</v>
      </c>
      <c r="F87" s="3" t="s">
        <v>67</v>
      </c>
      <c r="G87" s="3" t="s">
        <v>67</v>
      </c>
      <c r="H87" s="3" t="s">
        <v>67</v>
      </c>
      <c r="I87" s="3" t="s">
        <v>67</v>
      </c>
    </row>
    <row r="88" spans="2:10" x14ac:dyDescent="0.25">
      <c r="C88" t="s">
        <v>57</v>
      </c>
      <c r="F88" s="3" t="s">
        <v>67</v>
      </c>
      <c r="G88" s="3" t="s">
        <v>67</v>
      </c>
      <c r="H88" s="3" t="s">
        <v>67</v>
      </c>
    </row>
    <row r="89" spans="2:10" x14ac:dyDescent="0.25">
      <c r="C89" t="s">
        <v>58</v>
      </c>
      <c r="F89" s="3" t="s">
        <v>67</v>
      </c>
      <c r="G89" s="3" t="s">
        <v>67</v>
      </c>
      <c r="H89" s="3" t="s">
        <v>67</v>
      </c>
      <c r="I89" s="3" t="s">
        <v>67</v>
      </c>
    </row>
    <row r="90" spans="2:10" x14ac:dyDescent="0.25">
      <c r="C90" t="s">
        <v>59</v>
      </c>
      <c r="F90" s="3" t="s">
        <v>67</v>
      </c>
      <c r="G90" s="3" t="s">
        <v>67</v>
      </c>
      <c r="H90" s="3" t="s">
        <v>67</v>
      </c>
      <c r="I90" s="3" t="s">
        <v>67</v>
      </c>
    </row>
    <row r="91" spans="2:10" x14ac:dyDescent="0.25">
      <c r="C91" t="s">
        <v>60</v>
      </c>
      <c r="F91" s="3" t="s">
        <v>67</v>
      </c>
      <c r="G91" s="3" t="s">
        <v>67</v>
      </c>
      <c r="H91" s="3" t="s">
        <v>67</v>
      </c>
      <c r="I91" s="3" t="s">
        <v>67</v>
      </c>
    </row>
    <row r="92" spans="2:10" x14ac:dyDescent="0.25">
      <c r="C92" t="s">
        <v>61</v>
      </c>
      <c r="F92" s="3" t="s">
        <v>67</v>
      </c>
      <c r="G92" s="3" t="s">
        <v>67</v>
      </c>
      <c r="H92" s="3" t="s">
        <v>67</v>
      </c>
      <c r="I92" s="3" t="s">
        <v>67</v>
      </c>
    </row>
    <row r="93" spans="2:10" x14ac:dyDescent="0.25">
      <c r="C93" t="s">
        <v>85</v>
      </c>
      <c r="G93" s="3" t="s">
        <v>67</v>
      </c>
      <c r="H93" s="3" t="s">
        <v>67</v>
      </c>
      <c r="I93" s="3" t="s">
        <v>67</v>
      </c>
    </row>
    <row r="94" spans="2:10" x14ac:dyDescent="0.25">
      <c r="C94" t="s">
        <v>86</v>
      </c>
      <c r="G94" s="3" t="s">
        <v>67</v>
      </c>
      <c r="H94" s="3" t="s">
        <v>67</v>
      </c>
      <c r="I94" s="3" t="s">
        <v>67</v>
      </c>
    </row>
    <row r="95" spans="2:10" x14ac:dyDescent="0.25">
      <c r="C95" t="s">
        <v>87</v>
      </c>
      <c r="G95" s="3" t="s">
        <v>67</v>
      </c>
      <c r="H95" s="3" t="s">
        <v>67</v>
      </c>
      <c r="I95" s="3" t="s">
        <v>67</v>
      </c>
    </row>
    <row r="96" spans="2:10" x14ac:dyDescent="0.25">
      <c r="C96" t="s">
        <v>88</v>
      </c>
      <c r="G96" s="3" t="s">
        <v>67</v>
      </c>
      <c r="H96" s="3" t="s">
        <v>67</v>
      </c>
      <c r="I96" s="3" t="s">
        <v>67</v>
      </c>
    </row>
    <row r="97" spans="2:10" x14ac:dyDescent="0.25">
      <c r="C97" t="s">
        <v>89</v>
      </c>
      <c r="G97" s="3" t="s">
        <v>67</v>
      </c>
      <c r="H97" s="3" t="s">
        <v>67</v>
      </c>
    </row>
    <row r="98" spans="2:10" x14ac:dyDescent="0.25">
      <c r="C98" t="s">
        <v>90</v>
      </c>
      <c r="G98" s="3" t="s">
        <v>67</v>
      </c>
    </row>
    <row r="99" spans="2:10" x14ac:dyDescent="0.25">
      <c r="C99" t="s">
        <v>62</v>
      </c>
      <c r="E99" t="s">
        <v>63</v>
      </c>
      <c r="F99" s="3" t="s">
        <v>67</v>
      </c>
      <c r="G99" s="3" t="s">
        <v>80</v>
      </c>
      <c r="H99" s="3" t="s">
        <v>97</v>
      </c>
      <c r="I99" s="3" t="s">
        <v>67</v>
      </c>
    </row>
    <row r="100" spans="2:10" x14ac:dyDescent="0.25">
      <c r="C100" t="s">
        <v>64</v>
      </c>
      <c r="F100" s="3" t="s">
        <v>67</v>
      </c>
      <c r="G100" s="3" t="s">
        <v>67</v>
      </c>
      <c r="H100" s="3" t="s">
        <v>67</v>
      </c>
      <c r="I100" s="3" t="s">
        <v>67</v>
      </c>
      <c r="J100" s="8" t="s">
        <v>67</v>
      </c>
    </row>
    <row r="101" spans="2:10" x14ac:dyDescent="0.25">
      <c r="C101" t="s">
        <v>96</v>
      </c>
      <c r="H101" s="3" t="s">
        <v>67</v>
      </c>
    </row>
    <row r="102" spans="2:10" x14ac:dyDescent="0.25">
      <c r="B102" t="s">
        <v>66</v>
      </c>
    </row>
    <row r="103" spans="2:10" x14ac:dyDescent="0.25">
      <c r="C103" t="s">
        <v>68</v>
      </c>
      <c r="E103" t="s">
        <v>69</v>
      </c>
      <c r="F103" s="3" t="s">
        <v>67</v>
      </c>
    </row>
    <row r="104" spans="2:10" x14ac:dyDescent="0.25">
      <c r="C104" t="s">
        <v>70</v>
      </c>
      <c r="E104" t="s">
        <v>71</v>
      </c>
      <c r="F104" s="3" t="s">
        <v>67</v>
      </c>
    </row>
    <row r="105" spans="2:10" x14ac:dyDescent="0.25">
      <c r="C105" t="s">
        <v>72</v>
      </c>
      <c r="F105" s="3" t="s">
        <v>67</v>
      </c>
    </row>
    <row r="106" spans="2:10" x14ac:dyDescent="0.25">
      <c r="D106" t="s">
        <v>73</v>
      </c>
      <c r="F106" s="3" t="s">
        <v>67</v>
      </c>
    </row>
    <row r="108" spans="2:10" x14ac:dyDescent="0.25">
      <c r="B108" t="s">
        <v>74</v>
      </c>
      <c r="F108" s="3" t="s">
        <v>75</v>
      </c>
      <c r="G108" s="3" t="s">
        <v>67</v>
      </c>
    </row>
    <row r="109" spans="2:10" x14ac:dyDescent="0.25">
      <c r="B109" t="s">
        <v>76</v>
      </c>
      <c r="G109" s="3" t="s">
        <v>67</v>
      </c>
      <c r="H109" s="3" t="s">
        <v>67</v>
      </c>
      <c r="I109" s="3" t="s">
        <v>67</v>
      </c>
    </row>
    <row r="110" spans="2:10" x14ac:dyDescent="0.25">
      <c r="B110" t="s">
        <v>84</v>
      </c>
      <c r="G110" s="3" t="s">
        <v>67</v>
      </c>
      <c r="I110" s="3" t="s">
        <v>67</v>
      </c>
    </row>
    <row r="111" spans="2:10" x14ac:dyDescent="0.25">
      <c r="B111" t="s">
        <v>103</v>
      </c>
      <c r="I111" s="3" t="s">
        <v>67</v>
      </c>
    </row>
    <row r="112" spans="2:10" x14ac:dyDescent="0.25">
      <c r="B112" t="s">
        <v>104</v>
      </c>
      <c r="E112" t="s">
        <v>105</v>
      </c>
      <c r="I112" s="3" t="s">
        <v>67</v>
      </c>
    </row>
    <row r="113" spans="2:9" x14ac:dyDescent="0.25">
      <c r="B113" t="s">
        <v>106</v>
      </c>
      <c r="E113" t="s">
        <v>107</v>
      </c>
      <c r="I113" s="3" t="s">
        <v>67</v>
      </c>
    </row>
  </sheetData>
  <hyperlinks>
    <hyperlink ref="F26" r:id="rId1" xr:uid="{3D4994CD-7708-4F23-B59E-F0C53CE1FD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21</vt:i4>
      </vt:variant>
    </vt:vector>
  </HeadingPairs>
  <TitlesOfParts>
    <vt:vector size="28" baseType="lpstr">
      <vt:lpstr>Version History</vt:lpstr>
      <vt:lpstr>master schema</vt:lpstr>
      <vt:lpstr>Inbound CSV</vt:lpstr>
      <vt:lpstr>Broker Avro (WIP)</vt:lpstr>
      <vt:lpstr>SandC data</vt:lpstr>
      <vt:lpstr>reference</vt:lpstr>
      <vt:lpstr>notes</vt:lpstr>
      <vt:lpstr>reference!category</vt:lpstr>
      <vt:lpstr>'Broker Avro (WIP)'!csv_header</vt:lpstr>
      <vt:lpstr>csv_header</vt:lpstr>
      <vt:lpstr>'master schema'!Extract</vt:lpstr>
      <vt:lpstr>reference!Extract</vt:lpstr>
      <vt:lpstr>'Broker Avro (WIP)'!flavour</vt:lpstr>
      <vt:lpstr>flavour</vt:lpstr>
      <vt:lpstr>flavours</vt:lpstr>
      <vt:lpstr>reference!groups</vt:lpstr>
      <vt:lpstr>postgres_colspec</vt:lpstr>
      <vt:lpstr>'Broker Avro (WIP)'!python_header</vt:lpstr>
      <vt:lpstr>python_header</vt:lpstr>
      <vt:lpstr>schema_copyright</vt:lpstr>
      <vt:lpstr>schema_name</vt:lpstr>
      <vt:lpstr>schema_version</vt:lpstr>
      <vt:lpstr>types_avro</vt:lpstr>
      <vt:lpstr>types_master</vt:lpstr>
      <vt:lpstr>types_postgres</vt:lpstr>
      <vt:lpstr>types_tableschema</vt:lpstr>
      <vt:lpstr>'Broker Avro (WIP)'!ugms_inbound_table_schema</vt:lpstr>
      <vt:lpstr>ugms_inbound_table_schema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pete</cp:lastModifiedBy>
  <dcterms:created xsi:type="dcterms:W3CDTF">2019-02-20T14:53:08Z</dcterms:created>
  <dcterms:modified xsi:type="dcterms:W3CDTF">2020-10-12T07:46:13Z</dcterms:modified>
</cp:coreProperties>
</file>