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F:\vivek chari\PGDM\Data Analyst\Excel\"/>
    </mc:Choice>
  </mc:AlternateContent>
  <xr:revisionPtr revIDLastSave="0" documentId="13_ncr:1_{F0D24264-646A-4501-881F-8CC3B2F8CA3D}" xr6:coauthVersionLast="36" xr6:coauthVersionMax="36" xr10:uidLastSave="{00000000-0000-0000-0000-000000000000}"/>
  <bookViews>
    <workbookView xWindow="0" yWindow="0" windowWidth="20490" windowHeight="7425" firstSheet="3" activeTab="10" xr2:uid="{00000000-000D-0000-FFFF-FFFF00000000}"/>
  </bookViews>
  <sheets>
    <sheet name="Pivot table" sheetId="3" r:id="rId1"/>
    <sheet name="waterfall" sheetId="5" r:id="rId2"/>
    <sheet name="Pie chart" sheetId="6" r:id="rId3"/>
    <sheet name="Map chart" sheetId="7" r:id="rId4"/>
    <sheet name="Top 5" sheetId="8" r:id="rId5"/>
    <sheet name="KPI" sheetId="9" r:id="rId6"/>
    <sheet name="KPI yoy" sheetId="11" r:id="rId7"/>
    <sheet name="Data" sheetId="1" r:id="rId8"/>
    <sheet name="layout" sheetId="2" r:id="rId9"/>
    <sheet name="My Dash board" sheetId="4" r:id="rId10"/>
    <sheet name="Dash Board" sheetId="15" r:id="rId11"/>
  </sheets>
  <definedNames>
    <definedName name="_xlchart.v1.0" hidden="1">waterfall!$E$4:$E$6</definedName>
    <definedName name="_xlchart.v1.1" hidden="1">waterfall!$F$3</definedName>
    <definedName name="_xlchart.v1.2" hidden="1">waterfall!$F$4:$F$6</definedName>
    <definedName name="_xlchart.v1.3" hidden="1">waterfall!$E$4:$E$6</definedName>
    <definedName name="_xlchart.v1.4" hidden="1">waterfall!$E$4:$E$7</definedName>
    <definedName name="_xlchart.v1.5" hidden="1">waterfall!$F$3</definedName>
    <definedName name="_xlchart.v1.6" hidden="1">waterfall!$F$4:$F$6</definedName>
    <definedName name="_xlchart.v1.7" hidden="1">waterfall!$F$4:$F$7</definedName>
    <definedName name="_xlchart.v5.10" hidden="1">'Map chart'!$E$3</definedName>
    <definedName name="_xlchart.v5.11" hidden="1">'Map chart'!$E$4:$E$52</definedName>
    <definedName name="_xlchart.v5.8" hidden="1">'Map chart'!$D$3</definedName>
    <definedName name="_xlchart.v5.9" hidden="1">'Map chart'!$D$4:$D$52</definedName>
    <definedName name="Slicer_Region">#N/A</definedName>
    <definedName name="Slicer_Segment">#N/A</definedName>
    <definedName name="Slicer_Year1">#N/A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6" i="5" l="1"/>
  <c r="E7" i="5"/>
  <c r="F7" i="5"/>
  <c r="F6" i="5"/>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E5" i="5"/>
  <c r="E4" i="5"/>
  <c r="J9" i="11"/>
  <c r="L9" i="11"/>
  <c r="I9" i="11"/>
  <c r="M9" i="11"/>
  <c r="K9" i="11"/>
  <c r="E29" i="7"/>
  <c r="E40" i="7"/>
  <c r="E35" i="7"/>
  <c r="E43" i="7"/>
  <c r="E14" i="7"/>
  <c r="E10" i="7"/>
  <c r="K18" i="9"/>
  <c r="E9" i="7"/>
  <c r="E24" i="7"/>
  <c r="E31" i="7"/>
  <c r="E41" i="7"/>
  <c r="E38" i="7"/>
  <c r="E26" i="7"/>
  <c r="E30" i="7"/>
  <c r="E44" i="7"/>
  <c r="E36" i="7"/>
  <c r="E6" i="7"/>
  <c r="E16" i="7"/>
  <c r="E49" i="7"/>
  <c r="E15" i="7"/>
  <c r="E32" i="7"/>
  <c r="F4" i="5"/>
  <c r="B18" i="9"/>
  <c r="E48" i="7"/>
  <c r="E23" i="7"/>
  <c r="E52" i="7"/>
  <c r="E34" i="7"/>
  <c r="E37" i="7"/>
  <c r="E47" i="7"/>
  <c r="E7" i="7"/>
  <c r="E8" i="7"/>
  <c r="E5" i="7"/>
  <c r="H18" i="9"/>
  <c r="E17" i="7"/>
  <c r="E25" i="7"/>
  <c r="E51" i="7"/>
  <c r="E12" i="7"/>
  <c r="E11" i="7"/>
  <c r="E46" i="7"/>
  <c r="E45" i="7"/>
  <c r="E27" i="7"/>
  <c r="E33" i="7"/>
  <c r="E20" i="7"/>
  <c r="F5" i="5"/>
  <c r="N18" i="9"/>
  <c r="E28" i="7"/>
  <c r="E42" i="7"/>
  <c r="E50" i="7"/>
  <c r="E21" i="7"/>
  <c r="E18" i="7"/>
  <c r="E39" i="7"/>
  <c r="E13" i="7"/>
  <c r="E18" i="9"/>
  <c r="E4" i="7"/>
  <c r="E19" i="7"/>
  <c r="E22" i="7"/>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<sst xmlns="http://schemas.openxmlformats.org/spreadsheetml/2006/main" count="130129" uniqueCount="10953">
  <si>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</si>
  <si>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</si>
  <si>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</si>
  <si>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</si>
  <si>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</si>
  <si>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</si>
  <si>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</si>
  <si>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</si>
  <si>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</si>
  <si>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</si>
  <si>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</si>
  <si>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</si>
  <si>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</si>
  <si>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</si>
  <si>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</si>
  <si>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</si>
  <si>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</si>
  <si>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</si>
  <si>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</si>
  <si>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</si>
  <si>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</si>
  <si>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</si>
  <si>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</si>
  <si>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</si>
  <si>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</si>
  <si>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</si>
  <si>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</si>
  <si>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</si>
  <si>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</si>
  <si>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</si>
  <si>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</si>
  <si>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</si>
  <si>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</si>
  <si>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</si>
  <si>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</si>
  <si>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</si>
  <si>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</si>
  <si>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</si>
  <si>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</si>
  <si>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</si>
  <si>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</si>
  <si>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</si>
  <si>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</si>
  <si>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</si>
  <si>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</si>
  <si>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</si>
  <si>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</si>
  <si>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</si>
  <si>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</si>
  <si>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</si>
  <si>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</si>
  <si>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</si>
  <si>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</si>
  <si>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</si>
  <si>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</si>
  <si>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</si>
  <si>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</si>
  <si>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</si>
  <si>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</si>
  <si>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</si>
  <si>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</si>
  <si>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</si>
  <si>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</si>
  <si>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</si>
  <si>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</si>
  <si>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</si>
  <si>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</si>
  <si>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</si>
  <si>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</si>
  <si>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</si>
  <si>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</si>
  <si>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</si>
  <si>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</si>
  <si>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</si>
  <si>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</si>
  <si>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</si>
  <si>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</si>
  <si>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</si>
  <si>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</si>
  <si>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</si>
  <si>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</si>
  <si>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</si>
  <si>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</si>
  <si>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</si>
  <si>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</si>
  <si>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</si>
  <si>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</si>
  <si>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</si>
  <si>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</si>
  <si>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</si>
  <si>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</si>
  <si>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</si>
  <si>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</si>
  <si>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</si>
  <si>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</si>
  <si>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</si>
  <si>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</si>
  <si>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</si>
  <si>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</si>
  <si>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</si>
  <si>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</si>
  <si>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</si>
  <si>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</si>
  <si>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</si>
  <si>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</si>
  <si>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</si>
  <si>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</si>
  <si>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</si>
  <si>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</si>
  <si>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</si>
  <si>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</si>
  <si>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</si>
  <si>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</si>
  <si>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</si>
  <si>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</si>
  <si>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</si>
  <si>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</si>
  <si>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</si>
  <si>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</si>
  <si>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</si>
  <si>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</si>
  <si>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</si>
  <si>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</si>
  <si>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</si>
  <si>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</si>
  <si>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</si>
  <si>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</si>
  <si>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</si>
  <si>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</si>
  <si>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</si>
  <si>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</si>
  <si>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</si>
  <si>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</si>
  <si>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</si>
  <si>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</si>
  <si>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</si>
  <si>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</si>
  <si>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</si>
  <si>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</si>
  <si>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</si>
  <si>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</si>
  <si>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</si>
  <si>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</si>
  <si>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</si>
  <si>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</si>
  <si>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</si>
  <si>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</si>
  <si>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</si>
  <si>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</si>
  <si>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</si>
  <si>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</si>
  <si>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</si>
  <si>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</si>
  <si>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</si>
  <si>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</si>
  <si>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</si>
  <si>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</si>
  <si>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</si>
  <si>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</si>
  <si>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</si>
  <si>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</si>
  <si>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</si>
  <si>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</si>
  <si>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</si>
  <si>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</si>
  <si>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</si>
  <si>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</si>
  <si>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</si>
  <si>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</si>
  <si>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</si>
  <si>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</si>
  <si>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</si>
  <si>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</si>
  <si>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</si>
  <si>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</si>
  <si>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</si>
  <si>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</si>
  <si>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</si>
  <si>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</si>
  <si>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</si>
  <si>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</si>
  <si>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</si>
  <si>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</si>
  <si>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</si>
  <si>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</si>
  <si>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</si>
  <si>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</si>
  <si>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</si>
  <si>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</si>
  <si>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</si>
  <si>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</si>
  <si>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</si>
  <si>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</si>
  <si>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</si>
  <si>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</si>
  <si>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</si>
  <si>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</si>
  <si>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</si>
  <si>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</si>
  <si>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</si>
  <si>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</si>
  <si>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</si>
  <si>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</si>
  <si>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</si>
  <si>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</si>
  <si>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</si>
  <si>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</si>
  <si>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</si>
  <si>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</si>
  <si>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</si>
  <si>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</si>
  <si>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</si>
  <si>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</si>
  <si>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</si>
  <si>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</si>
  <si>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</si>
  <si>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</si>
  <si>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</si>
  <si>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</si>
  <si>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</si>
  <si>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</si>
  <si>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</si>
  <si>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</si>
  <si>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</si>
  <si>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</si>
  <si>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</si>
  <si>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</si>
  <si>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</si>
  <si>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</si>
  <si>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</si>
  <si>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</si>
  <si>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</si>
  <si>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</si>
  <si>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</si>
  <si>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</si>
  <si>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</si>
  <si>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</si>
  <si>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</si>
  <si>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</si>
  <si>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</si>
  <si>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</si>
  <si>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</si>
  <si>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</si>
  <si>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</si>
  <si>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</si>
  <si>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</si>
  <si>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</si>
  <si>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</si>
  <si>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</si>
  <si>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</si>
  <si>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</si>
  <si>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</si>
  <si>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</si>
  <si>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</si>
  <si>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</si>
  <si>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</si>
  <si>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</si>
  <si>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</si>
  <si>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</si>
  <si>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</si>
  <si>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</si>
  <si>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</si>
  <si>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</si>
  <si>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</si>
  <si>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</si>
  <si>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</si>
  <si>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</si>
  <si>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</si>
  <si>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</si>
  <si>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</si>
  <si>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</si>
  <si>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</si>
  <si>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</si>
  <si>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</si>
  <si>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</si>
  <si>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</si>
  <si>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</si>
  <si>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</si>
  <si>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</si>
  <si>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</si>
  <si>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</si>
  <si>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</si>
  <si>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</si>
  <si>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</si>
  <si>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</si>
  <si>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</si>
  <si>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</si>
  <si>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</si>
  <si>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</si>
  <si>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</si>
  <si>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</si>
  <si>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</si>
  <si>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</si>
  <si>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</si>
  <si>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</si>
  <si>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</si>
  <si>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</si>
  <si>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</si>
  <si>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</si>
  <si>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</si>
  <si>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</si>
  <si>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</si>
  <si>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</si>
  <si>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</si>
  <si>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</si>
  <si>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</si>
  <si>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</si>
  <si>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</si>
  <si>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</si>
  <si>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</si>
  <si>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</si>
  <si>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</si>
  <si>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</si>
  <si>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</si>
  <si>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</si>
  <si>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</si>
  <si>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</si>
  <si>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</si>
  <si>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</si>
  <si>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</si>
  <si>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</si>
  <si>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</si>
  <si>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</si>
  <si>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</si>
  <si>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</si>
  <si>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</si>
  <si>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</si>
  <si>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</si>
  <si>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</si>
  <si>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</si>
  <si>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</si>
  <si>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</si>
  <si>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</si>
  <si>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</si>
  <si>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</si>
  <si>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</si>
  <si>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</si>
  <si>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</si>
  <si>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</si>
  <si>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</si>
  <si>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</si>
  <si>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</si>
  <si>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</si>
  <si>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</si>
  <si>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</si>
  <si>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</si>
  <si>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</si>
  <si>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</si>
  <si>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</si>
  <si>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</si>
  <si>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</si>
  <si>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</si>
  <si>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</si>
  <si>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</si>
  <si>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</si>
  <si>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</si>
  <si>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</si>
  <si>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</si>
  <si>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</si>
  <si>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</si>
  <si>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</si>
  <si>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</si>
  <si>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</si>
  <si>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</si>
  <si>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</si>
  <si>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</si>
  <si>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</si>
  <si>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</si>
  <si>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</si>
  <si>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</si>
  <si>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</si>
  <si>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</si>
  <si>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</si>
  <si>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</si>
  <si>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</si>
  <si>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</si>
  <si>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</si>
  <si>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</si>
  <si>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</si>
  <si>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</si>
  <si>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</si>
  <si>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</si>
  <si>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</si>
  <si>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</si>
  <si>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</si>
  <si>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</si>
  <si>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</si>
  <si>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</si>
  <si>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</si>
  <si>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</si>
  <si>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</si>
  <si>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</si>
  <si>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</si>
  <si>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</si>
  <si>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</si>
  <si>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</si>
  <si>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</si>
  <si>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</si>
  <si>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</si>
  <si>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</si>
  <si>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</si>
  <si>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</si>
  <si>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</si>
  <si>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</si>
  <si>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</si>
  <si>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</si>
  <si>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</si>
  <si>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</si>
  <si>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</si>
  <si>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</si>
  <si>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</si>
  <si>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</si>
  <si>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</si>
  <si>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</si>
  <si>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</si>
  <si>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</si>
  <si>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</si>
  <si>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</si>
  <si>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</si>
  <si>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</si>
  <si>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</si>
  <si>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</si>
  <si>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</si>
  <si>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</si>
  <si>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</si>
  <si>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</si>
  <si>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</si>
  <si>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</si>
  <si>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</si>
  <si>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</si>
  <si>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</si>
  <si>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</si>
  <si>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</si>
  <si>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</si>
  <si>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</si>
  <si>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</si>
  <si>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</si>
  <si>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</si>
  <si>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</si>
  <si>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</si>
  <si>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</si>
  <si>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</si>
  <si>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</si>
  <si>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</si>
  <si>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</si>
  <si>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</si>
  <si>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</si>
  <si>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</si>
  <si>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</si>
  <si>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</si>
  <si>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</si>
  <si>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</si>
  <si>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</si>
  <si>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</si>
  <si>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</si>
  <si>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</si>
  <si>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</si>
  <si>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</si>
  <si>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</si>
  <si>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</si>
  <si>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</si>
  <si>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</si>
  <si>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</si>
  <si>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</si>
  <si>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</si>
  <si>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</si>
  <si>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</si>
  <si>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</si>
  <si>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</si>
  <si>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</si>
  <si>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</si>
  <si>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</si>
  <si>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</si>
  <si>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</si>
  <si>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</si>
  <si>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</si>
  <si>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</si>
  <si>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</si>
  <si>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</si>
  <si>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</si>
  <si>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</si>
  <si>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</si>
  <si>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</si>
  <si>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</si>
  <si>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</si>
  <si>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</si>
  <si>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</si>
  <si>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</si>
  <si>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</si>
  <si>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</si>
  <si>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</si>
  <si>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</si>
  <si>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</si>
  <si>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</si>
  <si>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</si>
  <si>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</si>
  <si>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</si>
  <si>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</si>
  <si>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</si>
  <si>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</si>
  <si>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</si>
  <si>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</si>
  <si>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</si>
  <si>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</si>
  <si>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</si>
  <si>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</si>
  <si>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</si>
  <si>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</si>
  <si>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</si>
  <si>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</si>
  <si>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</si>
  <si>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</si>
  <si>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</si>
  <si>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</si>
  <si>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</si>
  <si>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</si>
  <si>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</si>
  <si>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</si>
  <si>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</si>
  <si>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</si>
  <si>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</si>
  <si>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</si>
  <si>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</si>
  <si>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</si>
  <si>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</si>
  <si>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</si>
  <si>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</si>
  <si>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</si>
  <si>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</si>
  <si>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</si>
  <si>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</si>
  <si>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</si>
  <si>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</si>
  <si>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</si>
  <si>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</si>
  <si>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</si>
  <si>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</si>
  <si>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</si>
  <si>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</si>
  <si>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</si>
  <si>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</si>
  <si>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</si>
  <si>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</si>
  <si>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</si>
  <si>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</si>
  <si>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</si>
  <si>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</si>
  <si>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</si>
  <si>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</si>
  <si>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</si>
  <si>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</si>
  <si>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</si>
  <si>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</si>
  <si>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</si>
  <si>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</si>
  <si>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</si>
  <si>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</si>
  <si>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</si>
  <si>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</si>
  <si>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</si>
  <si>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</si>
  <si>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</si>
  <si>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</si>
  <si>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</si>
  <si>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</si>
  <si>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</si>
  <si>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</si>
  <si>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</si>
  <si>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</si>
  <si>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</si>
  <si>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</si>
  <si>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</si>
  <si>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</si>
  <si>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</si>
  <si>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</si>
  <si>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</si>
  <si>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</si>
  <si>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</si>
  <si>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</si>
  <si>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</si>
  <si>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</si>
  <si>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</si>
  <si>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</si>
  <si>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</si>
  <si>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</si>
  <si>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</si>
  <si>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</si>
  <si>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</si>
  <si>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</si>
  <si>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</si>
  <si>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</si>
  <si>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</si>
  <si>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</si>
  <si>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</si>
  <si>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</si>
  <si>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</si>
  <si>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</si>
  <si>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</si>
  <si>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</si>
  <si>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</si>
  <si>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</si>
  <si>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</si>
  <si>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</si>
  <si>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</si>
  <si>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</si>
  <si>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</si>
  <si>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</si>
  <si>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</si>
  <si>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</si>
  <si>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</si>
  <si>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</si>
  <si>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</si>
  <si>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</si>
  <si>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</si>
  <si>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</si>
  <si>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</si>
  <si>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</si>
  <si>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</si>
  <si>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</si>
  <si>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</si>
  <si>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</si>
  <si>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</si>
  <si>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</si>
  <si>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</si>
  <si>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</si>
  <si>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</si>
  <si>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</si>
  <si>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</si>
  <si>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</si>
  <si>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</si>
  <si>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</si>
  <si>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</si>
  <si>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</si>
  <si>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</si>
  <si>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</si>
  <si>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</si>
  <si>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</si>
  <si>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</si>
  <si>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</si>
  <si>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</si>
  <si>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</si>
  <si>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</si>
  <si>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</si>
  <si>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</si>
  <si>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</si>
  <si>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</si>
  <si>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</si>
  <si>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</si>
  <si>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</si>
  <si>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</si>
  <si>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</si>
  <si>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</si>
  <si>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</si>
  <si>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</si>
  <si>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</si>
  <si>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</si>
  <si>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</si>
  <si>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</si>
  <si>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</si>
  <si>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</si>
  <si>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</si>
  <si>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</si>
  <si>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</si>
  <si>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</si>
  <si>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</si>
  <si>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</si>
  <si>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</si>
  <si>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</si>
  <si>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</si>
  <si>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</si>
  <si>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</si>
  <si>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</si>
  <si>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</si>
  <si>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</si>
  <si>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</si>
  <si>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</si>
  <si>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</si>
  <si>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</si>
  <si>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</si>
  <si>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</si>
  <si>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</si>
  <si>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</si>
  <si>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</si>
  <si>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</si>
  <si>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</si>
  <si>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</si>
  <si>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</si>
  <si>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</si>
  <si>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</si>
  <si>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</si>
  <si>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</si>
  <si>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</si>
  <si>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</si>
  <si>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</si>
  <si>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</si>
  <si>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</si>
  <si>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</si>
  <si>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</si>
  <si>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</si>
  <si>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</si>
  <si>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</si>
  <si>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</si>
  <si>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</si>
  <si>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</si>
  <si>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</si>
  <si>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</si>
  <si>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</si>
  <si>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</si>
  <si>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</si>
  <si>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</si>
  <si>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</si>
  <si>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</si>
  <si>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</si>
  <si>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</si>
  <si>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</si>
  <si>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</si>
  <si>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</si>
  <si>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</si>
  <si>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</si>
  <si>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</si>
  <si>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</si>
  <si>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</si>
  <si>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</si>
  <si>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</si>
  <si>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</si>
  <si>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</si>
  <si>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</si>
  <si>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</si>
  <si>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</si>
  <si>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</si>
  <si>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</si>
  <si>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</si>
  <si>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</si>
  <si>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</si>
  <si>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</si>
  <si>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</si>
  <si>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</si>
  <si>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</si>
  <si>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</si>
  <si>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</si>
  <si>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</si>
  <si>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</si>
  <si>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</si>
  <si>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</si>
  <si>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</si>
  <si>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</si>
  <si>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</si>
  <si>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</si>
  <si>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</si>
  <si>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</si>
  <si>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</si>
  <si>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</si>
  <si>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</si>
  <si>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</si>
  <si>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</si>
  <si>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</si>
  <si>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</si>
  <si>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</si>
  <si>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</si>
  <si>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</si>
  <si>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</si>
  <si>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</si>
  <si>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</si>
  <si>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</si>
  <si>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</si>
  <si>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</si>
  <si>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</si>
  <si>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</si>
  <si>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</si>
  <si>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</si>
  <si>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</si>
  <si>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</si>
  <si>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</si>
  <si>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</si>
  <si>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</si>
  <si>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</si>
  <si>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</si>
  <si>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</si>
  <si>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</si>
  <si>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</si>
  <si>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</si>
  <si>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</si>
  <si>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</si>
  <si>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</si>
  <si>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</si>
  <si>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</si>
  <si>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</si>
  <si>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</si>
  <si>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</si>
  <si>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</si>
  <si>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</si>
  <si>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</si>
  <si>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</si>
  <si>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</si>
  <si>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</si>
  <si>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</si>
  <si>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</si>
  <si>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</si>
  <si>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</si>
  <si>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</si>
  <si>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</si>
  <si>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</si>
  <si>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</si>
  <si>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</si>
  <si>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</si>
  <si>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</si>
  <si>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</si>
  <si>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</si>
  <si>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</si>
  <si>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</si>
  <si>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</si>
  <si>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</si>
  <si>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</si>
  <si>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</si>
  <si>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</si>
  <si>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</si>
  <si>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</si>
  <si>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</si>
  <si>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</si>
  <si>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</si>
  <si>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</si>
  <si>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</si>
  <si>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</si>
  <si>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</si>
  <si>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</si>
  <si>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</si>
  <si>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</si>
  <si>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</si>
  <si>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</si>
  <si>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</si>
  <si>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</si>
  <si>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</si>
  <si>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</si>
  <si>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</si>
  <si>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</si>
  <si>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</si>
  <si>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</si>
  <si>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</si>
  <si>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</si>
  <si>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</si>
  <si>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</si>
  <si>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</si>
  <si>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</si>
  <si>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</si>
  <si>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</si>
  <si>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</si>
  <si>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</si>
  <si>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</si>
  <si>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</si>
  <si>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</si>
  <si>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</si>
  <si>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</si>
  <si>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</si>
  <si>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</si>
  <si>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</si>
  <si>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</si>
  <si>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</si>
  <si>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</si>
  <si>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</si>
  <si>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</si>
  <si>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</si>
  <si>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</si>
  <si>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</si>
  <si>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</si>
  <si>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</si>
  <si>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</si>
  <si>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</si>
  <si>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</si>
  <si>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</si>
  <si>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</si>
  <si>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</si>
  <si>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</si>
  <si>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</si>
  <si>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</si>
  <si>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</si>
  <si>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</si>
  <si>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</si>
  <si>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</si>
  <si>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</si>
  <si>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</si>
  <si>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</si>
  <si>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</si>
  <si>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</si>
  <si>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</si>
  <si>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</si>
  <si>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</si>
  <si>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</si>
  <si>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</si>
  <si>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</si>
  <si>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</si>
  <si>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</si>
  <si>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</si>
  <si>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</si>
  <si>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</si>
  <si>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</si>
  <si>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</si>
  <si>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</si>
  <si>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</si>
  <si>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</si>
  <si>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</si>
  <si>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</si>
  <si>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</si>
  <si>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</si>
  <si>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</si>
  <si>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</si>
  <si>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</si>
  <si>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</si>
  <si>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</si>
  <si>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</si>
  <si>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</si>
  <si>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</si>
  <si>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</si>
  <si>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</si>
  <si>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</si>
  <si>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</si>
  <si>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</si>
  <si>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</si>
  <si>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</si>
  <si>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</si>
  <si>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</si>
  <si>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</si>
  <si>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</si>
  <si>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</si>
  <si>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</si>
  <si>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</si>
  <si>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</si>
  <si>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</si>
  <si>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</si>
  <si>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</si>
  <si>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</si>
  <si>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</si>
  <si>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</si>
  <si>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</si>
  <si>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</si>
  <si>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</si>
  <si>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</si>
  <si>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</si>
  <si>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</si>
  <si>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</si>
  <si>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</si>
  <si>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</si>
  <si>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</si>
  <si>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</si>
  <si>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</si>
  <si>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</si>
  <si>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</si>
  <si>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</si>
  <si>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</si>
  <si>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</si>
  <si>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</si>
  <si>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</si>
  <si>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</si>
  <si>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</si>
  <si>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</si>
  <si>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</si>
  <si>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</si>
  <si>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</si>
  <si>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</si>
  <si>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</si>
  <si>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</si>
  <si>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</si>
  <si>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</si>
  <si>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</si>
  <si>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</si>
  <si>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</si>
  <si>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</si>
  <si>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</si>
  <si>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</si>
  <si>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</si>
  <si>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</si>
  <si>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</si>
  <si>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</si>
  <si>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</si>
  <si>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</si>
  <si>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</si>
  <si>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</si>
  <si>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</si>
  <si>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</si>
  <si>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</si>
  <si>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</si>
  <si>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</si>
  <si>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</si>
  <si>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</si>
  <si>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</si>
  <si>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</si>
  <si>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</si>
  <si>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</si>
  <si>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</si>
  <si>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</si>
  <si>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</si>
  <si>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</si>
  <si>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</si>
  <si>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</si>
  <si>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</si>
  <si>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</si>
  <si>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</si>
  <si>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</si>
  <si>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</si>
  <si>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</si>
  <si>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</si>
  <si>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</si>
  <si>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</si>
  <si>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</si>
  <si>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</si>
  <si>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</si>
  <si>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</si>
  <si>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</si>
  <si>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</si>
  <si>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</si>
  <si>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</si>
  <si>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</si>
  <si>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</si>
  <si>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</si>
  <si>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</si>
  <si>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</si>
  <si>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</si>
  <si>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</si>
  <si>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</si>
  <si>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</si>
  <si>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</si>
  <si>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</si>
  <si>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</si>
  <si>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</si>
  <si>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</si>
  <si>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</si>
  <si>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</si>
  <si>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</si>
  <si>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</si>
  <si>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</si>
  <si>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</si>
  <si>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</si>
  <si>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</si>
  <si>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</si>
  <si>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</si>
  <si>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</si>
  <si>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</si>
  <si>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</si>
  <si>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</si>
  <si>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</si>
  <si>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</si>
  <si>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</si>
  <si>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</si>
  <si>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</si>
  <si>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</si>
  <si>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</si>
  <si>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</si>
  <si>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</si>
  <si>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</si>
  <si>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</si>
  <si>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</si>
  <si>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</si>
  <si>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</si>
  <si>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</si>
  <si>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</si>
  <si>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</si>
  <si>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</si>
  <si>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</si>
  <si>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</si>
  <si>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</si>
  <si>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</si>
  <si>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</si>
  <si>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</si>
  <si>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</si>
  <si>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</si>
  <si>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</si>
  <si>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</si>
  <si>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</si>
  <si>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</si>
  <si>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</si>
  <si>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</si>
  <si>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</si>
  <si>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</si>
  <si>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</si>
  <si>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</si>
  <si>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</si>
  <si>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</si>
  <si>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</si>
  <si>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</si>
  <si>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</si>
  <si>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</si>
  <si>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</si>
  <si>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</si>
  <si>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</si>
  <si>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</si>
  <si>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</si>
  <si>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</si>
  <si>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</si>
  <si>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</si>
  <si>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</si>
  <si>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</si>
  <si>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</si>
  <si>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</si>
  <si>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</si>
  <si>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</si>
  <si>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</si>
  <si>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</si>
  <si>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</si>
  <si>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</si>
  <si>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</si>
  <si>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</si>
  <si>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</si>
  <si>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</si>
  <si>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</si>
  <si>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</si>
  <si>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</si>
  <si>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</si>
  <si>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</si>
  <si>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</si>
  <si>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</si>
  <si>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</si>
  <si>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</si>
  <si>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</si>
  <si>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</si>
  <si>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</si>
  <si>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</si>
  <si>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</si>
  <si>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</si>
  <si>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</si>
  <si>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</si>
  <si>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</si>
  <si>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</si>
  <si>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</si>
  <si>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</si>
  <si>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</si>
  <si>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</si>
  <si>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</si>
  <si>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</si>
  <si>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</si>
  <si>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</si>
  <si>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</si>
  <si>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</si>
  <si>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</si>
  <si>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</si>
  <si>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</si>
  <si>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</si>
  <si>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</si>
  <si>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</si>
  <si>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</si>
  <si>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</si>
  <si>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</si>
  <si>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</si>
  <si>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</si>
  <si>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</si>
  <si>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</si>
  <si>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</si>
  <si>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</si>
  <si>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</si>
  <si>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</si>
  <si>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</si>
  <si>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</si>
  <si>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</si>
  <si>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</si>
  <si>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</si>
  <si>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</si>
  <si>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</si>
  <si>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</si>
  <si>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</si>
  <si>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</si>
  <si>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</si>
  <si>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</si>
  <si>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</si>
  <si>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</si>
  <si>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</si>
  <si>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</si>
  <si>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</si>
  <si>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</si>
  <si>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</si>
  <si>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</si>
  <si>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</si>
  <si>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</si>
  <si>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</si>
  <si>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</si>
  <si>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</si>
  <si>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</si>
  <si>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</si>
  <si>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</si>
  <si>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</si>
  <si>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</si>
  <si>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</si>
  <si>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</si>
  <si>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</si>
  <si>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</si>
  <si>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</si>
  <si>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</si>
  <si>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</si>
  <si>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</si>
  <si>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</si>
  <si>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</si>
  <si>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</si>
  <si>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</si>
  <si>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</si>
  <si>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</si>
  <si>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</si>
  <si>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</si>
  <si>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</si>
  <si>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</si>
  <si>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</si>
  <si>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</si>
  <si>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</si>
  <si>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</si>
  <si>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</si>
  <si>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</si>
  <si>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</si>
  <si>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</si>
  <si>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</si>
  <si>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</si>
  <si>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</si>
  <si>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</si>
  <si>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</si>
  <si>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</si>
  <si>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</si>
  <si>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</si>
  <si>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</si>
  <si>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</si>
  <si>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</si>
  <si>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</si>
  <si>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</si>
  <si>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</si>
  <si>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</si>
  <si>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</si>
  <si>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</si>
  <si>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</si>
  <si>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</si>
  <si>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</si>
  <si>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</si>
  <si>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</si>
  <si>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</si>
  <si>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</si>
  <si>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</si>
  <si>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</si>
  <si>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</si>
  <si>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</si>
  <si>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</si>
  <si>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</si>
  <si>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</si>
  <si>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</si>
  <si>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</si>
  <si>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</si>
  <si>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</si>
  <si>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</si>
  <si>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</si>
  <si>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</si>
  <si>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</si>
  <si>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</si>
  <si>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</si>
  <si>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</si>
  <si>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</si>
  <si>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</si>
  <si>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</si>
  <si>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</si>
  <si>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</si>
  <si>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</si>
  <si>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</si>
  <si>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</si>
  <si>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</si>
  <si>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</si>
  <si>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</si>
  <si>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</si>
  <si>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</si>
  <si>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</si>
  <si>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</si>
  <si>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</si>
  <si>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</si>
  <si>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</si>
  <si>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</si>
  <si>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</si>
  <si>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</si>
  <si>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</si>
  <si>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</si>
  <si>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</si>
  <si>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</si>
  <si>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</si>
  <si>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</si>
  <si>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</si>
  <si>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</si>
  <si>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</si>
  <si>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</si>
  <si>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</si>
  <si>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</si>
  <si>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</si>
  <si>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</si>
  <si>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</si>
  <si>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</si>
  <si>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</si>
  <si>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</si>
  <si>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</si>
  <si>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</si>
  <si>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</si>
  <si>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</si>
  <si>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</si>
  <si>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</si>
  <si>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</si>
  <si>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</si>
  <si>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</si>
  <si>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</si>
  <si>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</si>
  <si>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</si>
  <si>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</si>
  <si>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</si>
  <si>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</si>
  <si>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</si>
  <si>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</si>
  <si>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</si>
  <si>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</si>
  <si>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</si>
  <si>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</si>
  <si>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</si>
  <si>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</si>
  <si>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</si>
  <si>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</si>
  <si>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</si>
  <si>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</si>
  <si>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</si>
  <si>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</si>
  <si>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</si>
  <si>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</si>
  <si>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</si>
  <si>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</si>
  <si>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</si>
  <si>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</si>
  <si>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</si>
  <si>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</si>
  <si>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</si>
  <si>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</si>
  <si>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</si>
  <si>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</si>
  <si>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</si>
  <si>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</si>
  <si>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</si>
  <si>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</si>
  <si>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</si>
  <si>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</si>
  <si>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</si>
  <si>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</si>
  <si>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</si>
  <si>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</si>
  <si>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</si>
  <si>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</si>
  <si>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</si>
  <si>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</si>
  <si>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</si>
  <si>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</si>
  <si>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</si>
  <si>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</si>
  <si>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</si>
  <si>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</si>
  <si>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</si>
  <si>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</si>
  <si>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</si>
  <si>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</si>
  <si>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</si>
  <si>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</si>
  <si>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</si>
  <si>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</si>
  <si>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</si>
  <si>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</si>
  <si>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</si>
  <si>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</si>
  <si>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</si>
  <si>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</si>
  <si>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</si>
  <si>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</si>
  <si>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</si>
  <si>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</si>
  <si>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</si>
  <si>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</si>
  <si>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</si>
  <si>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</si>
  <si>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</si>
  <si>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</si>
  <si>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</si>
  <si>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</si>
  <si>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</si>
  <si>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</si>
  <si>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</si>
  <si>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</si>
  <si>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</si>
  <si>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</si>
  <si>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</si>
  <si>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</si>
  <si>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</si>
  <si>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</si>
  <si>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</si>
  <si>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</si>
  <si>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</si>
  <si>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</si>
  <si>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</si>
  <si>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</si>
  <si>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</si>
  <si>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</si>
  <si>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</si>
  <si>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</si>
  <si>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</si>
  <si>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</si>
  <si>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</si>
  <si>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</si>
  <si>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</si>
  <si>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</si>
  <si>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</si>
  <si>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</si>
  <si>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</si>
  <si>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</si>
  <si>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</si>
  <si>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</si>
  <si>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</si>
  <si>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</si>
  <si>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</si>
  <si>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</si>
  <si>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</si>
  <si>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</si>
  <si>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</si>
  <si>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</si>
  <si>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</si>
  <si>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</si>
  <si>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</si>
  <si>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</si>
  <si>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</si>
  <si>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</si>
  <si>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</si>
  <si>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</si>
  <si>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</si>
  <si>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</si>
  <si>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</si>
  <si>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</si>
  <si>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</si>
  <si>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</si>
  <si>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</si>
  <si>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</si>
  <si>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</si>
  <si>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</si>
  <si>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</si>
  <si>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</si>
  <si>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</si>
  <si>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</si>
  <si>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</si>
  <si>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</si>
  <si>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</si>
  <si>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</si>
  <si>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</si>
  <si>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</si>
  <si>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</si>
  <si>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</si>
  <si>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</si>
  <si>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</si>
  <si>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</si>
  <si>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</si>
  <si>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</si>
  <si>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</si>
  <si>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</si>
  <si>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</si>
  <si>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</si>
  <si>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</si>
  <si>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</si>
  <si>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</si>
  <si>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</si>
  <si>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</si>
  <si>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</si>
  <si>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</si>
  <si>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</si>
  <si>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</si>
  <si>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</si>
  <si>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</si>
  <si>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</si>
  <si>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</si>
  <si>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</si>
  <si>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</si>
  <si>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</si>
  <si>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</si>
  <si>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</si>
  <si>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</si>
  <si>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</si>
  <si>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</si>
  <si>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</si>
  <si>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</si>
  <si>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</si>
  <si>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</si>
  <si>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</si>
  <si>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</si>
  <si>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</si>
  <si>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</si>
  <si>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</si>
  <si>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</si>
  <si>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</si>
  <si>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</si>
  <si>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</si>
  <si>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</si>
  <si>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</si>
  <si>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</si>
  <si>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</si>
  <si>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</si>
  <si>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</si>
  <si>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</si>
  <si>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</si>
  <si>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</si>
  <si>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</si>
  <si>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</si>
  <si>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</si>
  <si>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</si>
  <si>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</si>
  <si>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</si>
  <si>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</si>
  <si>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</si>
  <si>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</si>
  <si>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</si>
  <si>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</si>
  <si>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</si>
  <si>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</si>
  <si>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</si>
  <si>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</si>
  <si>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</si>
  <si>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</si>
  <si>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</si>
  <si>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</si>
  <si>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</si>
  <si>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</si>
  <si>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</si>
  <si>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</si>
  <si>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</si>
  <si>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</si>
  <si>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</si>
  <si>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</si>
  <si>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</si>
  <si>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</si>
  <si>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</si>
  <si>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</si>
  <si>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</si>
  <si>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</si>
  <si>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</si>
  <si>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</si>
  <si>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</si>
  <si>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</si>
  <si>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</si>
  <si>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</si>
  <si>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</si>
  <si>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</si>
  <si>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</si>
  <si>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</si>
  <si>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</si>
  <si>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</si>
  <si>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</si>
  <si>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</si>
  <si>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</si>
  <si>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</si>
  <si>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</si>
  <si>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</si>
  <si>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</si>
  <si>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</si>
  <si>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</si>
  <si>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</si>
  <si>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</si>
  <si>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</si>
  <si>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</si>
  <si>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</si>
  <si>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</si>
  <si>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</si>
  <si>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</si>
  <si>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</si>
  <si>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</si>
  <si>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</si>
  <si>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</si>
  <si>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</si>
  <si>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</si>
  <si>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</si>
  <si>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</si>
  <si>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</si>
  <si>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</si>
  <si>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</si>
  <si>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</si>
  <si>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</si>
  <si>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</si>
  <si>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</si>
  <si>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</si>
  <si>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</si>
  <si>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</si>
  <si>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</si>
  <si>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</si>
  <si>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</si>
  <si>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</si>
  <si>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</si>
  <si>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</si>
  <si>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</si>
  <si>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</si>
  <si>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</si>
  <si>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</si>
  <si>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</si>
  <si>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</si>
  <si>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</si>
  <si>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</si>
  <si>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</si>
  <si>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</si>
  <si>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</si>
  <si>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</si>
  <si>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</si>
  <si>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</si>
  <si>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</si>
  <si>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</si>
  <si>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</si>
  <si>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</si>
  <si>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</si>
  <si>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</si>
  <si>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</si>
  <si>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</si>
  <si>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</si>
  <si>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</si>
  <si>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</si>
  <si>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</si>
  <si>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</si>
  <si>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</si>
  <si>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</si>
  <si>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</si>
  <si>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</si>
  <si>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</si>
  <si>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</si>
  <si>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</si>
  <si>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</si>
  <si>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</si>
  <si>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</si>
  <si>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</si>
  <si>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</si>
  <si>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</si>
  <si>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</si>
  <si>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</si>
  <si>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</si>
  <si>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</si>
  <si>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</si>
  <si>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</si>
  <si>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</si>
  <si>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</si>
  <si>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</si>
  <si>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</si>
  <si>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</si>
  <si>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</si>
  <si>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</si>
  <si>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</si>
  <si>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</si>
  <si>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</si>
  <si>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</si>
  <si>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</si>
  <si>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</si>
  <si>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</si>
  <si>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</si>
  <si>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</si>
  <si>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</si>
  <si>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</si>
  <si>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</si>
  <si>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</si>
  <si>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</si>
  <si>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</si>
  <si>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</si>
  <si>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</si>
  <si>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</si>
  <si>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</si>
  <si>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</si>
  <si>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</si>
  <si>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</si>
  <si>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</si>
  <si>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</si>
  <si>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</si>
  <si>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</si>
  <si>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</si>
  <si>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</si>
  <si>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</si>
  <si>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</si>
  <si>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</si>
  <si>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</si>
  <si>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</si>
  <si>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</si>
  <si>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</si>
  <si>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</si>
  <si>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</si>
  <si>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</si>
  <si>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</si>
  <si>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</si>
  <si>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</si>
  <si>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</si>
  <si>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</si>
  <si>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</si>
  <si>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</si>
  <si>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</si>
  <si>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</si>
  <si>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</si>
  <si>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</si>
  <si>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</si>
  <si>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</si>
  <si>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</si>
  <si>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</si>
  <si>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</si>
  <si>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</si>
  <si>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</si>
  <si>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</si>
  <si>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</si>
  <si>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</si>
  <si>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</si>
  <si>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</si>
  <si>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</si>
  <si>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</si>
  <si>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</si>
  <si>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</si>
  <si>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</si>
  <si>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</si>
  <si>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</si>
  <si>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</si>
  <si>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</si>
  <si>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</si>
  <si>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</si>
  <si>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</si>
  <si>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</si>
  <si>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</si>
  <si>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</si>
  <si>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</si>
  <si>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</si>
  <si>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</si>
  <si>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</si>
  <si>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</si>
  <si>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</si>
  <si>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</si>
  <si>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</si>
  <si>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</si>
  <si>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</si>
  <si>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</si>
  <si>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</si>
  <si>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</si>
  <si>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</si>
  <si>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</si>
  <si>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</si>
  <si>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</si>
  <si>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</si>
  <si>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</si>
  <si>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</si>
  <si>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</si>
  <si>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</si>
  <si>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</si>
  <si>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</si>
  <si>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</si>
  <si>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</si>
  <si>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</si>
  <si>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</si>
  <si>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</si>
  <si>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</si>
  <si>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</si>
  <si>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</si>
  <si>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</si>
  <si>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</si>
  <si>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</si>
  <si>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</si>
  <si>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</si>
  <si>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</si>
  <si>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</si>
  <si>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</si>
  <si>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</si>
  <si>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</si>
  <si>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</si>
  <si>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</si>
  <si>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</si>
  <si>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</si>
  <si>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</si>
  <si>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</si>
  <si>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</si>
  <si>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</si>
  <si>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</si>
  <si>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</si>
  <si>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</si>
  <si>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</si>
  <si>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</si>
  <si>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</si>
  <si>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</si>
  <si>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</si>
  <si>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</si>
  <si>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</si>
  <si>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</si>
  <si>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</si>
  <si>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</si>
  <si>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</si>
  <si>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</si>
  <si>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</si>
  <si>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</si>
  <si>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</si>
  <si>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</si>
  <si>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</si>
  <si>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</si>
  <si>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</si>
  <si>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</si>
  <si>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</si>
  <si>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</si>
  <si>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</si>
  <si>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</si>
  <si>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</si>
  <si>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</si>
  <si>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</si>
  <si>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</si>
  <si>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</si>
  <si>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</si>
  <si>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</si>
  <si>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</si>
  <si>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</si>
  <si>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</si>
  <si>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</si>
  <si>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</si>
  <si>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</si>
  <si>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</si>
  <si>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</si>
  <si>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</si>
  <si>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</si>
  <si>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</si>
  <si>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</si>
  <si>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</si>
  <si>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</si>
  <si>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</si>
  <si>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</si>
  <si>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</si>
  <si>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</si>
  <si>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</si>
  <si>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</si>
  <si>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</si>
  <si>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</si>
  <si>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</si>
  <si>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</si>
  <si>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</si>
  <si>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</si>
  <si>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</si>
  <si>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</si>
  <si>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</si>
  <si>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</si>
  <si>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</si>
  <si>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</si>
  <si>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</si>
  <si>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</si>
  <si>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</si>
  <si>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</si>
  <si>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</si>
  <si>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</si>
  <si>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</si>
  <si>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</si>
  <si>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</si>
  <si>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</si>
  <si>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</si>
  <si>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</si>
  <si>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</si>
  <si>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</si>
  <si>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</si>
  <si>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</si>
  <si>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</si>
  <si>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</si>
  <si>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</si>
  <si>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</si>
  <si>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</si>
  <si>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</si>
  <si>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</si>
  <si>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</si>
  <si>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</si>
  <si>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</si>
  <si>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</si>
  <si>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</si>
  <si>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</si>
  <si>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</si>
  <si>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</si>
  <si>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</si>
  <si>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</si>
  <si>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</si>
  <si>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</si>
  <si>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</si>
  <si>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</si>
  <si>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</si>
  <si>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</si>
  <si>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</si>
  <si>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</si>
  <si>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</si>
  <si>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</si>
  <si>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</si>
  <si>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</si>
  <si>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</si>
  <si>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</si>
  <si>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</si>
  <si>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</si>
  <si>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</si>
  <si>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</si>
  <si>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</si>
  <si>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</si>
  <si>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</si>
  <si>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</si>
  <si>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</si>
  <si>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</si>
  <si>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</si>
  <si>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</si>
  <si>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</si>
  <si>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</si>
  <si>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</si>
  <si>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</si>
  <si>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</si>
  <si>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</si>
  <si>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</si>
  <si>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</si>
  <si>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</si>
  <si>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</si>
  <si>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</si>
  <si>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</si>
  <si>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</si>
  <si>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</si>
  <si>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</si>
  <si>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</si>
  <si>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</si>
  <si>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</si>
  <si>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</si>
  <si>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</si>
  <si>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</si>
  <si>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</si>
  <si>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</si>
  <si>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</si>
  <si>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</si>
  <si>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</si>
  <si>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</si>
  <si>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</si>
  <si>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</si>
  <si>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</si>
  <si>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</si>
  <si>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</si>
  <si>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</si>
  <si>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</si>
  <si>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</si>
  <si>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</si>
  <si>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</si>
  <si>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</si>
  <si>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</si>
  <si>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</si>
  <si>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</si>
  <si>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</si>
  <si>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</si>
  <si>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</si>
  <si>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</si>
  <si>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</si>
  <si>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</si>
  <si>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</si>
  <si>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</si>
  <si>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</si>
  <si>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</si>
  <si>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</si>
  <si>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</si>
  <si>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</si>
  <si>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</si>
  <si>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</si>
  <si>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</si>
  <si>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</si>
  <si>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</si>
  <si>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</si>
  <si>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</si>
  <si>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</si>
  <si>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</si>
  <si>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</si>
  <si>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</si>
  <si>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</si>
  <si>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</si>
  <si>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</si>
  <si>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</si>
  <si>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</si>
  <si>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</si>
  <si>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</si>
  <si>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</si>
  <si>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</si>
  <si>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</si>
  <si>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</si>
  <si>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</si>
  <si>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</si>
  <si>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</si>
  <si>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</si>
  <si>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</si>
  <si>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</si>
  <si>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</si>
  <si>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</si>
  <si>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</si>
  <si>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</si>
  <si>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</si>
  <si>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</si>
  <si>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</si>
  <si>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</si>
  <si>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</si>
  <si>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</si>
  <si>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</si>
  <si>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</si>
  <si>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</si>
  <si>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</si>
  <si>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</si>
  <si>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</si>
  <si>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</si>
  <si>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</si>
  <si>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</si>
  <si>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</si>
  <si>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</si>
  <si>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</si>
  <si>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</si>
  <si>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</si>
  <si>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</si>
  <si>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</si>
  <si>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</si>
  <si>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</si>
  <si>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</si>
  <si>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</si>
  <si>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</si>
  <si>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</si>
  <si>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</si>
  <si>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</si>
  <si>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</si>
  <si>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</si>
  <si>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</si>
  <si>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</si>
  <si>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</si>
  <si>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</si>
  <si>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</si>
  <si>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</si>
  <si>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</si>
  <si>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</si>
  <si>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</si>
  <si>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</si>
  <si>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</si>
  <si>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</si>
  <si>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</si>
  <si>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</si>
  <si>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</si>
  <si>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</si>
  <si>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</si>
  <si>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</si>
  <si>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</si>
  <si>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</si>
  <si>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</si>
  <si>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</si>
  <si>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</si>
  <si>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</si>
  <si>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</si>
  <si>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</si>
  <si>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</si>
  <si>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</si>
  <si>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</si>
  <si>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</si>
  <si>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</si>
  <si>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</si>
  <si>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</si>
  <si>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</si>
  <si>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</si>
  <si>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</si>
  <si>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</si>
  <si>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</si>
  <si>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</si>
  <si>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</si>
  <si>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</si>
  <si>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</si>
  <si>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</si>
  <si>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</si>
  <si>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</si>
  <si>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</si>
  <si>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</si>
  <si>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</si>
  <si>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</si>
  <si>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</si>
  <si>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</si>
  <si>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</si>
  <si>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</si>
  <si>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</si>
  <si>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</si>
  <si>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</si>
  <si>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</si>
  <si>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</si>
  <si>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</si>
  <si>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</si>
  <si>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</si>
  <si>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</si>
  <si>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</si>
  <si>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</si>
  <si>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</si>
  <si>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</si>
  <si>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</si>
  <si>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</si>
  <si>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</si>
  <si>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</si>
  <si>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</si>
  <si>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</si>
  <si>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</si>
  <si>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</si>
  <si>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</si>
  <si>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</si>
  <si>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</si>
  <si>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</si>
  <si>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</si>
  <si>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</si>
  <si>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</si>
  <si>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</si>
  <si>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</si>
  <si>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</si>
  <si>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</si>
  <si>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</si>
  <si>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</si>
  <si>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</si>
  <si>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</si>
  <si>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</si>
  <si>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</si>
  <si>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</si>
  <si>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</si>
  <si>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</si>
  <si>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</si>
  <si>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</si>
  <si>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</si>
  <si>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</si>
  <si>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</si>
  <si>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</si>
  <si>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</si>
  <si>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</si>
  <si>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</si>
  <si>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</si>
  <si>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</si>
  <si>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</si>
  <si>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</si>
  <si>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</si>
  <si>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</si>
  <si>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</si>
  <si>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</si>
  <si>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</si>
  <si>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</si>
  <si>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</si>
  <si>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</si>
  <si>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</si>
  <si>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</si>
  <si>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</si>
  <si>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</si>
  <si>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</si>
  <si>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</si>
  <si>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</si>
  <si>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</si>
  <si>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</si>
  <si>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</si>
  <si>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</si>
  <si>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</si>
  <si>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</si>
  <si>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</si>
  <si>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</si>
  <si>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</si>
  <si>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</si>
  <si>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</si>
  <si>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</si>
  <si>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</si>
  <si>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</si>
  <si>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</si>
  <si>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</si>
  <si>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</si>
  <si>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</si>
  <si>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</si>
  <si>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</si>
  <si>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</si>
  <si>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</si>
  <si>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</si>
  <si>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</si>
  <si>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</si>
  <si>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</si>
  <si>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</si>
  <si>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</si>
  <si>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</si>
  <si>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</si>
  <si>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</si>
  <si>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</si>
  <si>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</si>
  <si>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</si>
  <si>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</si>
  <si>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</si>
  <si>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</si>
  <si>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</si>
  <si>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</si>
  <si>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</si>
  <si>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</si>
  <si>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</si>
  <si>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</si>
  <si>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</si>
  <si>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</si>
  <si>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</si>
  <si>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</si>
  <si>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</si>
  <si>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</si>
  <si>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</si>
  <si>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</si>
  <si>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</si>
  <si>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</si>
  <si>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</si>
  <si>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</si>
  <si>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</si>
  <si>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</si>
  <si>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</si>
  <si>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</si>
  <si>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</si>
  <si>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</si>
  <si>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</si>
  <si>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</si>
  <si>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</si>
  <si>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</si>
  <si>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</si>
  <si>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</si>
  <si>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</si>
  <si>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</si>
  <si>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</si>
  <si>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</si>
  <si>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</si>
  <si>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</si>
  <si>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</si>
  <si>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</si>
  <si>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</si>
  <si>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</si>
  <si>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</si>
  <si>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</si>
  <si>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</si>
  <si>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</si>
  <si>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</si>
  <si>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</si>
  <si>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</si>
  <si>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</si>
  <si>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</si>
  <si>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</si>
  <si>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</si>
  <si>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</si>
  <si>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</si>
  <si>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</si>
  <si>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</si>
  <si>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</si>
  <si>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</si>
  <si>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</si>
  <si>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</si>
  <si>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</si>
  <si>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</si>
  <si>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</si>
  <si>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</si>
  <si>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</si>
  <si>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</si>
  <si>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</si>
  <si>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</si>
  <si>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</si>
  <si>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</si>
  <si>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</si>
  <si>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</si>
  <si>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</si>
  <si>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</si>
  <si>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</si>
  <si>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</si>
  <si>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</si>
  <si>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</si>
  <si>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</si>
  <si>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</si>
  <si>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</si>
  <si>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</si>
  <si>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</si>
  <si>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</si>
  <si>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</si>
  <si>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</si>
  <si>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</si>
  <si>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</si>
  <si>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</si>
  <si>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</si>
  <si>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</si>
  <si>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</si>
  <si>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</si>
  <si>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</si>
  <si>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</si>
  <si>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</si>
  <si>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</si>
  <si>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</si>
  <si>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</si>
  <si>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</si>
  <si>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</si>
  <si>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</si>
  <si>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</si>
  <si>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</si>
  <si>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</si>
  <si>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</si>
  <si>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</si>
  <si>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</si>
  <si>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</si>
  <si>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</si>
  <si>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</si>
  <si>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</si>
  <si>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</si>
  <si>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</si>
  <si>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</si>
  <si>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</si>
  <si>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</si>
  <si>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</si>
  <si>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</si>
  <si>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</si>
  <si>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</si>
  <si>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</si>
  <si>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</si>
  <si>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</si>
  <si>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</si>
  <si>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</si>
  <si>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</si>
  <si>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</si>
  <si>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</si>
  <si>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</si>
  <si>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</si>
  <si>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</si>
  <si>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</si>
  <si>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</si>
  <si>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</si>
  <si>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</si>
  <si>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</si>
  <si>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</si>
  <si>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</si>
  <si>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</si>
  <si>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</si>
  <si>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</si>
  <si>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</si>
  <si>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</si>
  <si>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</si>
  <si>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</si>
  <si>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</si>
  <si>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</si>
  <si>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</si>
  <si>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</si>
  <si>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</si>
  <si>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</si>
  <si>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</si>
  <si>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</si>
  <si>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</si>
  <si>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</si>
  <si>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</si>
  <si>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</si>
  <si>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</si>
  <si>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</si>
  <si>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</si>
  <si>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</si>
  <si>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</si>
  <si>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</si>
  <si>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</si>
  <si>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</si>
  <si>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</si>
  <si>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</si>
  <si>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</si>
  <si>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</si>
  <si>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</si>
  <si>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</si>
  <si>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</si>
  <si>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</si>
  <si>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</si>
  <si>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</si>
  <si>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</si>
  <si>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</si>
  <si>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</si>
  <si>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</si>
  <si>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</si>
  <si>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</si>
  <si>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</si>
  <si>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</si>
  <si>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</si>
  <si>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</si>
  <si>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</si>
  <si>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</si>
  <si>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</si>
  <si>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</si>
  <si>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</si>
  <si>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</si>
  <si>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</si>
  <si>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</si>
  <si>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</si>
  <si>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</si>
  <si>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</si>
  <si>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</si>
  <si>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</si>
  <si>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</si>
  <si>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</si>
  <si>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</si>
  <si>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</si>
  <si>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</si>
  <si>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</si>
  <si>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</si>
  <si>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</si>
  <si>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</si>
  <si>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</si>
  <si>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</si>
  <si>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</si>
  <si>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</si>
  <si>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</si>
  <si>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</si>
  <si>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</si>
  <si>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</si>
  <si>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</si>
  <si>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</si>
  <si>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</si>
  <si>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</si>
  <si>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</si>
  <si>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</si>
  <si>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</si>
  <si>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</si>
  <si>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</si>
  <si>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</si>
  <si>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</si>
  <si>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</si>
  <si>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</si>
  <si>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</si>
  <si>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</si>
  <si>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</si>
  <si>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</si>
  <si>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</si>
  <si>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</si>
  <si>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</si>
  <si>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</si>
  <si>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</si>
  <si>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</si>
  <si>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</si>
  <si>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</si>
  <si>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</si>
  <si>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</si>
  <si>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</si>
  <si>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</si>
  <si>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</si>
  <si>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</si>
  <si>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</si>
  <si>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</si>
  <si>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</si>
  <si>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</si>
  <si>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</si>
  <si>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</si>
  <si>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</si>
  <si>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</si>
  <si>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</si>
  <si>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</si>
  <si>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</si>
  <si>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</si>
  <si>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</si>
  <si>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</si>
  <si>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</si>
  <si>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</si>
  <si>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</si>
  <si>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</si>
  <si>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</si>
  <si>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</si>
  <si>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</si>
  <si>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</si>
  <si>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</si>
  <si>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</si>
  <si>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</si>
  <si>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</si>
  <si>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</si>
  <si>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</si>
  <si>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</si>
  <si>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</si>
  <si>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</si>
  <si>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</si>
  <si>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</si>
  <si>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</si>
  <si>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</si>
  <si>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</si>
  <si>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</si>
  <si>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</si>
  <si>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</si>
  <si>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</si>
  <si>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</si>
  <si>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</si>
  <si>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</si>
  <si>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</si>
  <si>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</si>
  <si>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</si>
  <si>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</si>
  <si>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</si>
  <si>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</si>
  <si>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</si>
  <si>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</si>
  <si>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</si>
  <si>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</si>
  <si>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</si>
  <si>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</si>
  <si>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</si>
  <si>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</si>
  <si>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</si>
  <si>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</si>
  <si>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</si>
  <si>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</si>
  <si>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</si>
  <si>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</si>
  <si>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</si>
  <si>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</si>
  <si>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</si>
  <si>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</si>
  <si>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</si>
  <si>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</si>
  <si>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</si>
  <si>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</si>
  <si>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</si>
  <si>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</si>
  <si>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</si>
  <si>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</si>
  <si>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</si>
  <si>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</si>
  <si>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</si>
  <si>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</si>
  <si>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</si>
  <si>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</si>
  <si>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</si>
  <si>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</si>
  <si>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</si>
  <si>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</si>
  <si>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</si>
  <si>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</si>
  <si>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</si>
  <si>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</si>
  <si>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</si>
  <si>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</si>
  <si>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</si>
  <si>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</si>
  <si>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</si>
  <si>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</si>
  <si>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</si>
  <si>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</si>
  <si>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</si>
  <si>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</si>
  <si>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</si>
  <si>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</si>
  <si>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</si>
  <si>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</si>
  <si>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</si>
  <si>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</si>
  <si>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</si>
  <si>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</si>
  <si>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</si>
  <si>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</si>
  <si>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</si>
  <si>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</si>
  <si>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</si>
  <si>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</si>
  <si>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</si>
  <si>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</si>
  <si>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</si>
  <si>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</si>
  <si>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</si>
  <si>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</si>
  <si>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</si>
  <si>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</si>
  <si>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</si>
  <si>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</si>
  <si>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</si>
  <si>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</si>
  <si>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</si>
  <si>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</si>
  <si>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</si>
  <si>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</si>
  <si>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</si>
  <si>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</si>
  <si>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</si>
  <si>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</si>
  <si>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</si>
  <si>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</si>
  <si>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</si>
  <si>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</si>
  <si>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</si>
  <si>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</si>
  <si>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</si>
  <si>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</si>
  <si>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</si>
  <si>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</si>
  <si>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</si>
  <si>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</si>
  <si>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</si>
  <si>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</si>
  <si>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</si>
  <si>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</si>
  <si>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</si>
  <si>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</si>
  <si>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</si>
  <si>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</si>
  <si>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</si>
  <si>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</si>
  <si>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</si>
  <si>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</si>
  <si>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</si>
  <si>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</si>
  <si>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</si>
  <si>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</si>
  <si>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</si>
  <si>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</si>
  <si>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</si>
  <si>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</si>
  <si>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</si>
  <si>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</si>
  <si>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</si>
  <si>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</si>
  <si>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</si>
  <si>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</si>
  <si>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</si>
  <si>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</si>
  <si>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</si>
  <si>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</si>
  <si>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</si>
  <si>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</si>
  <si>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</si>
  <si>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</si>
  <si>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</si>
  <si>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</si>
  <si>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</si>
  <si>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</si>
  <si>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</si>
  <si>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</si>
  <si>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</si>
  <si>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</si>
  <si>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</si>
  <si>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</si>
  <si>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</si>
  <si>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</si>
  <si>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</si>
  <si>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</si>
  <si>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</si>
  <si>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</si>
  <si>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</si>
  <si>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</si>
  <si>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</si>
  <si>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</si>
  <si>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</si>
  <si>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</si>
  <si>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</si>
  <si>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</si>
  <si>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</si>
  <si>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</si>
  <si>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</si>
  <si>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</si>
  <si>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</si>
  <si>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</si>
  <si>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</si>
  <si>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</si>
  <si>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</si>
  <si>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</si>
  <si>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</si>
  <si>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</si>
  <si>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</si>
  <si>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</si>
  <si>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</si>
  <si>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</si>
  <si>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</si>
  <si>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</si>
  <si>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</si>
  <si>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</si>
  <si>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</si>
  <si>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</si>
  <si>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</si>
  <si>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</si>
  <si>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</si>
  <si>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</si>
  <si>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</si>
  <si>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</si>
  <si>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</si>
  <si>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</si>
  <si>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</si>
  <si>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</si>
  <si>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</si>
  <si>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</si>
  <si>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</si>
  <si>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</si>
  <si>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</si>
  <si>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</si>
  <si>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</si>
  <si>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</si>
  <si>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</si>
  <si>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</si>
  <si>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</si>
  <si>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</si>
  <si>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</si>
  <si>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</si>
  <si>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</si>
  <si>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</si>
  <si>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</si>
  <si>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</si>
  <si>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</si>
  <si>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</si>
  <si>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</si>
  <si>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</si>
  <si>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</si>
  <si>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</si>
  <si>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</si>
  <si>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</si>
  <si>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</si>
  <si>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</si>
  <si>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</si>
  <si>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</si>
  <si>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</si>
  <si>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</si>
  <si>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</si>
  <si>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</si>
  <si>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</si>
  <si>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</si>
  <si>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</si>
  <si>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</si>
  <si>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</si>
  <si>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</si>
  <si>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</si>
  <si>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</si>
  <si>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</si>
  <si>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</si>
  <si>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</si>
  <si>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</si>
  <si>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</si>
  <si>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</si>
  <si>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</si>
  <si>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</si>
  <si>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</si>
  <si>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</si>
  <si>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</si>
  <si>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</si>
  <si>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</si>
  <si>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</si>
  <si>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</si>
  <si>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</si>
  <si>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</si>
  <si>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</si>
  <si>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</si>
  <si>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</si>
  <si>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</si>
  <si>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</si>
  <si>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</si>
  <si>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</si>
  <si>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</si>
  <si>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</si>
  <si>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</si>
  <si>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</si>
  <si>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</si>
  <si>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</si>
  <si>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</si>
  <si>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</si>
  <si>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</si>
  <si>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</si>
  <si>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</si>
  <si>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</si>
  <si>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</si>
  <si>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</si>
  <si>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</si>
  <si>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</si>
  <si>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</si>
  <si>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</si>
  <si>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</si>
  <si>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</si>
  <si>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</si>
  <si>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</si>
  <si>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</si>
  <si>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</si>
  <si>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</si>
  <si>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</si>
  <si>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</si>
  <si>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</si>
  <si>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</si>
  <si>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</si>
  <si>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</si>
  <si>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</si>
  <si>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</si>
  <si>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</si>
  <si>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</si>
  <si>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</si>
  <si>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</si>
  <si>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</si>
  <si>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</si>
  <si>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</si>
  <si>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</si>
  <si>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</si>
  <si>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</si>
  <si>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</si>
  <si>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</si>
  <si>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</si>
  <si>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</si>
  <si>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</si>
  <si>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</si>
  <si>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</si>
  <si>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</si>
  <si>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</si>
  <si>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</si>
  <si>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</si>
  <si>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</si>
  <si>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</si>
  <si>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</si>
  <si>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</si>
  <si>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</si>
  <si>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</si>
  <si>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</si>
  <si>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</si>
  <si>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</si>
  <si>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</si>
  <si>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</si>
  <si>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</si>
  <si>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</si>
  <si>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</si>
  <si>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</si>
  <si>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</si>
  <si>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</si>
  <si>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</si>
  <si>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</si>
  <si>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</si>
  <si>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</si>
  <si>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</si>
  <si>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</si>
  <si>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</si>
  <si>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</si>
  <si>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</si>
  <si>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</si>
  <si>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</si>
  <si>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</si>
  <si>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</si>
  <si>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</si>
  <si>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</si>
  <si>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</si>
  <si>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</si>
  <si>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</si>
  <si>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</si>
  <si>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</si>
  <si>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</si>
  <si>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</si>
  <si>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</si>
  <si>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</si>
  <si>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</si>
  <si>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</si>
  <si>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</si>
  <si>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</si>
  <si>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</si>
  <si>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</si>
  <si>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</si>
  <si>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</si>
  <si>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</si>
  <si>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</si>
  <si>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</si>
  <si>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</si>
  <si>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</si>
  <si>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</si>
  <si>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</si>
  <si>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</si>
  <si>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</si>
  <si>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</si>
  <si>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</si>
  <si>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</si>
  <si>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</si>
  <si>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</si>
  <si>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</si>
  <si>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</si>
  <si>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</si>
  <si>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</si>
  <si>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</si>
  <si>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</si>
  <si>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</si>
  <si>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</si>
  <si>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</si>
  <si>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</si>
  <si>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</si>
  <si>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</si>
  <si>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</si>
  <si>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</si>
  <si>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</si>
  <si>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</si>
  <si>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</si>
  <si>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</si>
  <si>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</si>
  <si>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</si>
  <si>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</si>
  <si>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</si>
  <si>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</si>
  <si>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</si>
  <si>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</si>
  <si>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</si>
  <si>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</si>
  <si>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</si>
  <si>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</si>
  <si>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</si>
  <si>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</si>
  <si>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</si>
  <si>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</si>
  <si>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</si>
  <si>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</si>
  <si>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</si>
  <si>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</si>
  <si>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</si>
  <si>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</si>
  <si>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</si>
  <si>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</si>
  <si>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</si>
  <si>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</si>
  <si>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</si>
  <si>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</si>
  <si>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</si>
  <si>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</si>
  <si>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</si>
  <si>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</si>
  <si>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</si>
  <si>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</si>
  <si>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</si>
  <si>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</si>
  <si>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</si>
  <si>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</si>
  <si>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</si>
  <si>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</si>
  <si>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</si>
  <si>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</si>
  <si>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</si>
  <si>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</si>
  <si>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</si>
  <si>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</si>
  <si>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</si>
  <si>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</si>
  <si>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</si>
  <si>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</si>
  <si>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</si>
  <si>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</si>
  <si>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</si>
  <si>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</si>
  <si>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</si>
  <si>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</si>
  <si>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</si>
  <si>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</si>
  <si>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</si>
  <si>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</si>
  <si>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</si>
  <si>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</si>
  <si>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</si>
  <si>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</si>
  <si>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</si>
  <si>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</si>
  <si>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</si>
  <si>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</si>
  <si>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</si>
  <si>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</si>
  <si>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</si>
  <si>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</si>
  <si>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</si>
  <si>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</si>
  <si>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</si>
  <si>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</si>
  <si>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</si>
  <si>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</si>
  <si>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</si>
  <si>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</si>
  <si>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</si>
  <si>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</si>
  <si>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</si>
  <si>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</si>
  <si>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</si>
  <si>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</si>
  <si>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</si>
  <si>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</si>
  <si>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</si>
  <si>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</si>
  <si>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</si>
  <si>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</si>
  <si>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</si>
  <si>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</si>
  <si>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</si>
  <si>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</si>
  <si>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</si>
  <si>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</si>
  <si>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</si>
  <si>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</si>
  <si>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</si>
  <si>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</si>
  <si>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</si>
  <si>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</si>
  <si>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</si>
  <si>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</si>
  <si>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</si>
  <si>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</si>
  <si>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</si>
  <si>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</si>
  <si>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</si>
  <si>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</si>
  <si>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</si>
  <si>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</si>
  <si>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</si>
  <si>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</si>
  <si>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</si>
  <si>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</si>
  <si>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</si>
  <si>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</si>
  <si>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</si>
  <si>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</si>
  <si>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</si>
  <si>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</si>
  <si>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</si>
  <si>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</si>
  <si>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</si>
  <si>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</si>
  <si>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</si>
  <si>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</si>
  <si>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</si>
  <si>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</si>
  <si>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</si>
  <si>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</si>
  <si>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</si>
  <si>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</si>
  <si>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</si>
  <si>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</si>
  <si>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</si>
  <si>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</si>
  <si>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</si>
  <si>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</si>
  <si>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</si>
  <si>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</si>
  <si>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</si>
  <si>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</si>
  <si>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</si>
  <si>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</si>
  <si>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</si>
  <si>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</si>
  <si>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</si>
  <si>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</si>
  <si>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</si>
  <si>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</si>
  <si>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</si>
  <si>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</si>
  <si>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</si>
  <si>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</si>
  <si>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</si>
  <si>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</si>
  <si>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</si>
  <si>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</si>
  <si>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</si>
  <si>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</si>
  <si>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</si>
  <si>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</si>
  <si>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</si>
  <si>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</si>
  <si>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</si>
  <si>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</si>
  <si>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</si>
  <si>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</si>
  <si>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</si>
  <si>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</si>
  <si>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</si>
  <si>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</si>
  <si>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</si>
  <si>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</si>
  <si>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</si>
  <si>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</si>
  <si>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</si>
  <si>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</si>
  <si>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</si>
  <si>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</si>
  <si>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</si>
  <si>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</si>
  <si>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</si>
  <si>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</si>
  <si>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</si>
  <si>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</si>
  <si>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</si>
  <si>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</si>
  <si>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</si>
  <si>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</si>
  <si>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</si>
  <si>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</si>
  <si>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</si>
  <si>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</si>
  <si>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</si>
  <si>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</si>
  <si>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</si>
  <si>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</si>
  <si>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</si>
  <si>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</si>
  <si>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</si>
  <si>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</si>
  <si>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</si>
  <si>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</si>
  <si>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</si>
  <si>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</si>
  <si>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</si>
  <si>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</si>
  <si>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</si>
  <si>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</si>
  <si>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</si>
  <si>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</si>
  <si>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</si>
  <si>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</si>
  <si>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</si>
  <si>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</si>
  <si>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</si>
  <si>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</si>
  <si>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</si>
  <si>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</si>
  <si>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</si>
  <si>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</si>
  <si>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</si>
  <si>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</si>
  <si>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</si>
  <si>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</si>
  <si>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</si>
  <si>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</si>
  <si>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</si>
  <si>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</si>
  <si>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</si>
  <si>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</si>
  <si>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</si>
  <si>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</si>
  <si>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</si>
  <si>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</si>
  <si>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</si>
  <si>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</si>
  <si>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</si>
  <si>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</si>
  <si>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</si>
  <si>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</si>
  <si>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</si>
  <si>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</si>
  <si>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</si>
  <si>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</si>
  <si>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</si>
  <si>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</si>
  <si>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</si>
  <si>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</si>
  <si>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</si>
  <si>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</si>
  <si>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</si>
  <si>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</si>
  <si>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</si>
  <si>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</si>
  <si>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</si>
  <si>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</si>
  <si>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</si>
  <si>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</si>
  <si>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</si>
  <si>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</si>
  <si>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</si>
  <si>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</si>
  <si>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</si>
  <si>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</si>
  <si>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</si>
  <si>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</si>
  <si>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</si>
  <si>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</si>
  <si>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</si>
  <si>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</si>
  <si>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</si>
  <si>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</si>
  <si>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</si>
  <si>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</si>
  <si>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</si>
  <si>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</si>
  <si>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</si>
  <si>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</si>
  <si>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</si>
  <si>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</si>
  <si>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</si>
  <si>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</si>
  <si>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</si>
  <si>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</si>
  <si>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</si>
  <si>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</si>
  <si>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</si>
  <si>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</si>
  <si>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</si>
  <si>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</si>
  <si>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</si>
  <si>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</si>
  <si>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</si>
  <si>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</si>
  <si>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</si>
  <si>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</si>
  <si>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</si>
  <si>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</si>
  <si>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</si>
  <si>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</si>
  <si>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</si>
  <si>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</si>
  <si>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</si>
  <si>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</si>
  <si>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</si>
  <si>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</si>
  <si>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</si>
  <si>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</si>
  <si>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</si>
  <si>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</si>
  <si>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</si>
  <si>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</si>
  <si>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</si>
  <si>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</si>
  <si>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</si>
  <si>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</si>
  <si>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</si>
  <si>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</si>
  <si>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</si>
  <si>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</si>
  <si>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</si>
  <si>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</si>
  <si>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</si>
  <si>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</si>
  <si>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</si>
  <si>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</si>
  <si>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</si>
  <si>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</si>
  <si>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</si>
  <si>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</si>
  <si>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</si>
  <si>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</si>
  <si>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</si>
  <si>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</si>
  <si>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</si>
  <si>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</si>
  <si>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</si>
  <si>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</si>
  <si>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</si>
  <si>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</si>
  <si>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</si>
  <si>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</si>
  <si>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</si>
  <si>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</si>
  <si>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</si>
  <si>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</si>
  <si>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</si>
  <si>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</si>
  <si>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</si>
  <si>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</si>
  <si>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</si>
  <si>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</si>
  <si>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</si>
  <si>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</si>
  <si>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</si>
  <si>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</si>
  <si>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</si>
  <si>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</si>
  <si>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</si>
  <si>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</si>
  <si>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</si>
  <si>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</si>
  <si>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</si>
  <si>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</si>
  <si>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</si>
  <si>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</si>
  <si>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</si>
  <si>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</si>
  <si>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</si>
  <si>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</si>
  <si>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</si>
  <si>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</si>
  <si>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</si>
  <si>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</si>
  <si>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</si>
  <si>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</si>
  <si>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</si>
  <si>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</si>
  <si>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</si>
  <si>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</si>
  <si>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</si>
  <si>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</si>
  <si>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</si>
  <si>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</si>
  <si>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</si>
  <si>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</si>
  <si>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</si>
  <si>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</si>
  <si>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</si>
  <si>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</si>
  <si>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</si>
  <si>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</si>
  <si>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</si>
  <si>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</si>
  <si>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</si>
  <si>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</si>
  <si>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</si>
  <si>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</si>
  <si>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</si>
  <si>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</si>
  <si>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</si>
  <si>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</si>
  <si>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</si>
  <si>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</si>
  <si>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</si>
  <si>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</si>
  <si>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</si>
  <si>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</si>
  <si>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</si>
  <si>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</si>
  <si>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</si>
  <si>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</si>
  <si>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</si>
  <si>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</si>
  <si>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</si>
  <si>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</si>
  <si>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</si>
  <si>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</si>
  <si>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</si>
  <si>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</si>
  <si>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</si>
  <si>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</si>
  <si>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</si>
  <si>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</si>
  <si>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</si>
  <si>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</si>
  <si>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</si>
  <si>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</si>
  <si>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</si>
  <si>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</si>
  <si>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</si>
  <si>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</si>
  <si>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</si>
  <si>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</si>
  <si>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</si>
  <si>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</si>
  <si>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</si>
  <si>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</si>
  <si>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</si>
  <si>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</si>
  <si>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</si>
  <si>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</si>
  <si>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</si>
  <si>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</si>
  <si>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</si>
  <si>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</si>
  <si>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</si>
  <si>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</si>
  <si>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</si>
  <si>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</si>
  <si>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</si>
  <si>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</si>
  <si>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</si>
  <si>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</si>
  <si>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</si>
  <si>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</si>
  <si>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</si>
  <si>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</si>
  <si>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</si>
  <si>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</si>
  <si>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</si>
  <si>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</si>
  <si>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</si>
  <si>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</si>
  <si>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</si>
  <si>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</si>
  <si>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</si>
  <si>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</si>
  <si>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</si>
  <si>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</si>
  <si>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</si>
  <si>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</si>
  <si>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</si>
  <si>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</si>
  <si>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</si>
  <si>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</si>
  <si>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</si>
  <si>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</si>
  <si>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</si>
  <si>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</si>
  <si>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</si>
  <si>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</si>
  <si>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</si>
  <si>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</si>
  <si>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</si>
  <si>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</si>
  <si>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</si>
  <si>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</si>
  <si>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</si>
  <si>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</si>
  <si>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</si>
  <si>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</si>
  <si>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</si>
  <si>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</si>
  <si>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</si>
  <si>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</si>
  <si>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</si>
  <si>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</si>
  <si>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</si>
  <si>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</si>
  <si>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</si>
  <si>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</si>
  <si>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</si>
  <si>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</si>
  <si>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</si>
  <si>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</si>
  <si>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</si>
  <si>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</si>
  <si>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</si>
  <si>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</si>
  <si>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</si>
  <si>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</si>
  <si>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</si>
  <si>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</si>
  <si>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</si>
  <si>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</si>
  <si>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</si>
  <si>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</si>
  <si>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</si>
  <si>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</si>
  <si>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</si>
  <si>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</si>
  <si>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</si>
  <si>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</si>
  <si>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</si>
  <si>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</si>
  <si>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</si>
  <si>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</si>
  <si>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</si>
  <si>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</si>
  <si>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</si>
  <si>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</si>
  <si>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</si>
  <si>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</si>
  <si>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</si>
  <si>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</si>
  <si>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</si>
  <si>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</si>
  <si>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</si>
  <si>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</si>
  <si>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</si>
  <si>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</si>
  <si>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</si>
  <si>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</si>
  <si>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</si>
  <si>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</si>
  <si>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</si>
  <si>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</si>
  <si>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</si>
  <si>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</si>
  <si>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</si>
  <si>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</si>
  <si>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</si>
  <si>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</si>
  <si>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</si>
  <si>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</si>
  <si>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</si>
  <si>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</si>
  <si>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</si>
  <si>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</si>
  <si>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</si>
  <si>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</si>
  <si>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</si>
  <si>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</si>
  <si>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</si>
  <si>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</si>
  <si>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</si>
  <si>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</si>
  <si>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</si>
  <si>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</si>
  <si>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</si>
  <si>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</si>
  <si>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</si>
  <si>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</si>
  <si>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</si>
  <si>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</si>
  <si>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</si>
  <si>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</si>
  <si>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</si>
  <si>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</si>
  <si>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</si>
  <si>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</si>
  <si>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</si>
  <si>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</si>
  <si>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</si>
  <si>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</si>
  <si>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</si>
  <si>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</si>
  <si>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</si>
  <si>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</si>
  <si>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</si>
  <si>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</si>
  <si>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</si>
  <si>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</si>
  <si>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</si>
  <si>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</si>
  <si>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</si>
  <si>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</si>
  <si>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</si>
  <si>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</si>
  <si>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</si>
  <si>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</si>
  <si>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</si>
  <si>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</si>
  <si>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</si>
  <si>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</si>
  <si>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</si>
  <si>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</si>
  <si>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</si>
  <si>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</si>
  <si>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</si>
  <si>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</si>
  <si>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</si>
  <si>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</si>
  <si>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</si>
  <si>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</si>
  <si>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</si>
  <si>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</si>
  <si>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</si>
  <si>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</si>
  <si>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</si>
  <si>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</si>
  <si>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</si>
  <si>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</si>
  <si>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</si>
  <si>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</si>
  <si>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</si>
  <si>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</si>
  <si>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</si>
  <si>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</si>
  <si>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</si>
  <si>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</si>
  <si>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</si>
  <si>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</si>
  <si>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</si>
  <si>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</si>
  <si>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</si>
  <si>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</si>
  <si>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</si>
  <si>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</si>
  <si>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</si>
  <si>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</si>
  <si>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</si>
  <si>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</si>
  <si>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</si>
  <si>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</si>
  <si>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</si>
  <si>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</si>
  <si>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</si>
  <si>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</si>
  <si>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</si>
  <si>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</si>
  <si>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</si>
  <si>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</si>
  <si>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</si>
  <si>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</si>
  <si>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</si>
  <si>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</si>
  <si>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</si>
  <si>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</si>
  <si>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</si>
  <si>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</si>
  <si>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</si>
  <si>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</si>
  <si>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</si>
  <si>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</si>
  <si>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</si>
  <si>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</si>
  <si>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</si>
  <si>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</si>
  <si>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</si>
  <si>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</si>
  <si>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</si>
  <si>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</si>
  <si>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</si>
  <si>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</si>
  <si>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</si>
  <si>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</si>
  <si>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</si>
  <si>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</si>
  <si>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</si>
  <si>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</si>
  <si>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</si>
  <si>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</si>
  <si>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</si>
  <si>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</si>
  <si>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</si>
  <si>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</si>
  <si>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</si>
  <si>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</si>
  <si>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</si>
  <si>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</si>
  <si>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</si>
  <si>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</si>
  <si>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</si>
  <si>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</si>
  <si>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</si>
  <si>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</si>
  <si>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</si>
  <si>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</si>
  <si>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</si>
  <si>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</si>
  <si>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</si>
  <si>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</si>
  <si>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</si>
  <si>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</si>
  <si>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</si>
  <si>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</si>
  <si>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</si>
  <si>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</si>
  <si>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</si>
  <si>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</si>
  <si>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</si>
  <si>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</si>
  <si>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</si>
  <si>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</si>
  <si>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</si>
  <si>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</si>
  <si>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</si>
  <si>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</si>
  <si>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</si>
  <si>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</si>
  <si>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</si>
  <si>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</si>
  <si>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</si>
  <si>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</si>
  <si>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</si>
  <si>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</si>
  <si>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</si>
  <si>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</si>
  <si>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</si>
  <si>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</si>
  <si>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</si>
  <si>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</si>
  <si>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</si>
  <si>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</si>
  <si>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</si>
  <si>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</si>
  <si>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</si>
  <si>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</si>
  <si>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</si>
  <si>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</si>
  <si>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</si>
  <si>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</si>
  <si>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</si>
  <si>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</si>
  <si>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</si>
  <si>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</si>
  <si>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</si>
  <si>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</si>
  <si>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</si>
  <si>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</si>
  <si>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</si>
  <si>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</si>
  <si>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</si>
  <si>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</si>
  <si>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</si>
  <si>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</si>
  <si>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</si>
  <si>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</si>
  <si>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</si>
  <si>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</si>
  <si>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</si>
  <si>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</si>
  <si>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</si>
  <si>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</si>
  <si>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</si>
  <si>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</si>
  <si>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</si>
  <si>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</si>
  <si>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</si>
  <si>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</si>
  <si>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</si>
  <si>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</si>
  <si>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</si>
  <si>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</si>
  <si>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</si>
  <si>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</si>
  <si>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</si>
  <si>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</si>
  <si>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</si>
  <si>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</si>
  <si>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</si>
  <si>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</si>
  <si>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</si>
  <si>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</si>
  <si>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</si>
  <si>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</si>
  <si>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</si>
  <si>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</si>
  <si>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</si>
  <si>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</si>
  <si>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</si>
  <si>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</si>
  <si>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</si>
  <si>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</si>
  <si>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</si>
  <si>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</si>
  <si>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</si>
  <si>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</si>
  <si>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</si>
  <si>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</si>
  <si>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</si>
  <si>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</si>
  <si>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</si>
  <si>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</si>
  <si>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</si>
  <si>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</si>
  <si>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</si>
  <si>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</si>
  <si>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</si>
  <si>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</si>
  <si>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</si>
  <si>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</si>
  <si>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</si>
  <si>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</si>
  <si>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</si>
  <si>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</si>
  <si>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</si>
  <si>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</si>
  <si>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</si>
  <si>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</si>
  <si>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</si>
  <si>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</si>
  <si>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</si>
  <si>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</si>
  <si>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</si>
  <si>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</si>
  <si>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</si>
  <si>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</si>
  <si>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</si>
  <si>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</si>
  <si>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</si>
  <si>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</si>
  <si>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</si>
  <si>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</si>
  <si>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</si>
  <si>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</si>
  <si>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</si>
  <si>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</si>
  <si>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</si>
  <si>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</si>
  <si>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</si>
  <si>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</si>
  <si>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</si>
  <si>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</si>
  <si>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</si>
  <si>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</si>
  <si>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</si>
  <si>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</si>
  <si>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</si>
  <si>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</si>
  <si>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</si>
  <si>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</si>
  <si>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</si>
  <si>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</si>
  <si>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</si>
  <si>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</si>
  <si>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</si>
  <si>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</si>
  <si>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</si>
  <si>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</si>
  <si>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</si>
  <si>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</si>
  <si>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</si>
  <si>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</si>
  <si>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</si>
  <si>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</si>
  <si>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</si>
  <si>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</si>
  <si>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</si>
  <si>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</si>
  <si>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</si>
  <si>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</si>
  <si>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</si>
  <si>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</si>
  <si>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</si>
  <si>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</si>
  <si>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</si>
  <si>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</si>
  <si>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</si>
  <si>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</si>
  <si>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</si>
  <si>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</si>
  <si>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</si>
  <si>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</si>
  <si>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</si>
  <si>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</si>
  <si>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</si>
  <si>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</si>
  <si>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</si>
  <si>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</si>
  <si>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</si>
  <si>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</si>
  <si>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</si>
  <si>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</si>
  <si>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</si>
  <si>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</si>
  <si>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</si>
  <si>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</si>
  <si>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</si>
  <si>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</si>
  <si>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</si>
  <si>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</si>
  <si>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</si>
  <si>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</si>
  <si>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</si>
  <si>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</si>
  <si>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</si>
  <si>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</si>
  <si>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</si>
  <si>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</si>
  <si>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</si>
  <si>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</si>
  <si>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</si>
  <si>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</si>
  <si>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</si>
  <si>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</si>
  <si>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</si>
  <si>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</si>
  <si>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</si>
  <si>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</si>
  <si>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</si>
  <si>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</si>
  <si>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</si>
  <si>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</si>
  <si>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</si>
  <si>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</si>
  <si>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</si>
  <si>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</si>
  <si>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</si>
  <si>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</si>
  <si>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</si>
  <si>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</si>
  <si>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</si>
  <si>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</si>
  <si>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</si>
  <si>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</si>
  <si>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</si>
  <si>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</si>
  <si>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</si>
  <si>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</si>
  <si>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</si>
  <si>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</si>
  <si>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</si>
  <si>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</si>
  <si>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</si>
  <si>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</si>
  <si>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</si>
  <si>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</si>
  <si>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</si>
  <si>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</si>
  <si>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</si>
  <si>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</si>
  <si>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</si>
  <si>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</si>
  <si>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</si>
  <si>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</si>
  <si>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</si>
  <si>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</si>
  <si>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</si>
  <si>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</si>
  <si>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</si>
  <si>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</si>
  <si>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</si>
  <si>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</si>
  <si>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</si>
  <si>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</si>
  <si>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</si>
  <si>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</si>
  <si>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</si>
  <si>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</si>
  <si>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</si>
  <si>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</si>
  <si>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</si>
  <si>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</si>
  <si>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</si>
  <si>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</si>
  <si>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</si>
  <si>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</si>
  <si>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</si>
  <si>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</si>
  <si>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</si>
  <si>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</si>
  <si>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</si>
  <si>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</si>
  <si>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</si>
  <si>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</si>
  <si>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</si>
  <si>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</si>
  <si>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</si>
  <si>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</si>
  <si>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</si>
  <si>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</si>
  <si>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</si>
  <si>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</si>
  <si>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</si>
  <si>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</si>
  <si>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</si>
  <si>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</si>
  <si>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</si>
  <si>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</si>
  <si>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</si>
  <si>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</si>
  <si>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</si>
  <si>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</si>
  <si>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</si>
  <si>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</si>
  <si>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</si>
  <si>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</si>
  <si>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</si>
  <si>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</si>
  <si>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</si>
  <si>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</si>
  <si>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</si>
  <si>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</si>
  <si>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</si>
  <si>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</si>
  <si>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</si>
  <si>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</si>
  <si>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</si>
  <si>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</si>
  <si>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</si>
  <si>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</si>
  <si>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</si>
  <si>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</si>
  <si>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</si>
  <si>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</si>
  <si>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</si>
  <si>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</si>
  <si>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</si>
  <si>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</si>
  <si>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</si>
  <si>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</si>
  <si>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</si>
  <si>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</si>
  <si>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</si>
  <si>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</si>
  <si>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</si>
  <si>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</si>
  <si>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</si>
  <si>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</si>
  <si>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</si>
  <si>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</si>
  <si>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</si>
  <si>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</si>
  <si>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</si>
  <si>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</si>
  <si>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</si>
  <si>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</si>
  <si>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</si>
  <si>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</si>
  <si>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</si>
  <si>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</si>
  <si>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</si>
  <si>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</si>
  <si>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</si>
  <si>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</si>
  <si>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</si>
  <si>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</si>
  <si>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</si>
  <si>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</si>
  <si>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</si>
  <si>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</si>
  <si>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</si>
  <si>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</si>
  <si>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</si>
  <si>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</si>
  <si>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</si>
  <si>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</si>
  <si>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</si>
  <si>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</si>
  <si>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</si>
  <si>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</si>
  <si>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</si>
  <si>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</si>
  <si>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</si>
  <si>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</si>
  <si>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</si>
  <si>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</si>
  <si>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</si>
  <si>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</si>
  <si>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</si>
  <si>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</si>
  <si>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</si>
  <si>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</si>
  <si>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</si>
  <si>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</si>
  <si>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</si>
  <si>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</si>
  <si>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</si>
  <si>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</si>
  <si>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</si>
  <si>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</si>
  <si>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</si>
  <si>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</si>
  <si>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</si>
  <si>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</si>
  <si>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</si>
  <si>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</si>
  <si>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</si>
  <si>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</si>
  <si>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</si>
  <si>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</si>
  <si>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</si>
  <si>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</si>
  <si>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</si>
  <si>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</si>
  <si>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</si>
  <si>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</si>
  <si>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</si>
  <si>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</si>
  <si>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</si>
  <si>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</si>
  <si>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</si>
  <si>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</si>
  <si>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</si>
  <si>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</si>
  <si>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</si>
  <si>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</si>
  <si>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</si>
  <si>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</si>
  <si>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</si>
  <si>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</si>
  <si>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</si>
  <si>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</si>
  <si>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</si>
  <si>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</si>
  <si>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</si>
  <si>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</si>
  <si>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</si>
  <si>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</si>
  <si>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</si>
  <si>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</si>
  <si>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</si>
  <si>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</si>
  <si>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</si>
  <si>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</si>
  <si>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</si>
  <si>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</si>
  <si>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</si>
  <si>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</si>
  <si>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</si>
  <si>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</si>
  <si>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</si>
  <si>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</si>
  <si>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</si>
  <si>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</si>
  <si>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</si>
  <si>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</si>
  <si>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</si>
  <si>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</si>
  <si>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</si>
  <si>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</si>
  <si>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</si>
  <si>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</si>
  <si>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</si>
  <si>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</si>
  <si>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</si>
  <si>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</si>
  <si>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</si>
  <si>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</si>
  <si>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</si>
  <si>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</si>
  <si>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</si>
  <si>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</si>
  <si>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</si>
  <si>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</si>
  <si>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</si>
  <si>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</si>
  <si>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</si>
  <si>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</si>
  <si>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</si>
  <si>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</si>
  <si>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</si>
  <si>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</si>
  <si>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</si>
  <si>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</si>
  <si>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</si>
  <si>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</si>
  <si>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</si>
  <si>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</si>
  <si>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</si>
  <si>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</si>
  <si>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</si>
  <si>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</si>
  <si>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</si>
  <si>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</si>
  <si>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</si>
  <si>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</si>
  <si>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</si>
  <si>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</si>
  <si>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</si>
  <si>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</si>
  <si>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</si>
  <si>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</si>
  <si>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</si>
  <si>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</si>
  <si>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</si>
  <si>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</si>
  <si>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</si>
  <si>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</si>
  <si>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</si>
  <si>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</si>
  <si>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</si>
  <si>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</si>
  <si>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</si>
  <si>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</si>
  <si>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</si>
  <si>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</si>
  <si>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</si>
  <si>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</si>
  <si>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</si>
  <si>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</si>
  <si>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</si>
  <si>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</si>
  <si>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</si>
  <si>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</si>
  <si>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</si>
  <si>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</si>
  <si>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</si>
  <si>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</si>
  <si>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</si>
  <si>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</si>
  <si>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</si>
  <si>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</si>
  <si>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</si>
  <si>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</si>
  <si>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</si>
  <si>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</si>
  <si>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</si>
  <si>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</si>
  <si>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</si>
  <si>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</si>
  <si>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</si>
  <si>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</si>
  <si>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</si>
  <si>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</si>
  <si>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</si>
  <si>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</si>
  <si>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</si>
  <si>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</si>
  <si>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</si>
  <si>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</si>
  <si>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</si>
  <si>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</si>
  <si>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</si>
  <si>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</si>
  <si>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</si>
  <si>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</si>
  <si>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</si>
  <si>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</si>
  <si>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</si>
  <si>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</si>
  <si>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</si>
  <si>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</si>
  <si>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</si>
  <si>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</si>
  <si>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</si>
  <si>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</si>
  <si>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</si>
  <si>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</si>
  <si>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</si>
  <si>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</si>
  <si>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</si>
  <si>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</si>
  <si>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</si>
  <si>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</si>
  <si>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</si>
  <si>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</si>
  <si>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</si>
  <si>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</si>
  <si>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</si>
  <si>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</si>
  <si>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</si>
  <si>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</si>
  <si>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</si>
  <si>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</si>
  <si>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</si>
  <si>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</si>
  <si>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</si>
  <si>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</si>
  <si>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</si>
  <si>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</si>
  <si>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</si>
  <si>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</si>
  <si>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</si>
  <si>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</si>
  <si>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</si>
  <si>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</si>
  <si>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</si>
  <si>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</si>
  <si>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</si>
  <si>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</si>
  <si>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</si>
  <si>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</si>
  <si>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</si>
  <si>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</si>
  <si>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</si>
  <si>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</si>
  <si>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</si>
  <si>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</si>
  <si>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</si>
  <si>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</si>
  <si>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</si>
  <si>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</si>
  <si>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</si>
  <si>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</si>
  <si>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</si>
  <si>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</si>
  <si>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</si>
  <si>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</si>
  <si>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</si>
  <si>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</si>
  <si>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</si>
  <si>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</si>
  <si>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</si>
  <si>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</si>
  <si>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</si>
  <si>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</si>
  <si>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</si>
  <si>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</si>
  <si>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</si>
  <si>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</si>
  <si>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</si>
  <si>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</si>
  <si>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</si>
  <si>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</si>
  <si>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</si>
  <si>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</si>
  <si>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</si>
  <si>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</si>
  <si>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</si>
  <si>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</si>
  <si>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</si>
  <si>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</si>
  <si>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</si>
  <si>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</si>
  <si>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</si>
  <si>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</si>
  <si>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</si>
  <si>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</si>
  <si>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</si>
  <si>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</si>
  <si>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</si>
  <si>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</si>
  <si>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</si>
  <si>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</si>
  <si>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</si>
  <si>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</si>
  <si>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</si>
  <si>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</si>
  <si>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</si>
  <si>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</si>
  <si>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</si>
  <si>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</si>
  <si>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</si>
  <si>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</si>
  <si>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</si>
  <si>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</si>
  <si>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</si>
  <si>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</si>
  <si>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</si>
  <si>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</si>
  <si>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</si>
  <si>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</si>
  <si>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</si>
  <si>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</si>
  <si>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</si>
  <si>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</si>
  <si>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</si>
  <si>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</si>
  <si>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</si>
  <si>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</si>
  <si>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</si>
  <si>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</si>
  <si>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</si>
  <si>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</si>
  <si>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</si>
  <si>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</si>
  <si>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</si>
  <si>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</si>
  <si>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</si>
  <si>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</si>
  <si>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</si>
  <si>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</si>
  <si>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</si>
  <si>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</si>
  <si>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</si>
  <si>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</si>
  <si>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</si>
  <si>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</si>
  <si>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</si>
  <si>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</si>
  <si>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</si>
  <si>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</si>
  <si>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</si>
  <si>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</si>
  <si>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</si>
  <si>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</si>
  <si>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</si>
  <si>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</si>
  <si>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</si>
  <si>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</si>
  <si>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</si>
  <si>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</si>
  <si>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</si>
  <si>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</si>
  <si>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</si>
  <si>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</si>
  <si>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</si>
  <si>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</si>
  <si>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</si>
  <si>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</si>
  <si>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</si>
  <si>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</si>
  <si>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</si>
  <si>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</si>
  <si>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</si>
  <si>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</si>
  <si>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</si>
  <si>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</si>
  <si>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</si>
  <si>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</si>
  <si>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</si>
  <si>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</si>
  <si>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</si>
  <si>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</si>
  <si>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</si>
  <si>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</si>
  <si>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</si>
  <si>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</si>
  <si>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</si>
  <si>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</si>
  <si>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</si>
  <si>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</si>
  <si>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</si>
  <si>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</si>
  <si>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</si>
  <si>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</si>
  <si>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</si>
  <si>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</si>
  <si>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</si>
  <si>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</si>
  <si>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</si>
  <si>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</si>
  <si>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</si>
  <si>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</si>
  <si>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</si>
  <si>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</si>
  <si>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</si>
  <si>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</si>
  <si>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</si>
  <si>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</si>
  <si>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</si>
  <si>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</si>
  <si>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</si>
  <si>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</si>
  <si>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</si>
  <si>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</si>
  <si>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</si>
  <si>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</si>
  <si>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</si>
  <si>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</si>
  <si>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</si>
  <si>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</si>
  <si>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</si>
  <si>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</si>
  <si>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</si>
  <si>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</si>
  <si>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</si>
  <si>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</si>
  <si>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</si>
  <si>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</si>
  <si>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</si>
  <si>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</si>
  <si>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</si>
  <si>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</si>
  <si>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</si>
  <si>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</si>
  <si>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</si>
  <si>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</si>
  <si>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</si>
  <si>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</si>
  <si>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</si>
  <si>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</si>
  <si>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</si>
  <si>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</si>
  <si>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</si>
  <si>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</si>
  <si>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</si>
  <si>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</si>
  <si>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</si>
  <si>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</si>
  <si>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</si>
  <si>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</si>
  <si>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</si>
  <si>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</si>
  <si>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</si>
  <si>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</si>
  <si>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</si>
  <si>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</si>
  <si>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</si>
  <si>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</si>
  <si>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</si>
  <si>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</si>
  <si>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</si>
  <si>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</si>
  <si>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</si>
  <si>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</si>
  <si>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</si>
  <si>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</si>
  <si>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</si>
  <si>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</si>
  <si>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</si>
  <si>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</si>
  <si>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</si>
  <si>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</si>
  <si>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</si>
  <si>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</si>
  <si>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</si>
  <si>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</si>
  <si>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</si>
  <si>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</si>
  <si>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</si>
  <si>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</si>
  <si>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</si>
  <si>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</si>
  <si>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</si>
  <si>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</si>
  <si>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</si>
  <si>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</si>
  <si>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</si>
  <si>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</si>
  <si>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</si>
  <si>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</si>
  <si>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</si>
  <si>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</si>
  <si>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</si>
  <si>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</si>
  <si>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</si>
  <si>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</si>
  <si>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</si>
  <si>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</si>
  <si>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</si>
  <si>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</si>
  <si>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</si>
  <si>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</si>
  <si>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</si>
  <si>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</si>
  <si>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</si>
  <si>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</si>
  <si>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</si>
  <si>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</si>
  <si>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</si>
  <si>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</si>
  <si>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</si>
  <si>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</si>
  <si>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</si>
  <si>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</si>
  <si>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</si>
  <si>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</si>
  <si>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</si>
  <si>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</si>
  <si>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</si>
  <si>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</si>
  <si>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</si>
  <si>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</si>
  <si>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</si>
  <si>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</si>
  <si>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</si>
  <si>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</si>
  <si>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</si>
  <si>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</si>
  <si>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</si>
  <si>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</si>
  <si>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</si>
  <si>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</si>
  <si>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</si>
  <si>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</si>
  <si>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</si>
  <si>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</si>
  <si>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</si>
  <si>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</si>
  <si>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</si>
  <si>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</si>
  <si>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</si>
  <si>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</si>
  <si>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</si>
  <si>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</si>
  <si>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</si>
  <si>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</si>
  <si>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</si>
  <si>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</si>
  <si>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</si>
  <si>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</si>
  <si>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</si>
  <si>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</si>
  <si>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</si>
  <si>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</si>
  <si>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</si>
  <si>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</si>
  <si>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</si>
  <si>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</si>
  <si>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</si>
  <si>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</si>
  <si>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</si>
  <si>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</si>
  <si>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</si>
  <si>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</si>
  <si>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</si>
  <si>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</si>
  <si>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</si>
  <si>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</si>
  <si>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</si>
  <si>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</si>
  <si>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</si>
  <si>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</si>
  <si>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</si>
  <si>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</si>
  <si>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</si>
  <si>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</si>
  <si>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</si>
  <si>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</si>
  <si>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</si>
  <si>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</si>
  <si>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</si>
  <si>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</si>
  <si>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</si>
  <si>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</si>
  <si>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</si>
  <si>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</si>
  <si>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</si>
  <si>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</si>
  <si>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</si>
  <si>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</si>
  <si>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</si>
  <si>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</si>
  <si>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</si>
  <si>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</si>
  <si>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</si>
  <si>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</si>
  <si>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</si>
  <si>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</si>
  <si>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</si>
  <si>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</si>
  <si>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</si>
  <si>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</si>
  <si>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</si>
  <si>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</si>
  <si>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</si>
  <si>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</si>
  <si>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</si>
  <si>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</si>
  <si>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</si>
  <si>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</si>
  <si>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</si>
  <si>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</si>
  <si>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</si>
  <si>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</si>
  <si>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</si>
  <si>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</si>
  <si>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</si>
  <si>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</si>
  <si>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</si>
  <si>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</si>
  <si>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</si>
  <si>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</si>
  <si>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</si>
  <si>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</si>
  <si>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</si>
  <si>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</si>
  <si>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</si>
  <si>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</si>
  <si>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</si>
  <si>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</si>
  <si>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</si>
  <si>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</si>
  <si>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</si>
  <si>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</si>
  <si>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</si>
  <si>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</si>
  <si>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</si>
  <si>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</si>
  <si>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</si>
  <si>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</si>
  <si>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</si>
  <si>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</si>
  <si>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</si>
  <si>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</si>
  <si>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</si>
  <si>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</si>
  <si>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</si>
  <si>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</si>
  <si>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</si>
  <si>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</si>
  <si>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</si>
  <si>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</si>
  <si>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</si>
  <si>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</si>
  <si>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</si>
  <si>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</si>
  <si>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</si>
  <si>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</si>
  <si>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</si>
  <si>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</si>
  <si>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</si>
  <si>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</si>
  <si>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</si>
  <si>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</si>
  <si>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</si>
  <si>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</si>
  <si>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</si>
  <si>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</si>
  <si>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</si>
  <si>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</si>
  <si>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</si>
  <si>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</si>
  <si>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</si>
  <si>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</si>
  <si>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</si>
  <si>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</si>
  <si>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</si>
  <si>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</si>
  <si>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</si>
  <si>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</si>
  <si>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</si>
  <si>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</si>
  <si>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</si>
  <si>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</si>
  <si>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</si>
  <si>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</si>
  <si>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</si>
  <si>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</si>
  <si>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</si>
  <si>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</si>
  <si>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</si>
  <si>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</si>
  <si>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</si>
  <si>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</si>
  <si>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</si>
  <si>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</si>
  <si>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</si>
  <si>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</si>
  <si>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</si>
  <si>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</si>
  <si>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</si>
  <si>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</si>
  <si>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</si>
  <si>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</si>
  <si>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</si>
  <si>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</si>
  <si>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</si>
  <si>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</si>
  <si>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</si>
  <si>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</si>
  <si>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</si>
  <si>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</si>
  <si>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</si>
  <si>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</si>
  <si>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</si>
  <si>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</si>
  <si>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</si>
  <si>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</si>
  <si>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</si>
  <si>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</si>
  <si>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</si>
  <si>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</si>
  <si>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</si>
  <si>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</si>
  <si>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</si>
  <si>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</si>
  <si>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</si>
  <si>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</si>
  <si>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</si>
  <si>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</si>
  <si>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</si>
  <si>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</si>
  <si>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</si>
  <si>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</si>
  <si>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</si>
  <si>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</si>
  <si>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</si>
  <si>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</si>
  <si>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</si>
  <si>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</si>
  <si>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</si>
  <si>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</si>
  <si>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</si>
  <si>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</si>
  <si>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</si>
  <si>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</si>
  <si>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</si>
  <si>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</si>
  <si>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</si>
  <si>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</si>
  <si>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</si>
  <si>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</si>
  <si>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</si>
  <si>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</si>
  <si>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</si>
  <si>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</si>
  <si>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</si>
  <si>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</si>
  <si>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</si>
  <si>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</si>
  <si>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</si>
  <si>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</si>
  <si>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</si>
  <si>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</si>
  <si>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</si>
  <si>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</si>
  <si>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</si>
  <si>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</si>
  <si>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</si>
  <si>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</si>
  <si>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</si>
  <si>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</si>
  <si>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</si>
  <si>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</si>
  <si>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</si>
  <si>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</si>
  <si>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</si>
  <si>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</si>
  <si>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</si>
  <si>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</si>
  <si>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</si>
  <si>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</si>
  <si>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</si>
  <si>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</si>
  <si>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</si>
  <si>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</si>
  <si>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</si>
  <si>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</si>
  <si>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</si>
  <si>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</si>
  <si>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</si>
  <si>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</si>
  <si>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</si>
  <si>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</si>
  <si>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</si>
  <si>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</si>
  <si>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</si>
  <si>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</si>
  <si>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</si>
  <si>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</si>
  <si>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</si>
  <si>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</si>
  <si>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</si>
  <si>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</si>
  <si>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</si>
  <si>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</si>
  <si>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</si>
  <si>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</si>
  <si>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</si>
  <si>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</si>
  <si>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</si>
  <si>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</si>
  <si>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</si>
  <si>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</si>
  <si>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</si>
  <si>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</si>
  <si>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</si>
  <si>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</si>
  <si>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</si>
  <si>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</si>
  <si>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</si>
  <si>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</si>
  <si>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</si>
  <si>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</si>
  <si>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</si>
  <si>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</si>
  <si>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</si>
  <si>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</si>
  <si>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</si>
  <si>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</si>
  <si>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</si>
  <si>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</si>
  <si>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</si>
  <si>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</si>
  <si>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</si>
  <si>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</si>
  <si>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</si>
  <si>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</si>
  <si>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</si>
  <si>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</si>
  <si>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</si>
  <si>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</si>
  <si>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</si>
  <si>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</si>
  <si>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</si>
  <si>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</si>
  <si>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</si>
  <si>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</si>
  <si>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</si>
  <si>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</si>
  <si>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</si>
  <si>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</si>
  <si>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</si>
  <si>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</si>
  <si>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</si>
  <si>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</si>
  <si>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</si>
  <si>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</si>
  <si>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</si>
  <si>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</si>
  <si>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</si>
  <si>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</si>
  <si>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</si>
  <si>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</si>
  <si>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</si>
  <si>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</si>
  <si>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</si>
  <si>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</si>
  <si>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</si>
  <si>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</si>
  <si>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</si>
  <si>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</si>
  <si>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</si>
  <si>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</si>
  <si>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</si>
  <si>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</si>
  <si>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</si>
  <si>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</si>
  <si>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</si>
  <si>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</si>
  <si>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</si>
  <si>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</si>
  <si>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</si>
  <si>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</si>
  <si>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</si>
  <si>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</si>
  <si>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</si>
  <si>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</si>
  <si>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</si>
  <si>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</si>
  <si>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</si>
  <si>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</si>
  <si>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</si>
  <si>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</si>
  <si>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</si>
  <si>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</si>
  <si>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</si>
  <si>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</si>
  <si>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</si>
  <si>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</si>
  <si>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</si>
  <si>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</si>
  <si>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</si>
  <si>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</si>
  <si>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</si>
  <si>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</si>
  <si>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</si>
  <si>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</si>
  <si>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</si>
  <si>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</si>
  <si>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</si>
  <si>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</si>
  <si>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</si>
  <si>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</si>
  <si>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</si>
  <si>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</si>
  <si>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</si>
  <si>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</si>
  <si>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</si>
  <si>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</si>
  <si>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</si>
  <si>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</si>
  <si>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</si>
  <si>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</si>
  <si>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</si>
  <si>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</si>
  <si>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</si>
  <si>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</si>
  <si>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</si>
  <si>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</si>
  <si>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</si>
  <si>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</si>
  <si>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</si>
  <si>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</si>
  <si>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</si>
  <si>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</si>
  <si>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</si>
  <si>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</si>
  <si>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</si>
  <si>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</si>
  <si>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</si>
  <si>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</si>
  <si>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</si>
  <si>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</si>
  <si>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</si>
  <si>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</si>
  <si>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</si>
  <si>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</si>
  <si>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</si>
  <si>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</si>
  <si>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</si>
  <si>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</si>
  <si>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</si>
  <si>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</si>
  <si>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</si>
  <si>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</si>
  <si>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</si>
  <si>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</si>
  <si>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</si>
  <si>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</si>
  <si>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</si>
  <si>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</si>
  <si>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</si>
  <si>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</si>
  <si>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</si>
  <si>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</si>
  <si>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</si>
  <si>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</si>
  <si>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</si>
  <si>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</si>
  <si>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</si>
  <si>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</si>
  <si>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</si>
  <si>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</si>
  <si>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</si>
  <si>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</si>
  <si>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</si>
  <si>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</si>
  <si>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</si>
  <si>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</si>
  <si>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</si>
  <si>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</si>
  <si>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</si>
  <si>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</si>
  <si>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</si>
  <si>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</si>
  <si>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</si>
  <si>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</si>
  <si>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</si>
  <si>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</si>
  <si>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</si>
  <si>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</si>
  <si>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</si>
  <si>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</si>
  <si>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</si>
  <si>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</si>
  <si>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</si>
  <si>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</si>
  <si>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</si>
  <si>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</si>
  <si>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</si>
  <si>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</si>
  <si>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</si>
  <si>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</si>
  <si>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</si>
  <si>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</si>
  <si>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</si>
  <si>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</si>
  <si>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</si>
  <si>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</si>
  <si>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</si>
  <si>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</si>
  <si>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</si>
  <si>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</si>
  <si>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</si>
  <si>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</si>
  <si>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</si>
  <si>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</si>
  <si>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</si>
  <si>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</si>
  <si>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</si>
  <si>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</si>
  <si>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</si>
  <si>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</si>
  <si>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</si>
  <si>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</si>
  <si>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</si>
  <si>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</si>
  <si>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</si>
  <si>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</si>
  <si>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</si>
  <si>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</si>
  <si>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</si>
  <si>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</si>
  <si>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</si>
  <si>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</si>
  <si>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</si>
  <si>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</si>
  <si>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</si>
  <si>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</si>
  <si>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</si>
  <si>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</si>
  <si>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</si>
  <si>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</si>
  <si>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</si>
  <si>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</si>
  <si>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</si>
  <si>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</si>
  <si>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</si>
  <si>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</si>
  <si>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</si>
  <si>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</si>
  <si>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</si>
  <si>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</si>
  <si>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</si>
  <si>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</si>
  <si>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</si>
  <si>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</si>
  <si>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</si>
  <si>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</si>
  <si>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</si>
  <si>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</si>
  <si>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</si>
  <si>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</si>
  <si>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</si>
  <si>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</si>
  <si>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</si>
  <si>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</si>
  <si>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</si>
  <si>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</si>
  <si>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</si>
  <si>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</si>
  <si>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</si>
  <si>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</si>
  <si>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</si>
  <si>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</si>
  <si>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</si>
  <si>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</si>
  <si>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</si>
  <si>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</si>
  <si>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</si>
  <si>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</si>
  <si>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</si>
  <si>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</si>
  <si>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</si>
  <si>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</si>
  <si>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</si>
  <si>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</si>
  <si>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</si>
  <si>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</si>
  <si>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</si>
  <si>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</si>
  <si>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</si>
  <si>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</si>
  <si>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</si>
  <si>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</si>
  <si>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</si>
  <si>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</si>
  <si>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</si>
  <si>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</si>
  <si>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</si>
  <si>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</si>
  <si>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</si>
  <si>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</si>
  <si>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</si>
  <si>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</si>
  <si>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</si>
  <si>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</si>
  <si>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</si>
  <si>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</si>
  <si>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</si>
  <si>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</si>
  <si>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</si>
  <si>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</si>
  <si>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</si>
  <si>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</si>
  <si>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</si>
  <si>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</si>
  <si>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</si>
  <si>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</si>
  <si>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</si>
  <si>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</si>
  <si>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</si>
  <si>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</si>
  <si>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</si>
  <si>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</si>
  <si>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</si>
  <si>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</si>
  <si>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</si>
  <si>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</si>
  <si>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</si>
  <si>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</si>
  <si>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</si>
  <si>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</si>
  <si>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</si>
  <si>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</si>
  <si>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</si>
  <si>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</si>
  <si>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</si>
  <si>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</si>
  <si>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</si>
  <si>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</si>
  <si>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</si>
  <si>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</si>
  <si>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</si>
  <si>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</si>
  <si>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</si>
  <si>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</si>
  <si>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</si>
  <si>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</si>
  <si>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</si>
  <si>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</si>
  <si>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</si>
  <si>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</si>
  <si>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</si>
  <si>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</si>
  <si>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</si>
  <si>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</si>
  <si>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</si>
  <si>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</si>
  <si>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</si>
  <si>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</si>
  <si>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</si>
  <si>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</si>
  <si>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</si>
  <si>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</si>
  <si>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</si>
  <si>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</si>
  <si>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</si>
  <si>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</si>
  <si>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</si>
  <si>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</si>
  <si>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</si>
  <si>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</si>
  <si>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</si>
  <si>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</si>
  <si>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</si>
  <si>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</si>
  <si>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</si>
  <si>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</si>
  <si>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</si>
  <si>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</si>
  <si>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</si>
  <si>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</si>
  <si>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</si>
  <si>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</si>
  <si>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</si>
  <si>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</si>
  <si>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</si>
  <si>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</si>
  <si>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</si>
  <si>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</si>
  <si>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</si>
  <si>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</si>
  <si>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</si>
  <si>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</si>
  <si>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</si>
  <si>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</si>
  <si>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</si>
  <si>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</si>
  <si>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</si>
  <si>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</si>
  <si>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</si>
  <si>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</si>
  <si>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</si>
  <si>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</si>
  <si>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</si>
  <si>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</si>
  <si>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</si>
  <si>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</si>
  <si>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</si>
  <si>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</si>
  <si>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</si>
  <si>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</si>
  <si>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</si>
  <si>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</si>
  <si>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</si>
  <si>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</si>
  <si>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</si>
  <si>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</si>
  <si>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</si>
  <si>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</si>
  <si>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</si>
  <si>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</si>
  <si>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</si>
  <si>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</si>
  <si>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</si>
  <si>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</si>
  <si>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</si>
  <si>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</si>
  <si>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</si>
  <si>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</si>
  <si>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</si>
  <si>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</si>
  <si>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</si>
  <si>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</si>
  <si>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</si>
  <si>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</si>
  <si>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</si>
  <si>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</si>
  <si>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</si>
  <si>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</si>
  <si>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</si>
  <si>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</si>
  <si>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</si>
  <si>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</si>
  <si>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</si>
  <si>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</si>
  <si>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</si>
  <si>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</si>
  <si>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</si>
  <si>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</si>
  <si>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</si>
  <si>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</si>
  <si>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</si>
  <si>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</si>
  <si>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</si>
  <si>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</si>
  <si>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</si>
  <si>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</si>
  <si>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</si>
  <si>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</si>
  <si>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</si>
  <si>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</si>
  <si>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</si>
  <si>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</si>
  <si>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</si>
  <si>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</si>
  <si>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</si>
  <si>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</si>
  <si>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</si>
  <si>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</si>
  <si>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</si>
  <si>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</si>
  <si>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</si>
  <si>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</si>
  <si>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</si>
  <si>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</si>
  <si>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</si>
  <si>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</si>
  <si>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</si>
  <si>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</si>
  <si>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</si>
  <si>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</si>
  <si>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</si>
  <si>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</si>
  <si>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</si>
  <si>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</si>
  <si>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</si>
  <si>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</si>
  <si>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</si>
  <si>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</si>
  <si>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</si>
  <si>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</si>
  <si>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</si>
  <si>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</si>
  <si>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</si>
  <si>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</si>
  <si>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</si>
  <si>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</si>
  <si>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</si>
  <si>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</si>
  <si>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</si>
  <si>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</si>
  <si>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</si>
  <si>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</si>
  <si>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</si>
  <si>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</si>
  <si>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</si>
  <si>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</si>
  <si>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</si>
  <si>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</si>
  <si>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</si>
  <si>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</si>
  <si>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</si>
  <si>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</si>
  <si>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</si>
  <si>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</si>
  <si>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</si>
  <si>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</si>
  <si>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</si>
  <si>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</si>
  <si>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</si>
  <si>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</si>
  <si>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</si>
  <si>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</si>
  <si>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</si>
  <si>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</si>
  <si>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</si>
  <si>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</si>
  <si>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</si>
  <si>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</si>
  <si>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</si>
  <si>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</si>
  <si>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</si>
  <si>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</si>
  <si>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</si>
  <si>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</si>
  <si>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</si>
  <si>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</si>
  <si>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</si>
  <si>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</si>
  <si>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</si>
  <si>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</si>
  <si>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</si>
  <si>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</si>
  <si>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</si>
  <si>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</si>
  <si>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</si>
  <si>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</si>
  <si>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</si>
  <si>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</si>
  <si>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</si>
  <si>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</si>
  <si>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</si>
  <si>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</si>
  <si>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</si>
  <si>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</si>
  <si>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</si>
  <si>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</si>
  <si>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</si>
  <si>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</si>
  <si>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</si>
  <si>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</si>
  <si>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</si>
  <si>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</si>
  <si>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</si>
  <si>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</si>
  <si>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</si>
  <si>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</si>
  <si>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</si>
  <si>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</si>
  <si>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</si>
  <si>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</si>
  <si>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</si>
  <si>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</si>
  <si>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</si>
  <si>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</si>
  <si>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</si>
  <si>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</si>
  <si>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</si>
  <si>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</si>
  <si>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</si>
  <si>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</si>
  <si>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</si>
  <si>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</si>
  <si>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</si>
  <si>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</si>
  <si>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</si>
  <si>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</si>
  <si>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</si>
  <si>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</si>
  <si>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</si>
  <si>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</si>
  <si>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</si>
  <si>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</si>
  <si>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</si>
  <si>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</si>
  <si>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</si>
  <si>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</si>
  <si>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</si>
  <si>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</si>
  <si>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</si>
  <si>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</si>
  <si>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</si>
  <si>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</si>
  <si>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</si>
  <si>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</si>
  <si>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</si>
  <si>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</si>
  <si>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</si>
  <si>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</si>
  <si>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</si>
  <si>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</si>
  <si>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</si>
  <si>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</si>
  <si>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</si>
  <si>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</si>
  <si>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</si>
  <si>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</si>
  <si>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</si>
  <si>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</si>
  <si>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</si>
  <si>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</si>
  <si>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</si>
  <si>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</si>
  <si>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</si>
  <si>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</si>
  <si>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</si>
  <si>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</si>
  <si>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</si>
  <si>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</si>
  <si>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</si>
  <si>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</si>
  <si>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</si>
  <si>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</si>
  <si>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</si>
  <si>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</si>
  <si>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</si>
  <si>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</si>
  <si>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</si>
  <si>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</si>
  <si>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</si>
  <si>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</si>
  <si>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</si>
  <si>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</si>
  <si>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</si>
  <si>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</si>
  <si>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</si>
  <si>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</si>
  <si>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</si>
  <si>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</si>
  <si>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</si>
  <si>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</si>
  <si>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</si>
  <si>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</si>
  <si>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</si>
  <si>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</si>
  <si>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</si>
  <si>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</si>
  <si>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</si>
  <si>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</si>
  <si>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</si>
  <si>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</si>
  <si>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</si>
  <si>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</si>
  <si>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</si>
  <si>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</si>
  <si>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</si>
  <si>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</si>
  <si>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</si>
  <si>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</si>
  <si>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</si>
  <si>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</si>
  <si>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</si>
  <si>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</si>
  <si>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</si>
  <si>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</si>
  <si>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</si>
  <si>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</si>
  <si>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</si>
  <si>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</si>
  <si>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</si>
  <si>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</si>
  <si>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</si>
  <si>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</si>
  <si>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</si>
  <si>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</si>
  <si>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</si>
  <si>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</si>
  <si>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</si>
  <si>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</si>
  <si>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</si>
  <si>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</si>
  <si>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</si>
  <si>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</si>
  <si>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</si>
  <si>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</si>
  <si>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</si>
  <si>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</si>
  <si>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</si>
  <si>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</si>
  <si>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</si>
  <si>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</si>
  <si>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</si>
  <si>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</si>
  <si>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</si>
  <si>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</si>
  <si>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</si>
  <si>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</si>
  <si>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</si>
  <si>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</si>
  <si>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</si>
  <si>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</si>
  <si>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</si>
  <si>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</si>
  <si>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</si>
  <si>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</si>
  <si>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</si>
  <si>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</si>
  <si>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</si>
  <si>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</si>
  <si>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</si>
  <si>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</si>
  <si>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</si>
  <si>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</si>
  <si>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</si>
  <si>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</si>
  <si>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</si>
  <si>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</si>
  <si>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</si>
  <si>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</si>
  <si>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</si>
  <si>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</si>
  <si>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</si>
  <si>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</si>
  <si>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</si>
  <si>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</si>
  <si>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</si>
  <si>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</si>
  <si>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</si>
  <si>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</si>
  <si>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</si>
  <si>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</si>
  <si>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</si>
  <si>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</si>
  <si>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</si>
  <si>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</si>
  <si>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</si>
  <si>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</si>
  <si>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</si>
  <si>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</si>
  <si>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</si>
  <si>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</si>
  <si>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</si>
  <si>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</si>
  <si>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</si>
  <si>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</si>
  <si>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</si>
  <si>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</si>
  <si>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</si>
  <si>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</si>
  <si>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</si>
  <si>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</si>
  <si>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</si>
  <si>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</si>
  <si>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</si>
  <si>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</si>
  <si>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</si>
  <si>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</si>
  <si>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</si>
  <si>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</si>
  <si>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</si>
  <si>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</si>
  <si>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</si>
  <si>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</si>
  <si>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</si>
  <si>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</si>
  <si>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</si>
  <si>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</si>
  <si>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</si>
  <si>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</si>
  <si>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</si>
  <si>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</si>
  <si>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</si>
  <si>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</si>
  <si>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</si>
  <si>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</si>
  <si>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</si>
  <si>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</si>
  <si>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</si>
  <si>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</si>
  <si>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</si>
  <si>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</si>
  <si>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</si>
  <si>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</si>
  <si>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</si>
  <si>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</si>
  <si>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</si>
  <si>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</si>
  <si>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</si>
  <si>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</si>
  <si>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</si>
  <si>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</si>
  <si>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</si>
  <si>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</si>
  <si>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</si>
  <si>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</si>
  <si>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</si>
  <si>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</si>
  <si>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</si>
  <si>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</si>
  <si>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</si>
  <si>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</si>
  <si>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</si>
  <si>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</si>
  <si>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</si>
  <si>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</si>
  <si>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</si>
  <si>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</si>
  <si>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</si>
  <si>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</si>
  <si>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</si>
  <si>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</si>
  <si>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</si>
  <si>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</si>
  <si>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</si>
  <si>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</si>
  <si>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</si>
  <si>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</si>
  <si>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</si>
  <si>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</si>
  <si>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</si>
  <si>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</si>
  <si>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</si>
  <si>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</si>
  <si>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</si>
  <si>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</si>
  <si>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</si>
  <si>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</si>
  <si>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</si>
  <si>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</si>
  <si>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</si>
  <si>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</si>
  <si>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</si>
  <si>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</si>
  <si>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</si>
  <si>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</si>
  <si>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</si>
  <si>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</si>
  <si>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</si>
  <si>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</si>
  <si>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</si>
  <si>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</si>
  <si>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</si>
  <si>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</si>
  <si>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</si>
  <si>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</si>
  <si>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</si>
  <si>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</si>
  <si>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</si>
  <si>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</si>
  <si>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</si>
  <si>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</si>
  <si>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</si>
  <si>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</si>
  <si>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</si>
  <si>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</si>
  <si>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</si>
  <si>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</si>
  <si>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</si>
  <si>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</si>
  <si>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</si>
  <si>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</si>
  <si>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</si>
  <si>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</si>
  <si>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</si>
  <si>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</si>
  <si>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</si>
  <si>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</si>
  <si>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</si>
  <si>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</si>
  <si>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</si>
  <si>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</si>
  <si>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</si>
  <si>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</si>
  <si>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</si>
  <si>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</si>
  <si>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</si>
  <si>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</si>
  <si>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</si>
  <si>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</si>
  <si>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</si>
  <si>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</si>
  <si>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</si>
  <si>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</si>
  <si>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</si>
  <si>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</si>
  <si>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</si>
  <si>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</si>
  <si>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</si>
  <si>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</si>
  <si>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</si>
  <si>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</si>
  <si>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</si>
  <si>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</si>
  <si>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</si>
  <si>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</si>
  <si>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</si>
  <si>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</si>
  <si>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</si>
  <si>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</si>
  <si>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</si>
  <si>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</si>
  <si>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</si>
  <si>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</si>
  <si>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</si>
  <si>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</si>
  <si>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</si>
  <si>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</si>
  <si>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</si>
  <si>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</si>
  <si>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</si>
  <si>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</si>
  <si>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</si>
  <si>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</si>
  <si>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</si>
  <si>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</si>
  <si>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</si>
  <si>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</si>
  <si>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</si>
  <si>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</si>
  <si>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</si>
  <si>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</si>
  <si>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</si>
  <si>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</si>
  <si>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</si>
  <si>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</si>
  <si>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</si>
  <si>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</si>
  <si>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</si>
  <si>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</si>
  <si>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</si>
  <si>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</si>
  <si>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</si>
  <si>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</si>
  <si>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</si>
  <si>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</si>
  <si>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</si>
  <si>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</si>
  <si>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</si>
  <si>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</si>
  <si>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</si>
  <si>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</si>
  <si>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</si>
  <si>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</si>
  <si>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</si>
  <si>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</si>
  <si>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</si>
  <si>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</si>
  <si>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</si>
  <si>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</si>
  <si>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</si>
  <si>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</si>
  <si>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</si>
  <si>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</si>
  <si>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</si>
  <si>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</si>
  <si>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</si>
  <si>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</si>
  <si>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</si>
  <si>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</si>
  <si>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</si>
  <si>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</si>
  <si>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</si>
  <si>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</si>
  <si>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</si>
  <si>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</si>
  <si>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</si>
  <si>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</si>
  <si>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</si>
  <si>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</si>
  <si>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</si>
  <si>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</si>
  <si>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</si>
  <si>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</si>
  <si>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</si>
  <si>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</si>
  <si>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</si>
  <si>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</si>
  <si>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</si>
  <si>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</si>
  <si>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</si>
  <si>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</si>
  <si>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</si>
  <si>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</si>
  <si>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</si>
  <si>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</si>
  <si>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</si>
  <si>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</si>
  <si>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</si>
  <si>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</si>
  <si>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</si>
  <si>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</si>
  <si>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</si>
  <si>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</si>
  <si>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</si>
  <si>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</si>
  <si>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</si>
  <si>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</si>
  <si>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</si>
  <si>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</si>
  <si>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</si>
  <si>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</si>
  <si>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</si>
  <si>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</si>
  <si>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</si>
  <si>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</si>
  <si>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</si>
  <si>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</si>
  <si>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</si>
  <si>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</si>
  <si>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</si>
  <si>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</si>
  <si>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</si>
  <si>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</si>
  <si>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</si>
  <si>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</si>
  <si>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</si>
  <si>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</si>
  <si>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</si>
  <si>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</si>
  <si>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</si>
  <si>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</si>
  <si>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</si>
  <si>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</si>
  <si>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</si>
  <si>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</si>
  <si>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</si>
  <si>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</si>
  <si>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</si>
  <si>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</si>
  <si>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</si>
  <si>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</si>
  <si>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</si>
  <si>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</si>
  <si>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</si>
  <si>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</si>
  <si>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</si>
  <si>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</si>
  <si>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</si>
  <si>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</si>
  <si>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</si>
  <si>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</si>
  <si>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</si>
  <si>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</si>
  <si>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</si>
  <si>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</si>
  <si>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</si>
  <si>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</si>
  <si>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</si>
  <si>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</si>
  <si>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</si>
  <si>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</si>
  <si>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</si>
  <si>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</si>
  <si>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</si>
  <si>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</si>
  <si>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</si>
  <si>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</si>
  <si>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</si>
  <si>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</si>
  <si>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</si>
  <si>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</si>
  <si>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</si>
  <si>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</si>
  <si>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</si>
  <si>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</si>
  <si>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</si>
  <si>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</si>
  <si>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</si>
  <si>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</si>
  <si>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</si>
  <si>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</si>
  <si>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</si>
  <si>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</si>
  <si>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</si>
  <si>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</si>
  <si>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</si>
  <si>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</si>
  <si>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</si>
  <si>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</si>
  <si>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</si>
  <si>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</si>
  <si>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</si>
  <si>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</si>
  <si>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</si>
  <si>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</si>
  <si>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</si>
  <si>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</si>
  <si>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</si>
  <si>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</si>
  <si>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</si>
  <si>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</si>
  <si>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</si>
  <si>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</si>
  <si>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</si>
  <si>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</si>
  <si>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</si>
  <si>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</si>
  <si>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</si>
  <si>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</si>
  <si>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</si>
  <si>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</si>
  <si>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</si>
  <si>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</si>
  <si>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</si>
  <si>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</si>
  <si>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</si>
  <si>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</si>
  <si>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</si>
  <si>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</si>
  <si>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</si>
  <si>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</si>
  <si>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</si>
  <si>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</si>
  <si>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</si>
  <si>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</si>
  <si>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</si>
  <si>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</si>
  <si>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</si>
  <si>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</si>
  <si>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</si>
  <si>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</si>
  <si>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</si>
  <si>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</si>
  <si>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</si>
  <si>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</si>
  <si>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</si>
  <si>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</si>
  <si>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</si>
  <si>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</si>
  <si>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</si>
  <si>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</si>
  <si>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</si>
  <si>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</si>
  <si>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</si>
  <si>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</si>
  <si>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</si>
  <si>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</si>
  <si>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</si>
  <si>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</si>
  <si>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</si>
  <si>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</si>
  <si>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</si>
  <si>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</si>
  <si>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</si>
  <si>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</si>
  <si>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</si>
  <si>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</si>
  <si>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</si>
  <si>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</si>
  <si>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</si>
  <si>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</si>
  <si>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</si>
  <si>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</si>
  <si>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</si>
  <si>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</si>
  <si>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</si>
  <si>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</si>
  <si>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</si>
  <si>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</si>
  <si>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</si>
  <si>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</si>
  <si>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</si>
  <si>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</si>
  <si>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</si>
  <si>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</si>
  <si>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</si>
  <si>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</si>
  <si>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</si>
  <si>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</si>
  <si>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</si>
  <si>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</si>
  <si>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</si>
  <si>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</si>
  <si>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</si>
  <si>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</si>
  <si>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</si>
  <si>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</si>
  <si>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</si>
  <si>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</si>
  <si>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</si>
  <si>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</si>
  <si>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</si>
  <si>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</si>
  <si>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</si>
  <si>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</si>
  <si>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</si>
  <si>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</si>
  <si>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</si>
  <si>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</si>
  <si>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</si>
  <si>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</si>
  <si>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</si>
  <si>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</si>
  <si>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</si>
  <si>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</si>
  <si>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</si>
  <si>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</si>
  <si>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</si>
  <si>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</si>
  <si>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</si>
  <si>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</si>
  <si>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</si>
  <si>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</si>
  <si>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</si>
  <si>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</si>
  <si>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</si>
  <si>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</si>
  <si>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</si>
  <si>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</si>
  <si>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</si>
  <si>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</si>
  <si>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</si>
  <si>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</si>
  <si>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</si>
  <si>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</si>
  <si>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</si>
  <si>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</si>
  <si>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</si>
  <si>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</si>
  <si>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</si>
  <si>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</si>
  <si>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</si>
  <si>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</si>
  <si>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</si>
  <si>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</si>
  <si>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</si>
  <si>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</si>
  <si>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</si>
  <si>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</si>
  <si>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</si>
  <si>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</si>
  <si>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</si>
  <si>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</si>
  <si>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</si>
  <si>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</si>
  <si>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</si>
  <si>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</si>
  <si>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</si>
  <si>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</si>
  <si>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</si>
  <si>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</si>
  <si>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</si>
  <si>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</si>
  <si>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</si>
  <si>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</si>
  <si>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</si>
  <si>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</si>
  <si>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</si>
  <si>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</si>
  <si>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</si>
  <si>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</si>
  <si>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</si>
  <si>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</si>
  <si>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</si>
  <si>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</si>
  <si>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</si>
  <si>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</si>
  <si>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</si>
  <si>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</si>
  <si>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</si>
  <si>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</si>
  <si>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</si>
  <si>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</si>
  <si>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</si>
  <si>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</si>
  <si>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</si>
  <si>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</si>
  <si>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</si>
  <si>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</si>
  <si>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</si>
  <si>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</si>
  <si>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</si>
  <si>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</si>
  <si>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</si>
  <si>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</si>
  <si>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</si>
  <si>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</si>
  <si>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</si>
  <si>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</si>
  <si>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</si>
  <si>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</si>
  <si>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</si>
  <si>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</si>
  <si>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</si>
  <si>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</si>
  <si>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</si>
  <si>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</si>
  <si>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</si>
  <si>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</si>
  <si>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</si>
  <si>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</si>
  <si>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</si>
  <si>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</si>
  <si>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</si>
  <si>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</si>
  <si>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</si>
  <si>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</si>
  <si>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</si>
  <si>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</si>
  <si>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</si>
  <si>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</si>
  <si>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</si>
  <si>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</si>
  <si>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</si>
  <si>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</si>
  <si>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</si>
  <si>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</si>
  <si>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</si>
  <si>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</si>
  <si>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</si>
  <si>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</si>
  <si>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</si>
  <si>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</si>
  <si>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</si>
  <si>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</si>
  <si>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</si>
  <si>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</si>
  <si>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</si>
  <si>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</si>
  <si>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</si>
  <si>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</si>
  <si>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</si>
  <si>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</si>
  <si>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</si>
  <si>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</si>
  <si>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</si>
  <si>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</si>
  <si>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</si>
  <si>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</si>
  <si>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</si>
  <si>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</si>
  <si>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</si>
  <si>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</si>
  <si>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</si>
  <si>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</si>
  <si>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</si>
  <si>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</si>
  <si>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</si>
  <si>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</si>
  <si>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</si>
  <si>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</si>
  <si>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</si>
  <si>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</si>
  <si>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</si>
  <si>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</si>
  <si>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</si>
  <si>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</si>
  <si>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</si>
  <si>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</si>
  <si>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</si>
  <si>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</si>
  <si>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</si>
  <si>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</si>
  <si>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</si>
  <si>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</si>
  <si>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</si>
  <si>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</si>
  <si>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</si>
  <si>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</si>
  <si>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</si>
  <si>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</si>
  <si>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</si>
  <si>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</si>
  <si>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</si>
  <si>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</si>
  <si>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</si>
  <si>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</si>
  <si>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</si>
  <si>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</si>
  <si>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</si>
  <si>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</si>
  <si>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</si>
  <si>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</si>
  <si>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</si>
  <si>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</si>
  <si>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</si>
  <si>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</si>
  <si>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</si>
  <si>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</si>
  <si>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</si>
  <si>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</si>
  <si>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</si>
  <si>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</si>
  <si>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</si>
  <si>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</si>
  <si>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</si>
  <si>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</si>
  <si>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</si>
  <si>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</si>
  <si>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</si>
  <si>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</si>
  <si>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</si>
  <si>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</si>
  <si>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</si>
  <si>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</si>
  <si>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</si>
  <si>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</si>
  <si>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</si>
  <si>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</si>
  <si>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</si>
  <si>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</si>
  <si>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</si>
  <si>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</si>
  <si>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</si>
  <si>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</si>
  <si>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</si>
  <si>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</si>
  <si>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</si>
  <si>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</si>
  <si>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</si>
  <si>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</si>
  <si>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</si>
  <si>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</si>
  <si>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</si>
  <si>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</si>
  <si>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</si>
  <si>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</si>
  <si>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</si>
  <si>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</si>
  <si>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</si>
  <si>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</si>
  <si>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</si>
  <si>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</si>
  <si>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</si>
  <si>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</si>
  <si>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</si>
  <si>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</si>
  <si>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</si>
  <si>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</si>
  <si>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</si>
  <si>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</si>
  <si>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</si>
  <si>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</si>
  <si>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</si>
  <si>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</si>
  <si>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</si>
  <si>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</si>
  <si>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</si>
  <si>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</si>
  <si>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</si>
  <si>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</si>
  <si>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</si>
  <si>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</si>
  <si>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</si>
  <si>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</si>
  <si>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</si>
  <si>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</si>
  <si>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</si>
  <si>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</si>
  <si>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</si>
  <si>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</si>
  <si>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</si>
  <si>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</si>
  <si>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</si>
  <si>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</si>
  <si>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</si>
  <si>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</si>
  <si>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</si>
  <si>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</si>
  <si>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</si>
  <si>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</si>
  <si>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</si>
  <si>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</si>
  <si>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</si>
  <si>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</si>
  <si>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</si>
  <si>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</si>
  <si>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</si>
  <si>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</si>
  <si>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</si>
  <si>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</si>
  <si>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</si>
  <si>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</si>
  <si>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</si>
  <si>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</si>
  <si>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</si>
  <si>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</si>
  <si>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</si>
  <si>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</si>
  <si>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</si>
  <si>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</si>
  <si>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</si>
  <si>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</si>
  <si>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</si>
  <si>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</si>
  <si>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</si>
  <si>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</si>
  <si>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</si>
  <si>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</si>
  <si>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</si>
  <si>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</si>
  <si>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</si>
  <si>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</si>
  <si>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</si>
  <si>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</si>
  <si>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</si>
  <si>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</si>
  <si>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</si>
  <si>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</si>
  <si>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</si>
  <si>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</si>
  <si>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</si>
  <si>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</si>
  <si>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</si>
  <si>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</si>
  <si>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</si>
  <si>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</si>
  <si>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</si>
  <si>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</si>
  <si>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</si>
  <si>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</si>
  <si>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</si>
  <si>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</si>
  <si>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</si>
  <si>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</si>
  <si>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</si>
  <si>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</si>
  <si>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</si>
  <si>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</si>
  <si>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</si>
  <si>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</si>
  <si>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</si>
  <si>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</si>
  <si>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</si>
  <si>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</si>
  <si>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</si>
  <si>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</si>
  <si>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</si>
  <si>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</si>
  <si>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</si>
  <si>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</si>
  <si>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</si>
  <si>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</si>
  <si>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</si>
  <si>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</si>
  <si>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</si>
  <si>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</si>
  <si>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</si>
  <si>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</si>
  <si>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</si>
  <si>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</si>
  <si>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</si>
  <si>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</si>
  <si>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</si>
  <si>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</si>
  <si>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</si>
  <si>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</si>
  <si>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</si>
  <si>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</si>
  <si>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</si>
  <si>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</si>
  <si>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</si>
  <si>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</si>
  <si>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</si>
  <si>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</si>
  <si>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</si>
  <si>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</si>
  <si>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</si>
  <si>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</si>
  <si>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</si>
  <si>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</si>
  <si>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</si>
  <si>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</si>
  <si>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</si>
  <si>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</si>
  <si>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</si>
  <si>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</si>
  <si>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</si>
  <si>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</si>
  <si>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</si>
  <si>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</si>
  <si>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</si>
  <si>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</si>
  <si>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</si>
  <si>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</si>
  <si>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</si>
  <si>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</si>
  <si>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</si>
  <si>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</si>
  <si>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</si>
  <si>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</si>
  <si>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</si>
  <si>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</si>
  <si>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</si>
  <si>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</si>
  <si>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</si>
  <si>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</si>
  <si>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</si>
  <si>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</si>
  <si>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</si>
  <si>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</si>
  <si>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</si>
  <si>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</si>
  <si>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</si>
  <si>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</si>
  <si>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</si>
  <si>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</si>
  <si>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</si>
  <si>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</si>
  <si>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</si>
  <si>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</si>
  <si>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</si>
  <si>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</si>
  <si>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</si>
  <si>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</si>
  <si>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</si>
  <si>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</si>
  <si>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</si>
  <si>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</si>
  <si>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</si>
  <si>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</si>
  <si>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</si>
  <si>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</si>
  <si>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</si>
  <si>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</si>
  <si>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</si>
  <si>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</si>
  <si>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</si>
  <si>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</si>
  <si>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</si>
  <si>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</si>
  <si>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</si>
  <si>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</si>
  <si>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</si>
  <si>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</si>
  <si>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</si>
  <si>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</si>
  <si>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</si>
  <si>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</si>
  <si>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</si>
  <si>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</si>
  <si>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</si>
  <si>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</si>
  <si>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</si>
  <si>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</si>
  <si>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</si>
  <si>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</si>
  <si>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</si>
  <si>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</si>
  <si>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</si>
  <si>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</si>
  <si>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</si>
  <si>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</si>
  <si>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</si>
  <si>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</si>
  <si>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</si>
  <si>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</si>
  <si>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</si>
  <si>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</si>
  <si>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</si>
  <si>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</si>
  <si>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</si>
  <si>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</si>
  <si>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</si>
  <si>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</si>
  <si>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</si>
  <si>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</si>
  <si>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</si>
  <si>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</si>
  <si>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</si>
  <si>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</si>
  <si>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</si>
  <si>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</si>
  <si>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</si>
  <si>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</si>
  <si>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</si>
  <si>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</si>
  <si>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</si>
  <si>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</si>
  <si>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</si>
  <si>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</si>
  <si>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</si>
  <si>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</si>
  <si>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</si>
  <si>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</si>
  <si>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</si>
  <si>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</si>
  <si>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</si>
  <si>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</si>
  <si>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</si>
  <si>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</si>
  <si>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</si>
  <si>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</si>
  <si>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</si>
  <si>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</si>
  <si>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</si>
  <si>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</si>
  <si>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</si>
  <si>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</si>
  <si>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</si>
  <si>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</si>
  <si>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</si>
  <si>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</si>
  <si>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</si>
  <si>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</si>
  <si>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</si>
  <si>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</si>
  <si>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</si>
  <si>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</si>
  <si>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</si>
  <si>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</si>
  <si>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</si>
  <si>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</si>
  <si>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</si>
  <si>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</si>
  <si>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</si>
  <si>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</si>
  <si>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</si>
  <si>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</si>
  <si>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</si>
  <si>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</si>
  <si>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</si>
  <si>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</si>
  <si>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</si>
  <si>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</si>
  <si>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</si>
  <si>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</si>
  <si>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</si>
  <si>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</si>
  <si>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</si>
  <si>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</si>
  <si>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</si>
  <si>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</si>
  <si>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</si>
  <si>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</si>
  <si>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</si>
  <si>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</si>
  <si>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</si>
  <si>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</si>
  <si>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</si>
  <si>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</si>
  <si>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</si>
  <si>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</si>
  <si>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</si>
  <si>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</si>
  <si>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</si>
  <si>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</si>
  <si>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</si>
  <si>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</si>
  <si>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</si>
  <si>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</si>
  <si>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</si>
  <si>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</si>
  <si>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</si>
  <si>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</si>
  <si>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</si>
  <si>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</si>
  <si>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</si>
  <si>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</si>
  <si>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</si>
  <si>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</si>
  <si>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</si>
  <si>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</si>
  <si>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</si>
  <si>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</si>
  <si>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</si>
  <si>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</si>
  <si>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</si>
  <si>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</si>
  <si>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</si>
  <si>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</si>
  <si>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</si>
  <si>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</si>
  <si>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</si>
  <si>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</si>
  <si>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</si>
  <si>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</si>
  <si>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</si>
  <si>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</si>
  <si>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</si>
  <si>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</si>
  <si>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</si>
  <si>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</si>
  <si>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</si>
  <si>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</si>
  <si>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</si>
  <si>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</si>
  <si>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</si>
  <si>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</si>
  <si>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</si>
  <si>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</si>
  <si>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</si>
  <si>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</si>
  <si>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</si>
  <si>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</si>
  <si>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</si>
  <si>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</si>
  <si>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</si>
  <si>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</si>
  <si>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</si>
  <si>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</si>
  <si>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</si>
  <si>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</si>
  <si>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</si>
  <si>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</si>
  <si>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</si>
  <si>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</si>
  <si>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</si>
  <si>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</si>
  <si>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</si>
  <si>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</si>
  <si>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</si>
  <si>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</si>
  <si>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</si>
  <si>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</si>
  <si>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</si>
  <si>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</si>
  <si>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</si>
  <si>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</si>
  <si>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</si>
  <si>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</si>
  <si>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</si>
  <si>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</si>
  <si>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</si>
  <si>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</si>
  <si>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</si>
  <si>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</si>
  <si>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</si>
  <si>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</si>
  <si>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</si>
  <si>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</si>
  <si>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</si>
  <si>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</si>
  <si>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</si>
  <si>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</si>
  <si>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</si>
  <si>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</si>
  <si>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</si>
  <si>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</si>
  <si>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</si>
  <si>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</si>
  <si>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</si>
  <si>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</si>
  <si>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</si>
  <si>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</si>
  <si>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</si>
  <si>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</si>
  <si>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</si>
  <si>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</si>
  <si>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</si>
  <si>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</si>
  <si>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</si>
  <si>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</si>
  <si>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</si>
  <si>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</si>
  <si>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</si>
  <si>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</si>
  <si>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</si>
  <si>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</si>
  <si>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</si>
  <si>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</si>
  <si>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</si>
  <si>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</si>
  <si>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</si>
  <si>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</si>
  <si>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</si>
  <si>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</si>
  <si>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</si>
  <si>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</si>
  <si>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</si>
  <si>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</si>
  <si>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</si>
  <si>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</si>
  <si>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</si>
  <si>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</si>
  <si>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</si>
  <si>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</si>
  <si>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</si>
  <si>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</si>
  <si>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</si>
  <si>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</si>
  <si>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</si>
  <si>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</si>
  <si>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</si>
  <si>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</si>
  <si>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</si>
  <si>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</si>
  <si>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</si>
  <si>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</si>
  <si>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</si>
  <si>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</si>
  <si>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</si>
  <si>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</si>
  <si>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</si>
  <si>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</si>
  <si>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</si>
  <si>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</si>
  <si>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</si>
  <si>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</si>
  <si>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</si>
  <si>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</si>
  <si>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</si>
  <si>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</si>
  <si>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</si>
  <si>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</si>
  <si>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</si>
  <si>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</si>
  <si>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</si>
  <si>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</si>
  <si>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</si>
  <si>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</si>
  <si>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</si>
  <si>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</si>
  <si>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</si>
  <si>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</si>
  <si>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</si>
  <si>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</si>
  <si>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</si>
  <si>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</si>
  <si>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</si>
  <si>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</si>
  <si>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</si>
  <si>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</si>
  <si>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</si>
  <si>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</si>
  <si>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</si>
  <si>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</si>
  <si>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</si>
  <si>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</si>
  <si>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</si>
  <si>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</si>
  <si>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</si>
  <si>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</si>
  <si>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</si>
  <si>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</si>
  <si>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</si>
  <si>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</si>
  <si>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</si>
  <si>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</si>
  <si>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</si>
  <si>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</si>
  <si>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</si>
  <si>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</si>
  <si>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</si>
  <si>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</si>
  <si>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</si>
  <si>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</si>
  <si>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</si>
  <si>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</si>
  <si>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</si>
  <si>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</si>
  <si>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</si>
  <si>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</si>
  <si>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</si>
  <si>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</si>
  <si>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</si>
  <si>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</si>
  <si>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</si>
  <si>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</si>
  <si>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</si>
  <si>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</si>
  <si>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</si>
  <si>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</si>
  <si>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</si>
  <si>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</si>
  <si>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</si>
  <si>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</si>
  <si>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</si>
  <si>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</si>
  <si>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</si>
  <si>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</si>
  <si>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</si>
  <si>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</si>
  <si>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</si>
  <si>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</si>
  <si>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</si>
  <si>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</si>
  <si>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</si>
  <si>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</si>
  <si>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</si>
  <si>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</si>
  <si>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</si>
  <si>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</si>
  <si>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</si>
  <si>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</si>
  <si>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</si>
  <si>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</si>
  <si>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</si>
  <si>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</si>
  <si>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</si>
  <si>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</si>
  <si>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</si>
  <si>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</si>
  <si>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</si>
  <si>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</si>
  <si>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</si>
  <si>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</si>
  <si>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</si>
  <si>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</si>
  <si>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</si>
  <si>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</si>
  <si>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</si>
  <si>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</si>
  <si>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</si>
  <si>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</si>
  <si>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</si>
  <si>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</si>
  <si>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</si>
  <si>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</si>
  <si>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</si>
  <si>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</si>
  <si>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</si>
  <si>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</si>
  <si>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</si>
  <si>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</si>
  <si>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</si>
  <si>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</si>
  <si>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</si>
  <si>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</si>
  <si>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</si>
  <si>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</si>
  <si>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</si>
  <si>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</si>
  <si>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</si>
  <si>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</si>
  <si>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</si>
  <si>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</si>
  <si>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</si>
  <si>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</si>
  <si>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</si>
  <si>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</si>
  <si>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</si>
  <si>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</si>
  <si>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</si>
  <si>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</si>
  <si>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</si>
  <si>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</si>
  <si>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</si>
  <si>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</si>
  <si>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</si>
  <si>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</si>
  <si>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</si>
  <si>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</si>
  <si>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</si>
  <si>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</si>
  <si>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</si>
  <si>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</si>
  <si>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</si>
  <si>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</si>
  <si>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</si>
  <si>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</si>
  <si>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</si>
  <si>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</si>
  <si>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</si>
  <si>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</si>
  <si>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</si>
  <si>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</si>
  <si>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</si>
  <si>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</si>
  <si>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</si>
  <si>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</si>
  <si>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</si>
  <si>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</si>
  <si>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</si>
  <si>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</si>
  <si>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</si>
  <si>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</si>
  <si>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</si>
  <si>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</si>
  <si>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</si>
  <si>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</si>
  <si>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</si>
  <si>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</si>
  <si>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</si>
  <si>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</si>
  <si>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</si>
  <si>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</si>
  <si>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</si>
  <si>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</si>
  <si>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</si>
  <si>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</si>
  <si>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</si>
  <si>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</si>
  <si>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</si>
  <si>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</si>
  <si>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</si>
  <si>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</si>
  <si>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</si>
  <si>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</si>
  <si>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</si>
  <si>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</si>
  <si>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</si>
  <si>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</si>
  <si>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</si>
  <si>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</si>
  <si>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</si>
  <si>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</si>
  <si>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</si>
  <si>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</si>
  <si>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</si>
  <si>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</si>
  <si>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</si>
  <si>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</si>
  <si>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</si>
  <si>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</si>
  <si>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</si>
  <si>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</si>
  <si>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</si>
  <si>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</si>
  <si>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</si>
  <si>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</si>
  <si>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</si>
  <si>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</si>
  <si>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</si>
  <si>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</si>
  <si>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</si>
  <si>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</si>
  <si>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</si>
  <si>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</si>
  <si>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</si>
  <si>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</si>
  <si>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</si>
  <si>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</si>
  <si>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</si>
  <si>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</si>
  <si>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</si>
  <si>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</si>
  <si>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</si>
  <si>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</si>
  <si>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</si>
  <si>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</si>
  <si>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</si>
  <si>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</si>
  <si>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</si>
  <si>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</si>
  <si>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</si>
  <si>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</si>
  <si>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</si>
  <si>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</si>
  <si>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</si>
  <si>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</si>
  <si>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</si>
  <si>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</si>
  <si>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</si>
  <si>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</si>
  <si>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</si>
  <si>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</si>
  <si>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</si>
  <si>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</si>
  <si>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</si>
  <si>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</si>
  <si>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</si>
  <si>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</si>
  <si>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</si>
  <si>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</si>
  <si>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</si>
  <si>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</si>
  <si>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</si>
  <si>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</si>
  <si>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</si>
  <si>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</si>
  <si>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</si>
  <si>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</si>
  <si>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</si>
  <si>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</si>
  <si>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</si>
  <si>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</si>
  <si>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</si>
  <si>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</si>
  <si>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</si>
  <si>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</si>
  <si>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</si>
  <si>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</si>
  <si>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</si>
  <si>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</si>
  <si>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</si>
  <si>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</si>
  <si>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</si>
  <si>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</si>
  <si>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</si>
  <si>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</si>
  <si>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</si>
  <si>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</si>
  <si>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</si>
  <si>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</si>
  <si>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</si>
  <si>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</si>
  <si>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</si>
  <si>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</si>
  <si>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</si>
  <si>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</si>
  <si>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</si>
  <si>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</si>
  <si>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</si>
  <si>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</si>
  <si>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</si>
  <si>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</si>
  <si>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</si>
  <si>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</si>
  <si>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</si>
  <si>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</si>
  <si>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</si>
  <si>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</si>
  <si>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</si>
  <si>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</si>
  <si>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</si>
  <si>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</si>
  <si>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</si>
  <si>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</si>
  <si>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</si>
  <si>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</si>
  <si>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</si>
  <si>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</si>
  <si>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</si>
  <si>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</si>
  <si>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</si>
  <si>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</si>
  <si>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</si>
  <si>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</si>
  <si>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</si>
  <si>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</si>
  <si>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</si>
  <si>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</si>
  <si>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</si>
  <si>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</si>
  <si>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</si>
  <si>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</si>
  <si>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</si>
  <si>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</si>
  <si>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</si>
  <si>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</si>
  <si>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</si>
  <si>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</si>
  <si>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</si>
  <si>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</si>
  <si>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</si>
  <si>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</si>
  <si>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</si>
  <si>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</si>
  <si>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</si>
  <si>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</si>
  <si>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</si>
  <si>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</si>
  <si>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</si>
  <si>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</si>
  <si>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</si>
  <si>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</si>
  <si>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</si>
  <si>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</si>
  <si>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</si>
  <si>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</si>
  <si>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</si>
  <si>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</si>
  <si>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</si>
  <si>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</si>
  <si>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</si>
  <si>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</si>
  <si>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</si>
  <si>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</si>
  <si>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</si>
  <si>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</si>
  <si>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</si>
  <si>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</si>
  <si>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</si>
  <si>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</si>
  <si>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</si>
  <si>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</si>
  <si>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</si>
  <si>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</si>
  <si>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</si>
  <si>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</si>
  <si>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</si>
  <si>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</si>
  <si>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</si>
  <si>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</si>
  <si>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</si>
  <si>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</si>
  <si>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</si>
  <si>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</si>
  <si>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</si>
  <si>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</si>
  <si>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</si>
  <si>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</si>
  <si>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</si>
  <si>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</si>
  <si>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</si>
  <si>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</si>
  <si>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</si>
  <si>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</si>
  <si>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</si>
  <si>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</si>
  <si>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</si>
  <si>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</si>
  <si>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</si>
  <si>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</si>
  <si>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</si>
  <si>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</si>
  <si>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</si>
  <si>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</si>
  <si>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</si>
  <si>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</si>
  <si>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</si>
  <si>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</si>
  <si>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</si>
  <si>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</si>
  <si>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</si>
  <si>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</si>
  <si>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</si>
  <si>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</si>
  <si>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</si>
  <si>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</si>
  <si>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</si>
  <si>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</si>
  <si>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</si>
  <si>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</si>
  <si>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</si>
  <si>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</si>
  <si>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</si>
  <si>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</si>
  <si>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</si>
  <si>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</si>
  <si>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</si>
  <si>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</si>
  <si>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</si>
  <si>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</si>
  <si>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</si>
  <si>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</si>
  <si>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</si>
  <si>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</si>
  <si>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</si>
  <si>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</si>
  <si>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</si>
  <si>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</si>
  <si>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</si>
  <si>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</si>
  <si>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</si>
  <si>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</si>
  <si>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</si>
  <si>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</si>
  <si>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</si>
  <si>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</si>
  <si>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</si>
  <si>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</si>
  <si>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</si>
  <si>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</si>
  <si>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</si>
  <si>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</si>
  <si>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</si>
  <si>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</si>
  <si>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</si>
  <si>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</si>
  <si>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</si>
  <si>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</si>
  <si>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</si>
  <si>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</si>
  <si>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</si>
  <si>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</si>
  <si>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</si>
  <si>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</si>
  <si>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</si>
  <si>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</si>
  <si>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</si>
  <si>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</si>
  <si>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</si>
  <si>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</si>
  <si>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</si>
  <si>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</si>
  <si>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</si>
  <si>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</si>
  <si>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</si>
  <si>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</si>
  <si>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</si>
  <si>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</si>
  <si>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</si>
  <si>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</si>
  <si>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</si>
  <si>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</si>
  <si>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</si>
  <si>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</si>
  <si>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</si>
  <si>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</si>
  <si>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</si>
  <si>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</si>
  <si>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</si>
  <si>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</si>
  <si>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</si>
  <si>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</si>
  <si>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</si>
  <si>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</si>
  <si>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</si>
  <si>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</si>
  <si>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</si>
  <si>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</si>
  <si>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</si>
  <si>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</si>
  <si>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</si>
  <si>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</si>
  <si>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</si>
  <si>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</si>
  <si>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</si>
  <si>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</si>
  <si>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</si>
  <si>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</si>
  <si>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</si>
  <si>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</si>
  <si>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</si>
  <si>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</si>
  <si>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</si>
  <si>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</si>
  <si>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</si>
  <si>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</si>
  <si>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</si>
  <si>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</si>
  <si>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</si>
  <si>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</si>
  <si>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</si>
  <si>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</si>
  <si>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</si>
  <si>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</si>
  <si>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</si>
  <si>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</si>
  <si>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</si>
  <si>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</si>
  <si>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</si>
  <si>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</si>
  <si>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</si>
  <si>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</si>
  <si>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</si>
  <si>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</si>
  <si>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</si>
  <si>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</si>
  <si>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</si>
  <si>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</si>
  <si>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</si>
  <si>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</si>
  <si>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</si>
  <si>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</si>
  <si>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</si>
  <si>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</si>
  <si>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</si>
  <si>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</si>
  <si>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</si>
  <si>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</si>
  <si>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</si>
  <si>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</si>
  <si>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</si>
  <si>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</si>
  <si>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</si>
  <si>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</si>
  <si>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</si>
  <si>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</si>
  <si>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</si>
  <si>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</si>
  <si>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</si>
  <si>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</si>
  <si>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</si>
  <si>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</si>
  <si>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</si>
  <si>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</si>
  <si>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</si>
  <si>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</si>
  <si>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</si>
  <si>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</si>
  <si>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</si>
  <si>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</si>
  <si>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</si>
  <si>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</si>
  <si>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</si>
  <si>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</si>
  <si>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</si>
  <si>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</si>
  <si>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</si>
  <si>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</si>
  <si>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</si>
  <si>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</si>
  <si>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</si>
  <si>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</si>
  <si>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</si>
  <si>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</si>
  <si>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</si>
  <si>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</si>
  <si>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</si>
  <si>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</si>
  <si>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</si>
  <si>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</si>
  <si>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</si>
  <si>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</si>
  <si>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</si>
  <si>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</si>
  <si>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</si>
  <si>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</si>
  <si>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</si>
  <si>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</si>
  <si>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</si>
  <si>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</si>
  <si>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</si>
  <si>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</si>
  <si>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</si>
  <si>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</si>
  <si>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</si>
  <si>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</si>
  <si>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</si>
  <si>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</si>
  <si>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</si>
  <si>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</si>
  <si>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</si>
  <si>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</si>
  <si>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</si>
  <si>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</si>
  <si>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</si>
  <si>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</si>
  <si>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</si>
  <si>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</si>
  <si>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</si>
  <si>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</si>
  <si>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</si>
  <si>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</si>
  <si>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</si>
  <si>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</si>
  <si>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</si>
  <si>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</si>
  <si>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</si>
  <si>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</si>
  <si>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</si>
  <si>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</si>
  <si>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</si>
  <si>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</si>
  <si>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</si>
  <si>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</si>
  <si>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</si>
  <si>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</si>
  <si>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</si>
  <si>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</si>
  <si>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</si>
  <si>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</si>
  <si>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</si>
  <si>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</si>
  <si>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</si>
  <si>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</si>
  <si>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</si>
  <si>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</si>
  <si>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</si>
  <si>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</si>
  <si>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</si>
  <si>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</si>
  <si>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</si>
  <si>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</si>
  <si>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</si>
  <si>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</si>
  <si>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</si>
  <si>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</si>
  <si>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</si>
  <si>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</si>
  <si>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</si>
  <si>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</si>
  <si>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</si>
  <si>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</si>
  <si>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</si>
  <si>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</si>
  <si>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</si>
  <si>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</si>
  <si>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</si>
  <si>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</si>
  <si>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</si>
  <si>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</si>
  <si>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</si>
  <si>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</si>
  <si>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</si>
  <si>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</si>
  <si>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</si>
  <si>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</si>
  <si>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</si>
  <si>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</si>
  <si>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</si>
  <si>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</si>
  <si>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</si>
  <si>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</si>
  <si>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</si>
  <si>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</si>
  <si>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</si>
  <si>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</si>
  <si>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</si>
  <si>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</si>
  <si>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</si>
  <si>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</si>
  <si>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</si>
  <si>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</si>
  <si>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</si>
  <si>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</si>
  <si>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</si>
  <si>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</si>
  <si>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</si>
  <si>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</si>
  <si>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</si>
  <si>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</si>
  <si>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</si>
  <si>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</si>
  <si>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</si>
  <si>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</si>
  <si>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</si>
  <si>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</si>
  <si>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</si>
  <si>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</si>
  <si>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</si>
  <si>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</si>
  <si>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</si>
  <si>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</si>
  <si>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</si>
  <si>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</si>
  <si>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</si>
  <si>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</si>
  <si>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</si>
  <si>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</si>
  <si>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</si>
  <si>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</si>
  <si>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</si>
  <si>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</si>
  <si>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</si>
  <si>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</si>
  <si>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</si>
  <si>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</si>
  <si>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</si>
  <si>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</si>
  <si>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</si>
  <si>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</si>
  <si>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</si>
  <si>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</si>
  <si>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</si>
  <si>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</si>
  <si>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</si>
  <si>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</si>
  <si>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</si>
  <si>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</si>
  <si>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</si>
  <si>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</si>
  <si>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</si>
  <si>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</si>
  <si>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</si>
  <si>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</si>
  <si>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</si>
  <si>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</si>
  <si>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</si>
  <si>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</si>
  <si>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</si>
  <si>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</si>
  <si>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</si>
  <si>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</si>
  <si>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</si>
  <si>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</si>
  <si>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</si>
  <si>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</si>
  <si>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</si>
  <si>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</si>
  <si>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</si>
  <si>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</si>
  <si>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</si>
  <si>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</si>
  <si>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</si>
  <si>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</si>
  <si>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</si>
  <si>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</si>
  <si>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</si>
  <si>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</si>
  <si>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</si>
  <si>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</si>
  <si>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</si>
  <si>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</si>
  <si>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</si>
  <si>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</si>
  <si>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</si>
  <si>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</si>
  <si>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</si>
  <si>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</si>
  <si>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</si>
  <si>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</si>
  <si>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</si>
  <si>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</si>
  <si>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</si>
  <si>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</si>
  <si>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</si>
  <si>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</si>
  <si>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</si>
  <si>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</si>
  <si>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</si>
  <si>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</si>
  <si>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</si>
  <si>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</si>
  <si>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</si>
  <si>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</si>
  <si>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</si>
  <si>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</si>
  <si>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</si>
  <si>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</si>
  <si>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</si>
  <si>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</si>
  <si>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</si>
  <si>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</si>
  <si>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</si>
  <si>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</si>
  <si>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</si>
  <si>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</si>
  <si>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</si>
  <si>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</si>
  <si>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</si>
  <si>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</si>
  <si>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</si>
  <si>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</si>
  <si>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</si>
  <si>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</si>
  <si>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</si>
  <si>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</si>
  <si>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</si>
  <si>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</si>
  <si>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</si>
  <si>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</si>
  <si>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</si>
  <si>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</si>
  <si>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</si>
  <si>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</si>
  <si>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</si>
  <si>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</si>
  <si>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</si>
  <si>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</si>
  <si>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</si>
  <si>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</si>
  <si>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</si>
  <si>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</si>
  <si>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</si>
  <si>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</si>
  <si>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</si>
  <si>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</si>
  <si>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</si>
  <si>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</si>
  <si>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</si>
  <si>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</si>
  <si>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</si>
  <si>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</si>
  <si>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</si>
  <si>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</si>
  <si>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</si>
  <si>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</si>
  <si>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</si>
  <si>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</si>
  <si>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</si>
  <si>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</si>
  <si>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</si>
  <si>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</si>
  <si>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</si>
  <si>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</si>
  <si>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</si>
  <si>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</si>
  <si>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</si>
  <si>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</si>
  <si>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</si>
  <si>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</si>
  <si>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</si>
  <si>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</si>
  <si>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</si>
  <si>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</si>
  <si>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</si>
  <si>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</si>
  <si>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</si>
  <si>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</si>
  <si>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</si>
  <si>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</si>
  <si>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</si>
  <si>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</si>
  <si>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</si>
  <si>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</si>
  <si>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</si>
  <si>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</si>
  <si>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</si>
  <si>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</si>
  <si>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</si>
  <si>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</si>
  <si>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</si>
  <si>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</si>
  <si>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</si>
  <si>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</si>
  <si>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</si>
  <si>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</si>
  <si>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</si>
  <si>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</si>
  <si>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</si>
  <si>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</si>
  <si>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</si>
  <si>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</si>
  <si>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</si>
  <si>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</si>
  <si>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</si>
  <si>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</si>
  <si>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</si>
  <si>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</si>
  <si>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</si>
  <si>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</si>
  <si>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</si>
  <si>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</si>
  <si>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</si>
  <si>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</si>
  <si>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</si>
  <si>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</si>
  <si>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</si>
  <si>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</si>
  <si>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</si>
  <si>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</si>
  <si>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</si>
  <si>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</si>
  <si>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</si>
  <si>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</si>
  <si>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</si>
  <si>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</si>
  <si>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</si>
  <si>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</si>
  <si>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</si>
  <si>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</si>
  <si>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</si>
  <si>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</si>
  <si>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</si>
  <si>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</si>
  <si>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</si>
  <si>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</si>
  <si>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</si>
  <si>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</si>
  <si>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</si>
  <si>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</si>
  <si>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</si>
  <si>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</si>
  <si>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</si>
  <si>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</si>
  <si>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</si>
  <si>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</si>
  <si>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</si>
  <si>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</si>
  <si>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</si>
  <si>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</si>
  <si>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</si>
  <si>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</si>
  <si>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</si>
  <si>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</si>
  <si>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</si>
  <si>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</si>
  <si>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</si>
  <si>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</si>
  <si>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</si>
  <si>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</si>
  <si>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</si>
  <si>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</si>
  <si>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</si>
  <si>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</si>
  <si>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</si>
  <si>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</si>
  <si>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</si>
  <si>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</si>
  <si>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</si>
  <si>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</si>
  <si>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</si>
  <si>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</si>
  <si>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</si>
  <si>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</si>
  <si>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</si>
  <si>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</si>
  <si>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</si>
  <si>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</si>
  <si>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</si>
  <si>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</si>
  <si>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</si>
  <si>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</si>
  <si>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</si>
  <si>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</si>
  <si>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</si>
  <si>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</si>
  <si>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</si>
  <si>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</si>
  <si>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</si>
  <si>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</si>
  <si>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</si>
  <si>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</si>
  <si>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</si>
  <si>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</si>
  <si>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</si>
  <si>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</si>
  <si>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</si>
  <si>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</si>
  <si>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</si>
  <si>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</si>
  <si>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</si>
  <si>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</si>
  <si>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</si>
  <si>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</si>
  <si>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</si>
  <si>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</si>
  <si>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</si>
  <si>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</si>
  <si>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</si>
  <si>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</si>
  <si>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</si>
  <si>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</si>
  <si>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</si>
  <si>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</si>
  <si>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</si>
  <si>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</si>
  <si>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</si>
  <si>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</si>
  <si>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</si>
  <si>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</si>
  <si>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</si>
  <si>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</si>
  <si>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</si>
  <si>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</si>
  <si>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</si>
  <si>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</si>
  <si>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</si>
  <si>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</si>
  <si>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</si>
  <si>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</si>
  <si>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</si>
  <si>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</si>
  <si>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</si>
  <si>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</si>
  <si>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</si>
  <si>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</si>
  <si>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</si>
  <si>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</si>
  <si>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</si>
  <si>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</si>
  <si>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</si>
  <si>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</si>
  <si>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</si>
  <si>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</si>
  <si>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</si>
  <si>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</si>
  <si>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</si>
  <si>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</si>
  <si>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</si>
  <si>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</si>
  <si>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</si>
  <si>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</si>
  <si>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</si>
  <si>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</si>
  <si>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</si>
  <si>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</si>
  <si>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</si>
  <si>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</si>
  <si>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</si>
  <si>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</si>
  <si>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</si>
  <si>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</si>
  <si>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</si>
  <si>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</si>
  <si>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</si>
  <si>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</si>
  <si>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</si>
  <si>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</si>
  <si>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</si>
  <si>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</si>
  <si>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</si>
  <si>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</si>
  <si>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</si>
  <si>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</si>
  <si>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</si>
  <si>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</si>
  <si>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</si>
  <si>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</si>
  <si>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</si>
  <si>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</si>
  <si>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</si>
  <si>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</si>
  <si>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</si>
  <si>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</si>
  <si>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</si>
  <si>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</si>
  <si>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</si>
  <si>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</si>
  <si>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</si>
  <si>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</si>
  <si>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</si>
  <si>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</si>
  <si>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</si>
  <si>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</si>
  <si>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</si>
  <si>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</si>
  <si>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</si>
  <si>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</si>
  <si>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</si>
  <si>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</si>
  <si>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</si>
  <si>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</si>
  <si>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</si>
  <si>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</si>
  <si>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</si>
  <si>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</si>
  <si>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</si>
  <si>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</si>
  <si>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</si>
  <si>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</si>
  <si>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</si>
  <si>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</si>
  <si>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</si>
  <si>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</si>
  <si>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</si>
  <si>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</si>
  <si>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</si>
  <si>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</si>
  <si>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</si>
  <si>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</si>
  <si>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</si>
  <si>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</si>
  <si>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</si>
  <si>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</si>
  <si>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</si>
  <si>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</si>
  <si>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</si>
  <si>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</si>
  <si>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</si>
  <si>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</si>
  <si>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</si>
  <si>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</si>
  <si>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</si>
  <si>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</si>
  <si>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</si>
  <si>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</si>
  <si>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</si>
  <si>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</si>
  <si>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</si>
  <si>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</si>
  <si>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</si>
  <si>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</si>
  <si>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</si>
  <si>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</si>
  <si>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</si>
  <si>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</si>
  <si>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</si>
  <si>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</si>
  <si>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</si>
  <si>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</si>
  <si>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</si>
  <si>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</si>
  <si>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</si>
  <si>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</si>
  <si>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</si>
  <si>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</si>
  <si>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</si>
  <si>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</si>
  <si>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</si>
  <si>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</si>
  <si>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</si>
  <si>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</si>
  <si>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</si>
  <si>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</si>
  <si>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</si>
  <si>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</si>
  <si>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</si>
  <si>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</si>
  <si>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</si>
  <si>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</si>
  <si>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</si>
  <si>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</si>
  <si>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</si>
  <si>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</si>
  <si>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</si>
  <si>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</si>
  <si>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</si>
  <si>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</si>
  <si>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</si>
  <si>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</si>
  <si>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</si>
  <si>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</si>
  <si>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</si>
  <si>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</si>
  <si>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</si>
  <si>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</si>
  <si>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</si>
  <si>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</si>
  <si>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</si>
  <si>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</si>
  <si>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</si>
  <si>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</si>
  <si>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</si>
  <si>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</si>
  <si>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</si>
  <si>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</si>
  <si>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</si>
  <si>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</si>
  <si>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</si>
  <si>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</si>
  <si>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</si>
  <si>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</si>
  <si>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</si>
  <si>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</si>
  <si>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</si>
  <si>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</si>
  <si>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</si>
  <si>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</si>
  <si>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</si>
  <si>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</si>
  <si>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</si>
  <si>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</si>
  <si>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</si>
  <si>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</si>
  <si>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</si>
  <si>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</si>
  <si>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</si>
  <si>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</si>
  <si>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</si>
  <si>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</si>
  <si>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</si>
  <si>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</si>
  <si>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</si>
  <si>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</si>
  <si>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</si>
  <si>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</si>
  <si>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</si>
  <si>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</si>
  <si>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</si>
  <si>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</si>
  <si>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</si>
  <si>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</si>
  <si>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</si>
  <si>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</si>
  <si>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</si>
  <si>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</si>
  <si>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</si>
  <si>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</si>
  <si>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</si>
  <si>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</si>
  <si>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</si>
  <si>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</si>
  <si>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</si>
  <si>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</si>
  <si>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</si>
  <si>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</si>
  <si>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</si>
  <si>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</si>
  <si>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</si>
  <si>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</si>
  <si>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</si>
  <si>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</si>
  <si>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</si>
  <si>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</si>
  <si>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</si>
  <si>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</si>
  <si>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</si>
  <si>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</si>
  <si>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</si>
  <si>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</si>
  <si>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</si>
  <si>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</si>
  <si>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</si>
  <si>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</si>
  <si>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</si>
  <si>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</si>
  <si>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</si>
  <si>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</si>
  <si>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</si>
  <si>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</si>
  <si>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</si>
  <si>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</si>
  <si>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</si>
  <si>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</si>
  <si>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</si>
  <si>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</si>
  <si>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</si>
  <si>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</si>
  <si>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</si>
  <si>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</si>
  <si>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</si>
  <si>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</si>
  <si>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</si>
  <si>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</si>
  <si>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</si>
  <si>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</si>
  <si>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</si>
  <si>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</si>
  <si>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</si>
  <si>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</si>
  <si>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</si>
  <si>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</si>
  <si>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</si>
  <si>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</si>
  <si>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</si>
  <si>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</si>
  <si>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</si>
  <si>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</si>
  <si>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</si>
  <si>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</si>
  <si>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</si>
  <si>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</si>
  <si>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</si>
  <si>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</si>
  <si>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</si>
  <si>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</si>
  <si>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</si>
  <si>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</si>
  <si>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</si>
  <si>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</si>
  <si>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</si>
  <si>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</si>
  <si>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</si>
  <si>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</si>
  <si>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</si>
  <si>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</si>
  <si>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</si>
  <si>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</si>
  <si>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</si>
  <si>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</si>
  <si>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</si>
  <si>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</si>
  <si>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</si>
  <si>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</si>
  <si>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</si>
  <si>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</si>
  <si>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</si>
  <si>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</si>
  <si>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</si>
  <si>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</si>
  <si>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</si>
  <si>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</si>
  <si>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</si>
  <si>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</si>
  <si>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</si>
  <si>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</si>
  <si>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</si>
  <si>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</si>
  <si>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</si>
  <si>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</si>
  <si>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</si>
  <si>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</si>
  <si>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</si>
  <si>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</si>
  <si>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</si>
  <si>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</si>
  <si>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</si>
  <si>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</si>
  <si>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</si>
  <si>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</si>
  <si>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</si>
  <si>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</si>
  <si>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</si>
  <si>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</si>
  <si>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</si>
  <si>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</si>
  <si>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</si>
  <si>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</si>
  <si>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</si>
  <si>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</si>
  <si>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</si>
  <si>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</si>
  <si>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</si>
  <si>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</si>
  <si>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</si>
  <si>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</si>
  <si>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</si>
  <si>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</si>
  <si>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</si>
  <si>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</si>
  <si>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</si>
  <si>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</si>
  <si>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</si>
  <si>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</si>
  <si>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</si>
  <si>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</si>
  <si>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</si>
  <si>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</si>
  <si>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</si>
  <si>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</si>
  <si>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</si>
  <si>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</si>
  <si>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</si>
  <si>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</si>
  <si>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</si>
  <si>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</si>
  <si>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</si>
  <si>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</si>
  <si>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</si>
  <si>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</si>
  <si>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</si>
  <si>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</si>
  <si>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</si>
  <si>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</si>
  <si>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</si>
  <si>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</si>
  <si>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</si>
  <si>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</si>
  <si>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</si>
  <si>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</si>
  <si>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</si>
  <si>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</si>
  <si>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</si>
  <si>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</si>
  <si>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</si>
  <si>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</si>
  <si>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</si>
  <si>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</si>
  <si>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</si>
  <si>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</si>
  <si>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</si>
  <si>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</si>
  <si>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</si>
  <si>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</si>
  <si>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</si>
  <si>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</si>
  <si>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</si>
  <si>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</si>
  <si>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</si>
  <si>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</si>
  <si>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</si>
  <si>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</si>
  <si>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</si>
  <si>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</si>
  <si>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</si>
  <si>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</si>
  <si>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</si>
  <si>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</si>
  <si>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</si>
  <si>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</si>
  <si>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</si>
  <si>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</si>
  <si>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</si>
  <si>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</si>
  <si>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</si>
  <si>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</si>
  <si>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</si>
  <si>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</si>
  <si>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</si>
  <si>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</si>
  <si>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</si>
  <si>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</si>
  <si>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</si>
  <si>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</si>
  <si>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</si>
  <si>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</si>
  <si>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</si>
  <si>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</si>
  <si>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</si>
  <si>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</si>
  <si>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</si>
  <si>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</si>
  <si>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</si>
  <si>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</si>
  <si>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</si>
  <si>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</si>
  <si>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</si>
  <si>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</si>
  <si>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</si>
  <si>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</si>
  <si>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</si>
  <si>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</si>
  <si>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</si>
  <si>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</si>
  <si>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</si>
  <si>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</si>
  <si>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</si>
  <si>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</si>
  <si>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</si>
  <si>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</si>
  <si>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</si>
  <si>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</si>
  <si>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</si>
  <si>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</si>
  <si>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</si>
  <si>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</si>
  <si>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</si>
  <si>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</si>
  <si>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</si>
  <si>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</si>
  <si>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</si>
  <si>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</si>
  <si>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</si>
  <si>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</si>
  <si>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</si>
  <si>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</si>
  <si>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</si>
  <si>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</si>
  <si>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</si>
  <si>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</si>
  <si>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</si>
  <si>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</si>
  <si>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</si>
  <si>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</si>
  <si>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</si>
  <si>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</si>
  <si>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</si>
  <si>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</si>
  <si>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</si>
  <si>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</si>
  <si>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</si>
  <si>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</si>
  <si>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</si>
  <si>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</si>
  <si>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</si>
  <si>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</si>
  <si>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</si>
  <si>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</si>
  <si>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</si>
  <si>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</si>
  <si>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</si>
  <si>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</si>
  <si>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</si>
  <si>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</si>
  <si>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</si>
  <si>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</si>
  <si>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</si>
  <si>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</si>
  <si>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</si>
  <si>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</si>
  <si>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</si>
  <si>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</si>
  <si>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</si>
  <si>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</si>
  <si>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</si>
  <si>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</si>
  <si>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</si>
  <si>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</si>
  <si>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</si>
  <si>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</si>
  <si>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</si>
  <si>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</si>
  <si>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</si>
  <si>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</si>
  <si>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</si>
  <si>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</si>
  <si>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</si>
  <si>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</si>
  <si>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</si>
  <si>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</si>
  <si>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</si>
  <si>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</si>
  <si>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</si>
  <si>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</si>
  <si>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</si>
  <si>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</si>
  <si>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</si>
  <si>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</si>
  <si>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</si>
  <si>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</si>
  <si>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</si>
  <si>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</si>
  <si>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</si>
  <si>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</si>
  <si>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</si>
  <si>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</si>
  <si>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</si>
  <si>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</si>
  <si>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</si>
  <si>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</si>
  <si>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</si>
  <si>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</si>
  <si>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</si>
  <si>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</si>
  <si>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</si>
  <si>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</si>
  <si>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</si>
  <si>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</si>
  <si>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</si>
  <si>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</si>
  <si>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</si>
  <si>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</si>
  <si>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</si>
  <si>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</si>
  <si>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</si>
  <si>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</si>
  <si>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</si>
  <si>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</si>
  <si>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</si>
  <si>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</si>
  <si>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</si>
  <si>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</si>
  <si>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</si>
  <si>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</si>
  <si>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</si>
  <si>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</si>
  <si>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</si>
  <si>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</si>
  <si>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</si>
  <si>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</si>
  <si>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</si>
  <si>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</si>
  <si>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</si>
  <si>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</si>
  <si>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</si>
  <si>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</si>
  <si>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</si>
  <si>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</si>
  <si>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</si>
  <si>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</si>
  <si>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</si>
  <si>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</si>
  <si>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</si>
  <si>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</si>
  <si>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</si>
  <si>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</si>
  <si>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</si>
  <si>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</si>
  <si>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</si>
  <si>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</si>
  <si>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</si>
  <si>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</si>
  <si>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</si>
  <si>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</si>
  <si>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</si>
  <si>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</si>
  <si>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</si>
  <si>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</si>
  <si>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</si>
  <si>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</si>
  <si>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</si>
  <si>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</si>
  <si>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</si>
  <si>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</si>
  <si>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</si>
  <si>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</si>
  <si>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</si>
  <si>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</si>
  <si>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</si>
  <si>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</si>
  <si>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</si>
  <si>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</si>
  <si>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</si>
  <si>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</si>
  <si>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</si>
  <si>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</si>
  <si>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</si>
  <si>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</si>
  <si>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</si>
  <si>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</si>
  <si>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</si>
  <si>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</si>
  <si>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</si>
  <si>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</si>
  <si>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</si>
  <si>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</si>
  <si>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</si>
  <si>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</si>
  <si>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</si>
  <si>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</si>
  <si>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</si>
  <si>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</si>
  <si>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</si>
  <si>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</si>
  <si>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</si>
  <si>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</si>
  <si>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</si>
  <si>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</si>
  <si>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</si>
  <si>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</si>
  <si>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</si>
  <si>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</si>
  <si>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</si>
  <si>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</si>
  <si>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</si>
  <si>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</si>
  <si>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</si>
  <si>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</si>
  <si>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</si>
  <si>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</si>
  <si>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</si>
  <si>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</si>
  <si>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</si>
  <si>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</si>
  <si>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</si>
  <si>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</si>
  <si>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</si>
  <si>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</si>
  <si>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</si>
  <si>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</si>
  <si>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</si>
  <si>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</si>
  <si>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</si>
  <si>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</si>
  <si>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</si>
  <si>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</si>
  <si>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</si>
  <si>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</si>
  <si>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</si>
  <si>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</si>
  <si>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</si>
  <si>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</si>
  <si>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</si>
  <si>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</si>
  <si>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</si>
  <si>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</si>
  <si>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</si>
  <si>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</si>
  <si>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</si>
  <si>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</si>
  <si>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</si>
  <si>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</si>
  <si>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</si>
  <si>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</si>
  <si>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</si>
  <si>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</si>
  <si>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</si>
  <si>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</si>
  <si>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</si>
  <si>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</si>
  <si>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</si>
  <si>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</si>
  <si>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</si>
  <si>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</si>
  <si>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</si>
  <si>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</si>
  <si>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</si>
  <si>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</si>
  <si>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</si>
  <si>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</si>
  <si>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</si>
  <si>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</si>
  <si>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</si>
  <si>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</si>
  <si>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</si>
  <si>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</si>
  <si>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</si>
  <si>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</si>
  <si>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</si>
  <si>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</si>
  <si>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</si>
  <si>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</si>
  <si>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</si>
  <si>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</si>
  <si>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</si>
  <si>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</si>
  <si>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</si>
  <si>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</si>
  <si>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</si>
  <si>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</si>
  <si>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</si>
  <si>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</si>
  <si>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</si>
  <si>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</si>
  <si>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</si>
  <si>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</si>
  <si>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</si>
  <si>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</si>
  <si>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</si>
  <si>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</si>
  <si>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</si>
  <si>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</si>
  <si>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</si>
  <si>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</si>
  <si>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</si>
  <si>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</si>
  <si>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</si>
  <si>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</si>
  <si>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</si>
  <si>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</si>
  <si>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</si>
  <si>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</si>
  <si>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</si>
  <si>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</si>
  <si>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</si>
  <si>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</si>
  <si>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</si>
  <si>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</si>
  <si>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</si>
  <si>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</si>
  <si>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</si>
  <si>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</si>
  <si>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</si>
  <si>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</si>
  <si>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</si>
  <si>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</si>
  <si>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</si>
  <si>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</si>
  <si>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</si>
  <si>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</si>
  <si>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</si>
  <si>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</si>
  <si>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</si>
  <si>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</si>
  <si>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</si>
  <si>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</si>
  <si>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</si>
  <si>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</si>
  <si>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</si>
  <si>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</si>
  <si>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</si>
  <si>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</si>
  <si>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</si>
  <si>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</si>
  <si>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</si>
  <si>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</si>
  <si>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</si>
  <si>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</si>
  <si>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</si>
  <si>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</si>
  <si>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</si>
  <si>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</si>
  <si>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</si>
  <si>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</si>
  <si>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</si>
  <si>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</si>
  <si>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</si>
  <si>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</si>
  <si>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</si>
  <si>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</si>
  <si>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</si>
  <si>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</si>
  <si>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</si>
  <si>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</si>
  <si>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</si>
  <si>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</si>
  <si>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</si>
  <si>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</si>
  <si>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</si>
  <si>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</si>
  <si>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</si>
  <si>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</si>
  <si>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</si>
  <si>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</si>
  <si>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</si>
  <si>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</si>
  <si>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</si>
  <si>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</si>
  <si>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</si>
  <si>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</si>
  <si>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</si>
  <si>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</si>
  <si>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</si>
  <si>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</si>
  <si>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</si>
  <si>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</si>
  <si>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</si>
  <si>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</si>
  <si>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</si>
  <si>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</si>
  <si>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</si>
  <si>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</si>
  <si>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</si>
  <si>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</si>
  <si>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</si>
  <si>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</si>
  <si>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</si>
  <si>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</si>
  <si>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</si>
  <si>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</si>
  <si>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</si>
  <si>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</si>
  <si>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</si>
  <si>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</si>
  <si>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</si>
  <si>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</si>
  <si>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</si>
  <si>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</si>
  <si>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</si>
  <si>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</si>
  <si>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</si>
  <si>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</si>
  <si>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</si>
  <si>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</si>
  <si>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</si>
  <si>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</si>
  <si>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</si>
  <si>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</si>
  <si>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</si>
  <si>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</si>
  <si>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</si>
  <si>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</si>
  <si>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</si>
  <si>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</si>
  <si>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</si>
  <si>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</si>
  <si>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</si>
  <si>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</si>
  <si>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</si>
  <si>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</si>
  <si>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</si>
  <si>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</si>
  <si>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</si>
  <si>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</si>
  <si>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</si>
  <si>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</si>
  <si>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</si>
  <si>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</si>
  <si>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</si>
  <si>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</si>
  <si>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</si>
  <si>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</si>
  <si>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</si>
  <si>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</si>
  <si>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</si>
  <si>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</si>
  <si>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</si>
  <si>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</si>
  <si>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</si>
  <si>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</si>
  <si>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</si>
  <si>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</si>
  <si>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</si>
  <si>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</si>
  <si>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</si>
  <si>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</si>
  <si>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</si>
  <si>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</si>
  <si>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</si>
  <si>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</si>
  <si>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</si>
  <si>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</si>
  <si>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</si>
  <si>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</si>
  <si>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</si>
  <si>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</si>
  <si>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</si>
  <si>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</si>
  <si>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</si>
  <si>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</si>
  <si>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</si>
  <si>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</si>
  <si>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</si>
  <si>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</si>
  <si>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</si>
  <si>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</si>
  <si>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</si>
  <si>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</si>
  <si>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</si>
  <si>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</si>
  <si>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</si>
  <si>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</si>
  <si>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</si>
  <si>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</si>
  <si>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</si>
  <si>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</si>
  <si>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</si>
  <si>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</si>
  <si>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</si>
  <si>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</si>
  <si>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</si>
  <si>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</si>
  <si>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</si>
  <si>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</si>
  <si>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</si>
  <si>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</si>
  <si>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</si>
  <si>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</si>
  <si>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</si>
  <si>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</si>
  <si>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</si>
  <si>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</si>
  <si>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</si>
  <si>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</si>
  <si>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</si>
  <si>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</si>
  <si>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</si>
  <si>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</si>
  <si>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</si>
  <si>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</si>
  <si>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</si>
  <si>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</si>
  <si>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</si>
  <si>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</si>
  <si>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</si>
  <si>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</si>
  <si>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</si>
  <si>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</si>
  <si>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</si>
  <si>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</si>
  <si>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</si>
  <si>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</si>
  <si>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</si>
  <si>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</si>
  <si>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</si>
  <si>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</si>
  <si>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</si>
  <si>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</si>
  <si>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</si>
  <si>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</si>
  <si>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</si>
  <si>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</si>
  <si>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</si>
  <si>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</si>
  <si>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</si>
  <si>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</si>
  <si>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</si>
  <si>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</si>
  <si>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</si>
  <si>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</si>
  <si>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</si>
  <si>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</si>
  <si>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</si>
  <si>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</si>
  <si>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</si>
  <si>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</si>
  <si>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</si>
  <si>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</si>
  <si>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</si>
  <si>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</si>
  <si>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</si>
  <si>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</si>
  <si>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</si>
  <si>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</si>
  <si>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</si>
  <si>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</si>
  <si>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</si>
  <si>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</si>
  <si>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</si>
  <si>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</si>
  <si>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</si>
  <si>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</si>
  <si>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</si>
  <si>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</si>
  <si>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</si>
  <si>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</si>
  <si>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</si>
  <si>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</si>
  <si>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</si>
  <si>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</si>
  <si>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</si>
  <si>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</si>
  <si>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</si>
  <si>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</si>
  <si>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</si>
  <si>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</si>
  <si>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</si>
  <si>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</si>
  <si>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</si>
  <si>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</si>
  <si>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</si>
  <si>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</si>
  <si>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</si>
  <si>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</si>
  <si>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</si>
  <si>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</si>
  <si>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</si>
  <si>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</si>
  <si>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</si>
  <si>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</si>
  <si>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</si>
  <si>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</si>
  <si>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</si>
  <si>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</si>
  <si>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</si>
  <si>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</si>
  <si>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</si>
  <si>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</si>
  <si>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</si>
  <si>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</si>
  <si>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</si>
  <si>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</si>
  <si>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</si>
  <si>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</si>
  <si>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</si>
  <si>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</si>
  <si>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</si>
  <si>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</si>
  <si>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</si>
  <si>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</si>
  <si>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</si>
  <si>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</si>
  <si>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</si>
  <si>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</si>
  <si>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</si>
  <si>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</si>
  <si>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</si>
  <si>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</si>
  <si>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</si>
  <si>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</si>
  <si>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</si>
  <si>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</si>
  <si>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</si>
  <si>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</si>
  <si>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</si>
  <si>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</si>
  <si>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</si>
  <si>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</si>
  <si>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</si>
  <si>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</si>
  <si>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</si>
  <si>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</si>
  <si>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</si>
  <si>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</si>
  <si>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</si>
  <si>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</si>
  <si>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</si>
  <si>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</si>
  <si>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</si>
  <si>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</si>
  <si>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</si>
  <si>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</si>
  <si>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</si>
  <si>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</si>
  <si>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</si>
  <si>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</si>
  <si>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</si>
  <si>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</si>
  <si>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</si>
  <si>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</si>
  <si>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</si>
  <si>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</si>
  <si>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</si>
  <si>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</si>
  <si>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</si>
  <si>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</si>
  <si>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</si>
  <si>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</si>
  <si>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</si>
  <si>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</si>
  <si>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</si>
  <si>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</si>
  <si>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</si>
  <si>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</si>
  <si>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</si>
  <si>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</si>
  <si>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</si>
  <si>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</si>
  <si>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</si>
  <si>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</si>
  <si>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</si>
  <si>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</si>
  <si>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</si>
  <si>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</si>
  <si>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</si>
  <si>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</si>
  <si>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</si>
  <si>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</si>
  <si>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</si>
  <si>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</si>
  <si>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</si>
  <si>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</si>
  <si>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</si>
  <si>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</si>
  <si>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</si>
  <si>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</si>
  <si>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</si>
  <si>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</si>
  <si>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</si>
  <si>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</si>
  <si>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</si>
  <si>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</si>
  <si>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</si>
  <si>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</si>
  <si>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</si>
  <si>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</si>
  <si>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</si>
  <si>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</si>
  <si>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</si>
  <si>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</si>
  <si>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</si>
  <si>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</si>
  <si>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</si>
  <si>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</si>
  <si>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</si>
  <si>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</si>
  <si>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</si>
  <si>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</si>
  <si>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</si>
  <si>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</si>
  <si>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</si>
  <si>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</si>
  <si>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</si>
  <si>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</si>
  <si>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</si>
  <si>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</si>
  <si>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</si>
  <si>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</si>
  <si>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</si>
  <si>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</si>
  <si>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</si>
  <si>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</si>
  <si>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</si>
  <si>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</si>
  <si>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</si>
  <si>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</si>
  <si>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</si>
  <si>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</si>
  <si>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</si>
  <si>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</si>
  <si>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</si>
  <si>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</si>
  <si>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</si>
  <si>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</si>
  <si>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</si>
  <si>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</si>
  <si>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</si>
  <si>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</si>
  <si>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</si>
  <si>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</si>
  <si>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</si>
  <si>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</si>
  <si>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</si>
  <si>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</si>
  <si>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</si>
  <si>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</si>
  <si>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</si>
  <si>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</si>
  <si>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</si>
  <si>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</si>
  <si>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</si>
  <si>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</si>
  <si>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</si>
  <si>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</si>
  <si>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</si>
  <si>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</si>
  <si>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</si>
  <si>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</si>
  <si>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</si>
  <si>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</si>
  <si>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</si>
  <si>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</si>
  <si>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</si>
  <si>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</si>
  <si>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</si>
  <si>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</si>
  <si>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</si>
  <si>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</si>
  <si>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</si>
  <si>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</si>
  <si>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</si>
  <si>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</si>
  <si>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</si>
  <si>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</si>
  <si>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</si>
  <si>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</si>
  <si>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</si>
  <si>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</si>
  <si>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</si>
  <si>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</si>
  <si>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</si>
  <si>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</si>
  <si>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</si>
  <si>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</si>
  <si>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</si>
  <si>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</si>
  <si>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</si>
  <si>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</si>
  <si>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</si>
  <si>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</si>
  <si>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</si>
  <si>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</si>
  <si>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</si>
  <si>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</si>
  <si>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</si>
  <si>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</si>
  <si>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</si>
  <si>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</si>
  <si>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</si>
  <si>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</si>
  <si>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</si>
  <si>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</si>
  <si>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</si>
  <si>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</si>
  <si>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</si>
  <si>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</si>
  <si>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</si>
  <si>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</si>
  <si>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</si>
  <si>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</si>
  <si>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</si>
  <si>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</si>
  <si>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</si>
  <si>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</si>
  <si>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</si>
  <si>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</si>
  <si>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</si>
  <si>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</si>
  <si>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</si>
  <si>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</si>
  <si>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</si>
  <si>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</si>
  <si>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</si>
  <si>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</si>
  <si>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</si>
  <si>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</si>
  <si>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</si>
  <si>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</si>
  <si>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</si>
  <si>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</si>
  <si>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</si>
  <si>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</si>
  <si>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</si>
  <si>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</si>
  <si>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</si>
  <si>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</si>
  <si>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</si>
  <si>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</si>
  <si>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</si>
  <si>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</si>
  <si>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</si>
  <si>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</si>
  <si>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</si>
  <si>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</si>
  <si>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</si>
  <si>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</si>
  <si>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</si>
  <si>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</si>
  <si>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</si>
  <si>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</si>
  <si>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</si>
  <si>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</si>
  <si>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</si>
  <si>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</si>
  <si>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</si>
  <si>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</si>
  <si>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</si>
  <si>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</si>
  <si>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</si>
  <si>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</si>
  <si>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</si>
  <si>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</si>
  <si>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</si>
  <si>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</si>
  <si>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</si>
  <si>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</si>
  <si>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</si>
  <si>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</si>
  <si>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</si>
  <si>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</si>
  <si>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</si>
  <si>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</si>
  <si>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</si>
  <si>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</si>
  <si>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</si>
  <si>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</si>
  <si>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</si>
  <si>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</si>
  <si>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</si>
  <si>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</si>
  <si>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</si>
  <si>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</si>
  <si>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</si>
  <si>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</si>
  <si>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</si>
  <si>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</si>
  <si>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</si>
  <si>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</si>
  <si>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</si>
  <si>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</si>
  <si>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</si>
  <si>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</si>
  <si>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</si>
  <si>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</si>
  <si>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</si>
  <si>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</si>
  <si>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</si>
  <si>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</si>
  <si>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</si>
  <si>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</si>
  <si>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</si>
  <si>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</si>
  <si>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</si>
  <si>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</si>
  <si>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</si>
  <si>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</si>
  <si>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</si>
  <si>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</si>
  <si>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</si>
  <si>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</si>
  <si>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</si>
  <si>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</si>
  <si>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</si>
  <si>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</si>
  <si>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</si>
  <si>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</si>
  <si>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</si>
  <si>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</si>
  <si>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</si>
  <si>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</si>
  <si>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</si>
  <si>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</si>
  <si>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</si>
  <si>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</si>
  <si>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</si>
  <si>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</si>
  <si>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</si>
  <si>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</si>
  <si>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</si>
  <si>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</si>
  <si>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</si>
  <si>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</si>
  <si>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</si>
  <si>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</si>
  <si>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</si>
  <si>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</si>
  <si>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</si>
  <si>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</si>
  <si>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</si>
  <si>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</si>
  <si>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</si>
  <si>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</si>
  <si>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</si>
  <si>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</si>
  <si>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</si>
  <si>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</si>
  <si>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</si>
  <si>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</si>
  <si>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</si>
  <si>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</si>
  <si>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</si>
  <si>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</si>
  <si>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</si>
  <si>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</si>
  <si>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</si>
  <si>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</si>
  <si>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</si>
  <si>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</si>
  <si>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</si>
  <si>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</si>
  <si>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</si>
  <si>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</si>
  <si>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</si>
  <si>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</si>
  <si>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</si>
  <si>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</si>
  <si>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</si>
  <si>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</si>
  <si>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</si>
  <si>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</si>
  <si>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</si>
  <si>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</si>
  <si>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</si>
  <si>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</si>
  <si>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</si>
  <si>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</si>
  <si>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</si>
  <si>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</si>
  <si>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</si>
  <si>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</si>
  <si>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</si>
  <si>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</si>
  <si>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</si>
  <si>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</si>
  <si>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</si>
  <si>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</si>
  <si>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</si>
  <si>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</si>
  <si>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</si>
  <si>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</si>
  <si>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</si>
  <si>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</si>
  <si>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</si>
  <si>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</si>
  <si>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</si>
  <si>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</si>
  <si>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</si>
  <si>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</si>
  <si>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</si>
  <si>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</si>
  <si>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</si>
  <si>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</si>
  <si>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</si>
  <si>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</si>
  <si>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</si>
  <si>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</si>
  <si>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</si>
  <si>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</si>
  <si>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</si>
  <si>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</si>
  <si>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</si>
  <si>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</si>
  <si>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</si>
  <si>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</si>
  <si>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</si>
  <si>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</si>
  <si>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</si>
  <si>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</si>
  <si>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</si>
  <si>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</si>
  <si>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</si>
  <si>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</si>
  <si>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</si>
  <si>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</si>
  <si>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</si>
  <si>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</si>
  <si>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</si>
  <si>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</si>
  <si>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</si>
  <si>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</si>
  <si>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</si>
  <si>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</si>
  <si>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</si>
  <si>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</si>
  <si>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</si>
  <si>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</si>
  <si>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</si>
  <si>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</si>
  <si>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</si>
  <si>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</si>
  <si>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</si>
  <si>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</si>
  <si>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</si>
  <si>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</si>
  <si>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</si>
  <si>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</si>
  <si>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</si>
  <si>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</si>
  <si>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</si>
  <si>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</si>
  <si>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</si>
  <si>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</si>
  <si>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</si>
  <si>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</si>
  <si>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</si>
  <si>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</si>
  <si>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</si>
  <si>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</si>
  <si>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</si>
  <si>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</si>
  <si>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</si>
  <si>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</si>
  <si>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</si>
  <si>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</si>
  <si>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</si>
  <si>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</si>
  <si>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</si>
  <si>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</si>
  <si>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</si>
  <si>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</si>
  <si>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</si>
  <si>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</si>
  <si>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</si>
  <si>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</si>
  <si>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</si>
  <si>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</si>
  <si>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</si>
  <si>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</si>
  <si>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</si>
  <si>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</si>
  <si>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</si>
  <si>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</si>
  <si>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</si>
  <si>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</si>
  <si>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</si>
  <si>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</si>
  <si>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</si>
  <si>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</si>
  <si>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</si>
  <si>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</si>
  <si>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</si>
  <si>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</si>
  <si>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</si>
  <si>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</si>
  <si>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</si>
  <si>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</si>
  <si>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</si>
  <si>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</si>
  <si>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</si>
  <si>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</si>
  <si>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</si>
  <si>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</si>
  <si>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</si>
  <si>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</si>
  <si>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</si>
  <si>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</si>
  <si>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</si>
  <si>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</si>
  <si>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</si>
  <si>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</si>
  <si>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</si>
  <si>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</si>
  <si>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</si>
  <si>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</si>
  <si>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</si>
  <si>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</si>
  <si>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</si>
  <si>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</si>
  <si>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</si>
  <si>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</si>
  <si>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</si>
  <si>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</si>
  <si>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</si>
  <si>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</si>
  <si>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</si>
  <si>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</si>
  <si>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</si>
  <si>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</si>
  <si>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</si>
  <si>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</si>
  <si>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</si>
  <si>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</si>
  <si>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</si>
  <si>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</si>
  <si>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</si>
  <si>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</si>
  <si>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</si>
  <si>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</si>
  <si>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</si>
  <si>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</si>
  <si>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</si>
  <si>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</si>
  <si>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</si>
  <si>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</si>
  <si>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</si>
  <si>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</si>
  <si>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</si>
  <si>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</si>
  <si>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</si>
  <si>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</si>
  <si>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</si>
  <si>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</si>
  <si>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</si>
  <si>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</si>
  <si>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</si>
  <si>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</si>
  <si>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</si>
  <si>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</si>
  <si>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</si>
  <si>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</si>
  <si>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</si>
  <si>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</si>
  <si>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</si>
  <si>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</si>
  <si>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</si>
  <si>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</si>
  <si>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</si>
  <si>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</si>
  <si>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</si>
  <si>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</si>
  <si>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</si>
  <si>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</si>
  <si>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</si>
  <si>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</si>
  <si>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</si>
  <si>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</si>
  <si>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</si>
  <si>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</si>
  <si>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</si>
  <si>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</si>
  <si>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</si>
  <si>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</si>
  <si>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</si>
  <si>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</si>
  <si>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</si>
  <si>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</si>
  <si>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</si>
  <si>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</si>
  <si>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</si>
  <si>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</si>
  <si>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</si>
  <si>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</si>
  <si>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</si>
  <si>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</si>
  <si>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</si>
  <si>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</si>
  <si>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</si>
  <si>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</si>
  <si>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</si>
  <si>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</si>
  <si>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</si>
  <si>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</si>
  <si>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</si>
  <si>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</si>
  <si>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</si>
  <si>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</si>
  <si>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</si>
  <si>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</si>
  <si>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</si>
  <si>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</si>
  <si>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</si>
  <si>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</si>
  <si>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</si>
  <si>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</si>
  <si>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</si>
  <si>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</si>
  <si>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</si>
  <si>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</si>
  <si>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</si>
  <si>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</si>
  <si>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</si>
  <si>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</si>
  <si>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</si>
  <si>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</si>
  <si>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</si>
  <si>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</si>
  <si>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</si>
  <si>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</si>
  <si>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</si>
  <si>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</si>
  <si>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</si>
  <si>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</si>
  <si>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</si>
  <si>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</si>
  <si>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</si>
  <si>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</si>
  <si>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</si>
  <si>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</si>
  <si>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</si>
  <si>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</si>
  <si>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</si>
  <si>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</si>
  <si>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</si>
  <si>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</si>
  <si>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</si>
  <si>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</si>
  <si>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</si>
  <si>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</si>
  <si>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</si>
  <si>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</si>
  <si>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</si>
  <si>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</si>
  <si>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</si>
  <si>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</si>
  <si>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</si>
  <si>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</si>
  <si>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</si>
  <si>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</si>
  <si>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</si>
  <si>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</si>
  <si>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</si>
  <si>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</si>
  <si>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</si>
  <si>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</si>
  <si>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</si>
  <si>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</si>
  <si>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</si>
  <si>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</si>
  <si>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</si>
  <si>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</si>
  <si>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</si>
  <si>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</si>
  <si>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</si>
  <si>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</si>
  <si>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</si>
  <si>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</si>
  <si>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</si>
  <si>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</si>
  <si>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</si>
  <si>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</si>
  <si>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</si>
  <si>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</si>
  <si>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</si>
  <si>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</si>
  <si>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</si>
  <si>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</si>
  <si>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</si>
  <si>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</si>
  <si>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</si>
  <si>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</si>
  <si>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</si>
  <si>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</si>
  <si>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</si>
  <si>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</si>
  <si>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</si>
  <si>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</si>
  <si>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</si>
  <si>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</si>
  <si>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</si>
  <si>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</si>
  <si>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</si>
  <si>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</si>
  <si>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</si>
  <si>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</si>
  <si>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</si>
  <si>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</si>
  <si>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</si>
  <si>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</si>
  <si>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</si>
  <si>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</si>
  <si>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</si>
  <si>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</si>
  <si>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</si>
  <si>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</si>
  <si>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</si>
  <si>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</si>
  <si>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</si>
  <si>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</si>
  <si>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</si>
  <si>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</si>
  <si>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</si>
  <si>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</si>
  <si>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</si>
  <si>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</si>
  <si>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</si>
  <si>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</si>
  <si>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</si>
  <si>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</si>
  <si>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</si>
  <si>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</si>
  <si>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</si>
  <si>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</si>
  <si>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</si>
  <si>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</si>
  <si>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</si>
  <si>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</si>
  <si>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</si>
  <si>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</si>
  <si>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</si>
  <si>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</si>
  <si>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</si>
  <si>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</si>
  <si>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</si>
  <si>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</si>
  <si>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</si>
  <si>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</si>
  <si>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</si>
  <si>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</si>
  <si>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</si>
  <si>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</si>
  <si>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</si>
  <si>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</si>
  <si>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</si>
  <si>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</si>
  <si>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</si>
  <si>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</si>
  <si>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</si>
  <si>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</si>
  <si>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</si>
  <si>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</si>
  <si>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</si>
  <si>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</si>
  <si>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</si>
  <si>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</si>
  <si>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</si>
  <si>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</si>
  <si>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</si>
  <si>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</si>
  <si>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</si>
  <si>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</si>
  <si>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</si>
  <si>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</si>
  <si>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</si>
  <si>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</si>
  <si>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</si>
  <si>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</si>
  <si>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</si>
  <si>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</si>
  <si>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</si>
  <si>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</si>
  <si>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</si>
  <si>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</si>
  <si>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</si>
  <si>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</si>
  <si>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</si>
  <si>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</si>
  <si>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</si>
  <si>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</si>
  <si>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</si>
  <si>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</si>
  <si>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</si>
  <si>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</si>
  <si>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</si>
  <si>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</si>
  <si>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</si>
  <si>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</si>
  <si>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</si>
  <si>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</si>
  <si>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</si>
  <si>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</si>
  <si>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</si>
  <si>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</si>
  <si>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</si>
  <si>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</si>
  <si>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</si>
  <si>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</si>
  <si>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</si>
  <si>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</si>
  <si>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</si>
  <si>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</si>
  <si>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</si>
  <si>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</si>
  <si>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</si>
  <si>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</si>
  <si>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</si>
  <si>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</si>
  <si>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</si>
  <si>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</si>
  <si>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</si>
  <si>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</si>
  <si>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</si>
  <si>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</si>
  <si>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</si>
  <si>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</si>
  <si>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</si>
  <si>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</si>
  <si>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</si>
  <si>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</si>
  <si>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</si>
  <si>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</si>
  <si>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</si>
  <si>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</si>
  <si>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</si>
  <si>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</si>
  <si>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</si>
  <si>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</si>
  <si>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</si>
  <si>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</si>
  <si>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</si>
  <si>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</si>
  <si>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</si>
  <si>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</si>
  <si>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</si>
  <si>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</si>
  <si>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</si>
  <si>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</si>
  <si>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</si>
  <si>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</si>
  <si>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</si>
  <si>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</si>
  <si>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</si>
  <si>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</si>
  <si>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</si>
  <si>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</si>
  <si>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</si>
  <si>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</si>
  <si>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</si>
  <si>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</si>
  <si>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</si>
  <si>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</si>
  <si>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</si>
  <si>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</si>
  <si>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</si>
  <si>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</si>
  <si>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</si>
  <si>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</si>
  <si>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</si>
  <si>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</si>
  <si>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</si>
  <si>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</si>
  <si>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</si>
  <si>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</si>
  <si>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</si>
  <si>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</si>
  <si>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</si>
  <si>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</si>
  <si>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</si>
  <si>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</si>
  <si>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</si>
  <si>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</si>
  <si>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</si>
  <si>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</si>
  <si>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</si>
  <si>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</si>
  <si>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</si>
  <si>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</si>
  <si>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</si>
  <si>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</si>
  <si>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</si>
  <si>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</si>
  <si>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</si>
  <si>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</si>
  <si>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</si>
  <si>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</si>
  <si>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</si>
  <si>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</si>
  <si>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</si>
  <si>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</si>
  <si>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</si>
  <si>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</si>
  <si>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</si>
  <si>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</si>
  <si>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</si>
  <si>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</si>
  <si>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</si>
  <si>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</si>
  <si>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</si>
  <si>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</si>
  <si>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</si>
  <si>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</si>
  <si>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</si>
  <si>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</si>
  <si>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</si>
  <si>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</si>
  <si>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</si>
  <si>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</si>
  <si>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</si>
  <si>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</si>
  <si>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</si>
  <si>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</si>
  <si>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</si>
  <si>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</si>
  <si>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</si>
  <si>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</si>
  <si>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</si>
  <si>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</si>
  <si>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</si>
  <si>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</si>
  <si>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</si>
  <si>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</si>
  <si>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</si>
  <si>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</si>
  <si>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</si>
  <si>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</si>
  <si>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</si>
  <si>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</si>
  <si>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</si>
  <si>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</si>
  <si>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</si>
  <si>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</si>
  <si>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</si>
  <si>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</si>
  <si>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</si>
  <si>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</si>
  <si>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</si>
  <si>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</si>
  <si>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</si>
  <si>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</si>
  <si>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</si>
  <si>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</si>
  <si>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</si>
  <si>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</si>
  <si>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</si>
  <si>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</si>
  <si>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</si>
  <si>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</si>
  <si>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</si>
  <si>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</si>
  <si>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</si>
  <si>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</si>
  <si>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</si>
  <si>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</si>
  <si>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</si>
  <si>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</si>
  <si>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</si>
  <si>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</si>
  <si>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</si>
  <si>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</si>
  <si>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</si>
  <si>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</si>
  <si>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</si>
  <si>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</si>
  <si>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</si>
  <si>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</si>
  <si>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</si>
  <si>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</si>
  <si>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</si>
  <si>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</si>
  <si>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</si>
  <si>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</si>
  <si>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</si>
  <si>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</si>
  <si>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</si>
  <si>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</si>
  <si>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</si>
  <si>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</si>
  <si>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</si>
  <si>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</si>
  <si>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</si>
  <si>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</si>
  <si>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</si>
  <si>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</si>
  <si>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</si>
  <si>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</si>
  <si>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</si>
  <si>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</si>
  <si>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</si>
  <si>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</si>
  <si>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</si>
  <si>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</si>
  <si>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</si>
  <si>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</si>
  <si>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</si>
  <si>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</si>
  <si>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</si>
  <si>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</si>
  <si>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</si>
  <si>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</si>
  <si>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</si>
  <si>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</si>
  <si>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</si>
  <si>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</si>
  <si>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</si>
  <si>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</si>
  <si>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</si>
  <si>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</si>
  <si>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</si>
  <si>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</si>
  <si>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</si>
  <si>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</si>
  <si>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</si>
  <si>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</si>
  <si>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</si>
  <si>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</si>
  <si>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</si>
  <si>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</si>
  <si>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</si>
  <si>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</si>
  <si>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</si>
  <si>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</si>
  <si>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</si>
  <si>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</si>
  <si>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</si>
  <si>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</si>
  <si>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</si>
  <si>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</si>
  <si>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</si>
  <si>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</si>
  <si>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</si>
  <si>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</si>
  <si>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</si>
  <si>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</si>
  <si>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</si>
  <si>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</si>
  <si>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</si>
  <si>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</si>
  <si>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</si>
  <si>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</si>
  <si>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</si>
  <si>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</si>
  <si>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</si>
  <si>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</si>
  <si>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</si>
  <si>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</si>
  <si>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</si>
  <si>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</si>
  <si>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</si>
  <si>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</si>
  <si>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</si>
  <si>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</si>
  <si>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</si>
  <si>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</si>
  <si>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</si>
  <si>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</si>
  <si>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</si>
  <si>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</si>
  <si>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</si>
  <si>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</si>
  <si>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</si>
  <si>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</si>
  <si>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</si>
  <si>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</si>
  <si>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</si>
  <si>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</si>
  <si>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</si>
  <si>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</si>
  <si>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</si>
  <si>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</si>
  <si>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</si>
  <si>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</si>
  <si>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</si>
  <si>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</si>
  <si>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</si>
  <si>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</si>
  <si>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</si>
  <si>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</si>
  <si>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</si>
  <si>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</si>
  <si>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</si>
  <si>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</si>
  <si>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</si>
  <si>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</si>
  <si>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</si>
  <si>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</si>
  <si>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</si>
  <si>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</si>
  <si>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</si>
  <si>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</si>
  <si>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</si>
  <si>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</si>
  <si>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</si>
  <si>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</si>
  <si>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</si>
  <si>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</si>
  <si>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</si>
  <si>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</si>
  <si>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</si>
  <si>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</si>
  <si>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</si>
  <si>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</si>
  <si>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</si>
  <si>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</si>
  <si>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</si>
  <si>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</si>
  <si>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</si>
  <si>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</si>
  <si>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</si>
  <si>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</si>
  <si>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</si>
  <si>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</si>
  <si>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</si>
  <si>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</si>
  <si>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</si>
  <si>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</si>
  <si>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</si>
  <si>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</si>
  <si>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</si>
  <si>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</si>
  <si>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</si>
  <si>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</si>
  <si>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</si>
  <si>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</si>
  <si>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</si>
  <si>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</si>
  <si>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</si>
  <si>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</si>
  <si>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</si>
  <si>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</si>
  <si>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</si>
  <si>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</si>
  <si>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</si>
  <si>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</si>
  <si>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</si>
  <si>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</si>
  <si>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</si>
  <si>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</si>
  <si>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</si>
  <si>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</si>
  <si>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</si>
  <si>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</si>
  <si>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</si>
  <si>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</si>
  <si>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</si>
  <si>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</si>
  <si>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</si>
  <si>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</si>
  <si>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</si>
  <si>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</si>
  <si>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</si>
  <si>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</si>
  <si>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</si>
  <si>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</si>
  <si>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</si>
  <si>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</si>
  <si>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</si>
  <si>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</si>
  <si>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</si>
  <si>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</si>
  <si>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</si>
  <si>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</si>
  <si>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</si>
  <si>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</si>
  <si>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</si>
  <si>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</si>
  <si>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</si>
  <si>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</si>
  <si>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</si>
  <si>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</si>
  <si>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</si>
  <si>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</si>
  <si>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</si>
  <si>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</si>
  <si>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</si>
  <si>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</si>
  <si>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</si>
  <si>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</si>
  <si>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</si>
  <si>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</si>
  <si>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</si>
  <si>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</si>
  <si>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</si>
  <si>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</si>
  <si>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</si>
  <si>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</si>
  <si>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</si>
  <si>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</si>
  <si>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</si>
  <si>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</si>
  <si>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</si>
  <si>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</si>
  <si>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</si>
  <si>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</si>
  <si>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</si>
  <si>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</si>
  <si>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</si>
  <si>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</si>
  <si>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</si>
  <si>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</si>
  <si>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</si>
  <si>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</si>
  <si>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</si>
  <si>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</si>
  <si>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</si>
  <si>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</si>
  <si>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</si>
  <si>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</si>
  <si>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</si>
  <si>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</si>
  <si>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</si>
  <si>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</si>
  <si>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</si>
  <si>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</si>
  <si>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</si>
  <si>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</si>
  <si>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</si>
  <si>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</si>
  <si>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</si>
  <si>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</si>
  <si>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</si>
  <si>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</si>
  <si>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</si>
  <si>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</si>
  <si>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</si>
  <si>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</si>
  <si>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</si>
  <si>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</si>
  <si>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</si>
  <si>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</si>
  <si>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</si>
  <si>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</si>
  <si>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</si>
  <si>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</si>
  <si>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</si>
  <si>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</si>
  <si>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</si>
  <si>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</si>
  <si>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</si>
  <si>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</si>
  <si>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</si>
  <si>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</si>
  <si>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</si>
  <si>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</si>
  <si>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</si>
  <si>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</si>
  <si>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</si>
  <si>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</si>
  <si>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</si>
  <si>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</si>
  <si>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</si>
  <si>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</si>
  <si>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</si>
  <si>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</si>
  <si>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</si>
  <si>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</si>
  <si>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</si>
  <si>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</si>
  <si>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</si>
  <si>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</si>
  <si>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</si>
  <si>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</si>
  <si>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</si>
  <si>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</si>
  <si>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</si>
  <si>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</si>
  <si>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</si>
  <si>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</si>
  <si>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</si>
  <si>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</si>
  <si>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</si>
  <si>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</si>
  <si>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</si>
  <si>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</si>
  <si>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</si>
  <si>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</si>
  <si>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</si>
  <si>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</si>
  <si>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</si>
  <si>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</si>
  <si>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</si>
  <si>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</si>
  <si>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</si>
  <si>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</si>
  <si>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</si>
  <si>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</si>
  <si>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</si>
  <si>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</si>
  <si>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</si>
  <si>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</si>
  <si>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</si>
  <si>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</si>
  <si>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</si>
  <si>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</si>
  <si>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</si>
  <si>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</si>
  <si>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</si>
  <si>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</si>
  <si>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</si>
  <si>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</si>
  <si>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</si>
  <si>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</si>
  <si>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</si>
  <si>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</si>
  <si>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</si>
  <si>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</si>
  <si>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</si>
  <si>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</si>
  <si>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</si>
  <si>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</si>
  <si>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</si>
  <si>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</si>
  <si>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</si>
  <si>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</si>
  <si>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</si>
  <si>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</si>
  <si>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</si>
  <si>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</si>
  <si>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</si>
  <si>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</si>
  <si>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</si>
  <si>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</si>
  <si>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</si>
  <si>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</si>
  <si>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</si>
  <si>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</si>
  <si>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</si>
  <si>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</si>
  <si>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</si>
  <si>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</si>
  <si>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</si>
  <si>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</si>
  <si>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</si>
  <si>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</si>
  <si>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</si>
  <si>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</si>
  <si>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</si>
  <si>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</si>
  <si>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</si>
  <si>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</si>
  <si>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</si>
  <si>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</si>
  <si>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</si>
  <si>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</si>
  <si>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</si>
  <si>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</si>
  <si>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</si>
  <si>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</si>
  <si>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</si>
  <si>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</si>
  <si>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</si>
  <si>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</si>
  <si>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</si>
  <si>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</si>
  <si>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</si>
  <si>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</si>
  <si>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</si>
  <si>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</si>
  <si>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</si>
  <si>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</si>
  <si>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</si>
  <si>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</si>
  <si>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</si>
  <si>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</si>
  <si>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</si>
  <si>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</si>
  <si>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</si>
  <si>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</si>
  <si>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</si>
  <si>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</si>
  <si>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</si>
  <si>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</si>
  <si>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</si>
  <si>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</si>
  <si>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</si>
  <si>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</si>
  <si>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</si>
  <si>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</si>
  <si>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</si>
  <si>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</si>
  <si>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</si>
  <si>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</si>
  <si>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</si>
  <si>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</si>
  <si>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</si>
  <si>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</si>
  <si>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</si>
  <si>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</si>
  <si>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</si>
  <si>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</si>
  <si>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</si>
  <si>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</si>
  <si>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</si>
  <si>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</si>
  <si>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</si>
  <si>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</si>
  <si>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</si>
  <si>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</si>
  <si>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</si>
  <si>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</si>
  <si>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</si>
  <si>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</si>
  <si>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</si>
  <si>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</si>
  <si>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</si>
  <si>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</si>
  <si>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</si>
  <si>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</si>
  <si>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</si>
  <si>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</si>
  <si>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</si>
  <si>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</si>
  <si>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</si>
  <si>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</si>
  <si>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</si>
  <si>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</si>
  <si>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</si>
  <si>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</si>
  <si>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</si>
  <si>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</si>
  <si>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</si>
  <si>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</si>
  <si>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</si>
  <si>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</si>
  <si>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</si>
  <si>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</si>
  <si>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</si>
  <si>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</si>
  <si>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</si>
  <si>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</si>
  <si>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</si>
  <si>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</si>
  <si>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</si>
  <si>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</si>
  <si>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</si>
  <si>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</si>
  <si>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</si>
  <si>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</si>
  <si>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</si>
  <si>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</si>
  <si>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</si>
  <si>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</si>
  <si>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</si>
  <si>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</si>
  <si>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</si>
  <si>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</si>
  <si>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</si>
  <si>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</si>
  <si>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</si>
  <si>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</si>
  <si>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</si>
  <si>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</si>
  <si>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</si>
  <si>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</si>
  <si>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</si>
  <si>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</si>
  <si>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</si>
  <si>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</si>
  <si>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</si>
  <si>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</si>
  <si>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</si>
  <si>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</si>
  <si>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</si>
  <si>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</si>
  <si>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</si>
  <si>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</si>
  <si>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</si>
  <si>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</si>
  <si>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</si>
  <si>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</si>
  <si>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</si>
  <si>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</si>
  <si>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</si>
  <si>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</si>
  <si>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</si>
  <si>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</si>
  <si>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</si>
  <si>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</si>
  <si>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</si>
  <si>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</si>
  <si>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</si>
  <si>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</si>
  <si>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</si>
  <si>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</si>
  <si>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</si>
  <si>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</si>
  <si>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</si>
  <si>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</si>
  <si>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</si>
  <si>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</si>
  <si>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</si>
  <si>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</si>
  <si>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</si>
  <si>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</si>
  <si>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</si>
  <si>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</si>
  <si>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</si>
  <si>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</si>
  <si>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</si>
  <si>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</si>
  <si>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</si>
  <si>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</si>
  <si>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</si>
  <si>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</si>
  <si>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</si>
  <si>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</si>
  <si>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</si>
  <si>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</si>
  <si>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</si>
  <si>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</si>
  <si>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</si>
  <si>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</si>
  <si>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</si>
  <si>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</si>
  <si>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</si>
  <si>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</si>
  <si>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</si>
  <si>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</si>
  <si>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</si>
  <si>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</si>
  <si>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</si>
  <si>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</si>
  <si>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</si>
  <si>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</si>
  <si>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</si>
  <si>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</si>
  <si>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</si>
  <si>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</si>
  <si>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</si>
  <si>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</si>
  <si>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</si>
  <si>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</si>
  <si>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</si>
  <si>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</si>
  <si>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</si>
  <si>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</si>
  <si>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</si>
  <si>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</si>
  <si>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</si>
  <si>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</si>
  <si>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</si>
  <si>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</si>
  <si>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</si>
  <si>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</si>
  <si>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</si>
  <si>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</si>
  <si>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</si>
  <si>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</si>
  <si>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</si>
  <si>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</si>
  <si>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</si>
  <si>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</si>
  <si>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</si>
  <si>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</si>
  <si>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</si>
  <si>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</si>
  <si>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</si>
  <si>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</si>
  <si>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</si>
  <si>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</si>
  <si>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</si>
  <si>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</si>
  <si>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</si>
  <si>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</si>
  <si>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</si>
  <si>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</si>
  <si>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</si>
  <si>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</si>
  <si>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</si>
  <si>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</si>
  <si>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</si>
  <si>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</si>
  <si>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</si>
  <si>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</si>
  <si>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</si>
  <si>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</si>
  <si>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</si>
  <si>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</si>
  <si>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</si>
  <si>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</si>
  <si>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</si>
  <si>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</si>
  <si>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</si>
  <si>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</si>
  <si>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</si>
  <si>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</si>
  <si>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</si>
  <si>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</si>
  <si>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</si>
  <si>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</si>
  <si>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</si>
  <si>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</si>
  <si>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</si>
  <si>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</si>
  <si>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</si>
  <si>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</si>
  <si>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</si>
  <si>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</si>
  <si>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</si>
  <si>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</si>
  <si>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</si>
  <si>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</si>
  <si>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</si>
  <si>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</si>
  <si>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</si>
  <si>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</si>
  <si>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</si>
  <si>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</si>
  <si>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</si>
  <si>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</si>
  <si>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</si>
  <si>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</si>
  <si>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</si>
  <si>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</si>
  <si>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</si>
  <si>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</si>
  <si>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</si>
  <si>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</si>
  <si>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</si>
  <si>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</si>
  <si>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</si>
  <si>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</si>
  <si>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</si>
  <si>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</si>
  <si>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</si>
  <si>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</si>
  <si>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</si>
  <si>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</si>
  <si>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</si>
  <si>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</si>
  <si>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</si>
  <si>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</si>
  <si>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</si>
  <si>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</si>
  <si>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</si>
  <si>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</si>
  <si>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</si>
  <si>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</si>
  <si>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</si>
  <si>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</si>
  <si>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</si>
  <si>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</si>
  <si>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</si>
  <si>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</si>
  <si>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</si>
  <si>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</si>
  <si>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</si>
  <si>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</si>
  <si>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</si>
  <si>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</si>
  <si>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</si>
  <si>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</si>
  <si>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</si>
  <si>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</si>
  <si>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</si>
  <si>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</si>
  <si>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</si>
  <si>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</si>
  <si>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</si>
  <si>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</si>
  <si>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</si>
  <si>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</si>
  <si>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</si>
  <si>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</si>
  <si>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</si>
  <si>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</si>
  <si>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</si>
  <si>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</si>
  <si>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</si>
  <si>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</si>
  <si>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</si>
  <si>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</si>
  <si>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</si>
  <si>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</si>
  <si>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</si>
  <si>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</si>
  <si>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</si>
  <si>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</si>
  <si>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</si>
  <si>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</si>
  <si>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</si>
  <si>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</si>
  <si>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</si>
  <si>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</si>
  <si>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</si>
  <si>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</si>
  <si>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</si>
  <si>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</si>
  <si>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</si>
  <si>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</si>
  <si>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</si>
  <si>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</si>
  <si>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</si>
  <si>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</si>
  <si>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</si>
  <si>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</si>
  <si>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</si>
  <si>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</si>
  <si>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</si>
  <si>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</si>
  <si>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</si>
  <si>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</si>
  <si>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</si>
  <si>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</si>
  <si>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</si>
  <si>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</si>
  <si>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</si>
  <si>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</si>
  <si>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</si>
  <si>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</si>
  <si>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</si>
  <si>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</si>
  <si>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</si>
  <si>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</si>
  <si>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</si>
  <si>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</si>
  <si>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</si>
  <si>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</si>
  <si>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</si>
  <si>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</si>
  <si>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</si>
  <si>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</si>
  <si>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</si>
  <si>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</si>
  <si>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</si>
  <si>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</si>
  <si>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</si>
  <si>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</si>
  <si>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</si>
  <si>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</si>
  <si>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</si>
  <si>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</si>
  <si>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</si>
  <si>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</si>
  <si>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</si>
  <si>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</si>
  <si>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</si>
  <si>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</si>
  <si>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</si>
  <si>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</si>
  <si>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</si>
  <si>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</si>
  <si>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</si>
  <si>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</si>
  <si>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</si>
  <si>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</si>
  <si>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</si>
  <si>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</si>
  <si>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</si>
  <si>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</si>
  <si>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</si>
  <si>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</si>
  <si>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</si>
  <si>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</si>
  <si>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</si>
  <si>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</si>
  <si>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</si>
  <si>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</si>
  <si>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</si>
  <si>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</si>
  <si>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</si>
  <si>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</si>
  <si>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</si>
  <si>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</si>
  <si>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</si>
  <si>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</si>
  <si>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</si>
  <si>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</si>
  <si>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</si>
  <si>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</si>
  <si>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</si>
  <si>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</si>
  <si>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</si>
  <si>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</si>
  <si>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</si>
  <si>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</si>
  <si>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</si>
  <si>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</si>
  <si>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</si>
  <si>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</si>
  <si>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</si>
  <si>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</si>
  <si>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</si>
  <si>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</si>
  <si>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</si>
  <si>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</si>
  <si>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</si>
  <si>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</si>
  <si>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</si>
  <si>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</si>
  <si>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</si>
  <si>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</si>
  <si>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</si>
  <si>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</si>
  <si>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</si>
  <si>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</si>
  <si>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</si>
  <si>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</si>
  <si>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</si>
  <si>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</si>
  <si>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</si>
  <si>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</si>
  <si>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</si>
  <si>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</si>
  <si>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</si>
  <si>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</si>
  <si>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</si>
  <si>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</si>
  <si>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</si>
  <si>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</si>
  <si>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</si>
  <si>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</si>
  <si>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</si>
  <si>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</si>
  <si>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</si>
  <si>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</si>
  <si>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</si>
  <si>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</si>
  <si>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</si>
  <si>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</si>
  <si>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</si>
  <si>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</si>
  <si>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</si>
  <si>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</si>
  <si>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</si>
  <si>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</si>
  <si>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</si>
  <si>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</si>
  <si>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</si>
  <si>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</si>
  <si>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</si>
  <si>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</si>
  <si>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</si>
  <si>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</si>
  <si>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</si>
  <si>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</si>
  <si>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</si>
  <si>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</si>
  <si>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</si>
  <si>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</si>
  <si>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</si>
  <si>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</si>
  <si>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</si>
  <si>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</si>
  <si>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</si>
  <si>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</si>
  <si>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</si>
  <si>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</si>
  <si>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</si>
  <si>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</si>
  <si>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</si>
  <si>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</si>
  <si>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</si>
  <si>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</si>
  <si>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</si>
  <si>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</si>
  <si>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</si>
  <si>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</si>
  <si>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</si>
  <si>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</si>
  <si>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</si>
  <si>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</si>
  <si>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</si>
  <si>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</si>
  <si>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</si>
  <si>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</si>
  <si>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</si>
  <si>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</si>
  <si>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</si>
  <si>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</si>
  <si>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</si>
  <si>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</si>
  <si>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</si>
  <si>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</si>
  <si>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</si>
  <si>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</si>
  <si>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</si>
  <si>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</si>
  <si>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</si>
  <si>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</si>
  <si>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</si>
  <si>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</si>
  <si>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</si>
  <si>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</si>
  <si>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</si>
  <si>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</si>
  <si>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</si>
  <si>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</si>
  <si>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</si>
  <si>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</si>
  <si>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</si>
  <si>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</si>
  <si>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</si>
  <si>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</si>
  <si>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</si>
  <si>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</si>
  <si>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</si>
  <si>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</si>
  <si>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</si>
  <si>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</si>
  <si>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</si>
  <si>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</si>
  <si>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</si>
  <si>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</si>
  <si>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</si>
  <si>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</si>
  <si>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</si>
  <si>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</si>
  <si>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</si>
  <si>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</si>
  <si>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</si>
  <si>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</si>
  <si>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</si>
  <si>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</si>
  <si>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</si>
  <si>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</si>
  <si>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</si>
  <si>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</si>
  <si>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</si>
  <si>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</si>
  <si>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</si>
  <si>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</si>
  <si>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</si>
  <si>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</si>
  <si>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</si>
  <si>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</si>
  <si>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</si>
  <si>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</si>
  <si>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</si>
  <si>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</si>
  <si>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</si>
  <si>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</si>
  <si>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</si>
  <si>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</si>
  <si>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</si>
  <si>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</si>
  <si>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</si>
  <si>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</si>
  <si>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</si>
  <si>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</si>
  <si>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</si>
  <si>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</si>
  <si>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</si>
  <si>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</si>
  <si>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</si>
  <si>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</si>
  <si>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</si>
  <si>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</si>
  <si>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</si>
  <si>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</si>
  <si>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</si>
  <si>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</si>
  <si>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</si>
  <si>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</si>
  <si>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</si>
  <si>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</si>
  <si>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</si>
  <si>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</si>
  <si>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</si>
  <si>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</si>
  <si>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</si>
  <si>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</si>
  <si>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</si>
  <si>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</si>
  <si>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</si>
  <si>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</si>
  <si>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</si>
  <si>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</si>
  <si>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</si>
  <si>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</si>
  <si>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</si>
  <si>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</si>
  <si>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</si>
  <si>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</si>
  <si>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</si>
  <si>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</si>
  <si>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</si>
  <si>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</si>
  <si>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</si>
  <si>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</si>
  <si>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</si>
  <si>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</si>
  <si>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</si>
  <si>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</si>
  <si>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</si>
  <si>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</si>
  <si>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</si>
  <si>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</si>
  <si>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</si>
  <si>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</si>
  <si>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</si>
  <si>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</si>
  <si>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</si>
  <si>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</si>
  <si>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</si>
  <si>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</si>
  <si>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</si>
  <si>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</si>
  <si>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</si>
  <si>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</si>
  <si>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</si>
  <si>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</si>
  <si>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</si>
  <si>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</si>
  <si>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</si>
  <si>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</si>
  <si>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</si>
  <si>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</si>
  <si>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</si>
  <si>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</si>
  <si>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</si>
  <si>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</si>
  <si>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</si>
  <si>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</si>
  <si>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</si>
  <si>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</si>
  <si>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</si>
  <si>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</si>
  <si>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</si>
  <si>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</si>
  <si>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</si>
  <si>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</si>
  <si>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</si>
  <si>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</si>
  <si>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</si>
  <si>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</si>
  <si>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</si>
  <si>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</si>
  <si>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</si>
  <si>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</si>
  <si>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</si>
  <si>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</si>
  <si>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</si>
  <si>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</si>
  <si>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</si>
  <si>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</si>
  <si>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</si>
  <si>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</si>
  <si>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</si>
  <si>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</si>
  <si>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</si>
  <si>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</si>
  <si>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</si>
  <si>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</si>
  <si>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</si>
  <si>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</si>
  <si>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</si>
  <si>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</si>
  <si>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</si>
  <si>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</si>
  <si>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</si>
  <si>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</si>
  <si>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</si>
  <si>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</si>
  <si>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</si>
  <si>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</si>
  <si>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</si>
  <si>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</si>
  <si>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</si>
  <si>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</si>
  <si>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</si>
  <si>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</si>
  <si>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</si>
  <si>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</si>
  <si>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</si>
  <si>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</si>
  <si>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</si>
  <si>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</si>
  <si>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</si>
  <si>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</si>
  <si>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</si>
  <si>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</si>
  <si>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</si>
  <si>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</si>
  <si>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</si>
  <si>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</si>
  <si>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</si>
  <si>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</si>
  <si>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</si>
  <si>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</si>
  <si>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</si>
  <si>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</si>
  <si>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</si>
  <si>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</si>
  <si>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</si>
  <si>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</si>
  <si>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</si>
  <si>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</si>
  <si>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</si>
  <si>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</si>
  <si>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</si>
  <si>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</si>
  <si>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</si>
  <si>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</si>
  <si>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</si>
  <si>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</si>
  <si>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</si>
  <si>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</si>
  <si>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</si>
  <si>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</si>
  <si>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</si>
  <si>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</si>
  <si>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</si>
  <si>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</si>
  <si>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</si>
  <si>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</si>
  <si>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</si>
  <si>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</si>
  <si>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</si>
  <si>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</si>
  <si>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</si>
  <si>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</si>
  <si>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</si>
  <si>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</si>
  <si>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</si>
  <si>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</si>
  <si>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</si>
  <si>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</si>
  <si>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</si>
  <si>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</si>
  <si>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</si>
  <si>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</si>
  <si>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</si>
  <si>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</si>
  <si>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</si>
  <si>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</si>
  <si>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</si>
  <si>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</si>
  <si>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</si>
  <si>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</si>
  <si>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</si>
  <si>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</si>
  <si>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</si>
  <si>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</si>
  <si>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</si>
  <si>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</si>
  <si>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</si>
  <si>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</si>
  <si>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</si>
  <si>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</si>
  <si>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</si>
  <si>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</si>
  <si>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</si>
  <si>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</si>
  <si>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</si>
  <si>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</si>
  <si>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</si>
  <si>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</si>
  <si>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</si>
  <si>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</si>
  <si>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</si>
  <si>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</si>
  <si>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</si>
  <si>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</si>
  <si>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</si>
  <si>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</si>
  <si>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</si>
  <si>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</si>
  <si>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</si>
  <si>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</si>
  <si>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</si>
  <si>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</si>
  <si>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</si>
  <si>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</si>
  <si>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</si>
  <si>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</si>
  <si>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</si>
  <si>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</si>
  <si>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</si>
  <si>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</si>
  <si>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</si>
  <si>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</si>
  <si>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</si>
  <si>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</si>
  <si>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</si>
  <si>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</si>
  <si>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</si>
  <si>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</si>
  <si>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</si>
  <si>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</si>
  <si>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</si>
  <si>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</si>
  <si>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</si>
  <si>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</si>
  <si>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</si>
  <si>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</si>
  <si>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</si>
  <si>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</si>
  <si>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</si>
  <si>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</si>
  <si>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</si>
  <si>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</si>
  <si>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</si>
  <si>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</si>
  <si>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</si>
  <si>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</si>
  <si>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</si>
  <si>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</si>
  <si>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</si>
  <si>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</si>
  <si>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</si>
  <si>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</si>
  <si>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</si>
  <si>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</si>
  <si>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</si>
  <si>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</si>
  <si>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</si>
  <si>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</si>
  <si>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</si>
  <si>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</si>
  <si>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</si>
  <si>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</si>
  <si>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</si>
  <si>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</si>
  <si>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</si>
  <si>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</si>
  <si>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</si>
  <si>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</si>
  <si>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</si>
  <si>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</si>
  <si>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</si>
  <si>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</si>
  <si>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</si>
  <si>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</si>
  <si>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</si>
  <si>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</si>
  <si>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</si>
  <si>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</si>
  <si>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</si>
  <si>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</si>
  <si>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</si>
  <si>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</si>
  <si>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</si>
  <si>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</si>
  <si>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</si>
  <si>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</si>
  <si>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</si>
  <si>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</si>
  <si>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</si>
  <si>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</si>
  <si>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</si>
  <si>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</si>
  <si>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</si>
  <si>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</si>
  <si>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</si>
  <si>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</si>
  <si>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</si>
  <si>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</si>
  <si>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</si>
  <si>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</si>
  <si>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</si>
  <si>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</si>
  <si>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</si>
  <si>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</si>
  <si>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</si>
  <si>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</si>
  <si>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</si>
  <si>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</si>
  <si>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</si>
  <si>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</si>
  <si>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</si>
  <si>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</si>
  <si>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</si>
  <si>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</si>
  <si>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</si>
  <si>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</si>
  <si>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</si>
  <si>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</si>
  <si>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</si>
  <si>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</si>
  <si>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</si>
  <si>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</si>
  <si>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</si>
  <si>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</si>
  <si>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</si>
  <si>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</si>
  <si>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</si>
  <si>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</si>
  <si>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</si>
  <si>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</si>
  <si>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</si>
  <si>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</si>
  <si>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</si>
  <si>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</si>
  <si>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</si>
  <si>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</si>
  <si>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</si>
  <si>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</si>
  <si>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</si>
  <si>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</si>
  <si>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</si>
  <si>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</si>
  <si>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</si>
  <si>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Grand Total</t>
  </si>
  <si>
    <t>Row Labels</t>
  </si>
  <si>
    <t>E-COMMERCE SALES DATA ANALYSIS DASHBOARD</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</si>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</sst>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quot;$&quot;#,##0.00"/>
    <numFmt numFmtId="166" formatCode="&quot;$&quot;\ #,000\ &quot;K&quot;"/>
    <numFmt numFmtId="167" formatCode="&quot;#&quot;\ \ 0"/>
    <numFmt numFmtId="168" formatCode="&quot;$&quot;\ 0.00,&quot;K&quot;"/>
    <numFmt numFmtId="170" formatCode="0.00,%"/>
  </numFmts>
  <fonts count="1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28"/>
      <color theme="1"/>
      <name val="Calibri"/>
      <family val="2"/>
      <scheme val="minor"/>
    </font>
    <font>
      <sz val="11"/>
      <color theme="1"/>
      <name val="Calibri"/>
      <family val="2"/>
      <scheme val="minor"/>
    </font>
    <font>
      <b/>
      <sz val="20"/>
      <color theme="1"/>
      <name val="Calibri"/>
      <family val="2"/>
      <scheme val="minor"/>
    </font>
    <font>
      <b/>
      <sz val="28"/>
      <color theme="0"/>
      <name val="Calibri"/>
      <family val="2"/>
      <scheme val="minor"/>
    </font>
    <font>
      <sz val="28"/>
      <color theme="0"/>
      <name val="Calibri"/>
      <family val="2"/>
      <scheme val="minor"/>
    </font>
  </fonts>
  <fills count="4">
    <fill>
      <patternFill patternType="none"/>
    </fill>
    <fill>
      <patternFill patternType="gray125"/>
    </fill>
    <fill>
      <patternFill patternType="solid">
        <fgColor theme="4"/>
        <bgColor indexed="64"/>
      </patternFill>
    </fill>
    <fill>
      <patternFill patternType="solid">
        <fgColor theme="0"/>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57">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4" xfId="0" applyFont="1" applyBorder="1" applyAlignment="1"/>
    <xf numFmtId="0" fontId="0" fillId="0" borderId="5" xfId="0" applyNumberFormat="1" applyFont="1" applyBorder="1" applyAlignment="1"/>
    <xf numFmtId="0" fontId="0" fillId="0" borderId="1" xfId="0" pivotButton="1" applyFont="1" applyBorder="1" applyAlignment="1"/>
    <xf numFmtId="0" fontId="0" fillId="0" borderId="0" xfId="0" applyFont="1" applyAlignment="1">
      <alignment horizontal="center"/>
    </xf>
    <xf numFmtId="0" fontId="0" fillId="2" borderId="0" xfId="0" applyFont="1" applyFill="1" applyAlignment="1"/>
    <xf numFmtId="0" fontId="6" fillId="2" borderId="0" xfId="0" applyFont="1" applyFill="1" applyAlignment="1">
      <alignment horizontal="left" vertical="top"/>
    </xf>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7" xfId="0" applyNumberFormat="1" applyFont="1" applyBorder="1" applyAlignment="1"/>
    <xf numFmtId="14" fontId="0" fillId="0" borderId="6" xfId="0" applyNumberFormat="1" applyFont="1" applyBorder="1" applyAlignment="1">
      <alignment horizontal="left"/>
    </xf>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7" fillId="0" borderId="0" xfId="0" applyFont="1" applyAlignment="1"/>
    <xf numFmtId="0" fontId="7" fillId="0" borderId="0" xfId="0" applyFont="1" applyFill="1" applyBorder="1" applyAlignment="1"/>
    <xf numFmtId="166" fontId="0" fillId="0" borderId="0" xfId="0" applyNumberFormat="1" applyFont="1" applyAlignment="1"/>
    <xf numFmtId="165" fontId="0" fillId="0" borderId="0" xfId="0" applyNumberFormat="1" applyFont="1" applyAlignment="1"/>
    <xf numFmtId="167" fontId="0" fillId="0" borderId="0" xfId="0" applyNumberFormat="1" applyFont="1" applyAlignment="1"/>
    <xf numFmtId="10" fontId="0" fillId="0" borderId="0" xfId="0" applyNumberFormat="1" applyFont="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5" fillId="0" borderId="0" xfId="0" applyNumberFormat="1" applyFont="1" applyAlignment="1">
      <alignment horizontal="center"/>
    </xf>
    <xf numFmtId="168" fontId="0" fillId="0" borderId="1" xfId="0" applyNumberFormat="1" applyFont="1" applyBorder="1" applyAlignment="1"/>
    <xf numFmtId="168" fontId="0" fillId="0" borderId="8" xfId="0" applyNumberFormat="1" applyFont="1" applyBorder="1" applyAlignment="1"/>
    <xf numFmtId="168" fontId="0" fillId="0" borderId="2" xfId="0" applyNumberFormat="1" applyFont="1" applyBorder="1" applyAlignment="1"/>
    <xf numFmtId="168" fontId="0" fillId="0" borderId="9" xfId="0" applyNumberFormat="1" applyFont="1" applyBorder="1" applyAlignment="1"/>
    <xf numFmtId="168" fontId="0" fillId="0" borderId="6" xfId="0" applyNumberFormat="1" applyFont="1" applyBorder="1" applyAlignment="1"/>
    <xf numFmtId="168" fontId="0" fillId="0" borderId="10" xfId="0" applyNumberFormat="1" applyFont="1" applyBorder="1" applyAlignment="1"/>
    <xf numFmtId="0" fontId="0" fillId="3" borderId="0" xfId="0" applyFont="1" applyFill="1" applyAlignment="1">
      <alignment horizontal="left" vertical="center"/>
    </xf>
    <xf numFmtId="0" fontId="0" fillId="3" borderId="0" xfId="0" applyFont="1" applyFill="1" applyAlignment="1">
      <alignment horizontal="left" indent="5"/>
    </xf>
    <xf numFmtId="0" fontId="8" fillId="3" borderId="0" xfId="0" applyFont="1" applyFill="1" applyAlignment="1">
      <alignment horizontal="left" indent="5"/>
    </xf>
    <xf numFmtId="0" fontId="9" fillId="3" borderId="0" xfId="0" applyFont="1" applyFill="1" applyAlignment="1">
      <alignment horizontal="left" indent="5"/>
    </xf>
    <xf numFmtId="0" fontId="10" fillId="3" borderId="0" xfId="0" applyFont="1" applyFill="1" applyAlignment="1">
      <alignment horizontal="left" indent="5"/>
    </xf>
    <xf numFmtId="0" fontId="10" fillId="3" borderId="0" xfId="0" applyFont="1" applyFill="1" applyAlignment="1">
      <alignment horizontal="center"/>
    </xf>
    <xf numFmtId="0" fontId="0" fillId="3" borderId="0" xfId="0" applyFont="1" applyFill="1" applyAlignment="1">
      <alignment horizontal="center"/>
    </xf>
    <xf numFmtId="170" fontId="0" fillId="0" borderId="0" xfId="0" applyNumberFormat="1" applyFont="1" applyAlignment="1"/>
    <xf numFmtId="10" fontId="0" fillId="0" borderId="4" xfId="0" applyNumberFormat="1" applyFont="1" applyBorder="1" applyAlignment="1"/>
    <xf numFmtId="10" fontId="0" fillId="0" borderId="7" xfId="0" applyNumberFormat="1" applyFont="1" applyBorder="1" applyAlignment="1"/>
    <xf numFmtId="10" fontId="0" fillId="0" borderId="5" xfId="0" applyNumberFormat="1" applyFont="1" applyBorder="1" applyAlignment="1"/>
  </cellXfs>
  <cellStyles count="1">
    <cellStyle name="Normal" xfId="0" builtinId="0"/>
  </cellStyles>
  <dxfs count="29">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9" formatCode="&quot;$&quot;\ ##.##\ &quot;K&quot;"/>
    </dxf>
    <dxf>
      <numFmt numFmtId="168" formatCode="&quot;$&quot;\ 0.00,&quot;K&quot;"/>
    </dxf>
    <dxf>
      <numFmt numFmtId="168" formatCode="&quot;$&quot;\ 0.00,&quot;K&quot;"/>
    </dxf>
    <dxf>
      <numFmt numFmtId="169" formatCode="&quot;$&quot;\ ##.##\ &quot;K&quot;"/>
    </dxf>
    <dxf>
      <font>
        <b/>
        <color theme="1"/>
      </font>
      <border>
        <bottom style="thin">
          <color theme="4"/>
        </bottom>
        <vertical/>
        <horizontal/>
      </border>
    </dxf>
    <dxf>
      <font>
        <color theme="1"/>
      </font>
      <fill>
        <patternFill>
          <bgColor theme="7"/>
        </patternFill>
      </fill>
      <border>
        <left style="thin">
          <color theme="4"/>
        </left>
        <right style="thin">
          <color theme="4"/>
        </right>
        <top style="thin">
          <color theme="4"/>
        </top>
        <bottom style="thin">
          <color theme="4"/>
        </bottom>
        <vertical/>
        <horizontal/>
      </border>
    </dxf>
    <dxf>
      <font>
        <b/>
        <color theme="1"/>
      </font>
      <border>
        <bottom style="thin">
          <color theme="5"/>
        </bottom>
        <vertical/>
        <horizontal/>
      </border>
    </dxf>
    <dxf>
      <font>
        <color theme="1"/>
      </font>
      <fill>
        <patternFill>
          <bgColor rgb="FF0070C0"/>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28"/>
      <tableStyleElement type="firstRowStripe" dxfId="27"/>
      <tableStyleElement type="secondRowStripe" dxfId="26"/>
    </tableStyle>
    <tableStyle name="SlicerStyleDark2 2" pivot="0" table="0" count="10" xr9:uid="{912F2153-D868-4679-A495-C81A0ECFCEAE}">
      <tableStyleElement type="wholeTable" dxfId="25"/>
      <tableStyleElement type="headerRow" dxfId="24"/>
    </tableStyle>
    <tableStyle name="SlicerStyleLight1 2" pivot="0" table="0" count="10" xr9:uid="{53AA5173-4B31-4CE7-AB14-49FC95764788}">
      <tableStyleElement type="wholeTable" dxfId="23"/>
      <tableStyleElement type="headerRow" dxfId="22"/>
    </tableStyle>
  </tableStyles>
  <colors>
    <mruColors>
      <color rgb="FFA50B21"/>
      <color rgb="FF0066CC"/>
      <color rgb="FF13C20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'Pivot table'!$C$3</c:f>
              <c:strCache>
                <c:ptCount val="1"/>
                <c:pt idx="0">
                  <c:v>Sum of Profit</c:v>
                </c:pt>
              </c:strCache>
            </c:strRef>
          </c:tx>
          <c:spPr>
            <a:solidFill>
              <a:schemeClr val="accent2"/>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 0.00,"K"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1-464F-4DE9-BD40-C5ABFE0C77EA}"/>
            </c:ext>
          </c:extLst>
        </c:ser>
        <c:dLbls>
          <c:showLegendKey val="0"/>
          <c:showVal val="0"/>
          <c:showCatName val="0"/>
          <c:showSerName val="0"/>
          <c:showPercent val="0"/>
          <c:showBubbleSize val="0"/>
        </c:dLbls>
        <c:axId val="258296623"/>
        <c:axId val="71377727"/>
      </c:areaChart>
      <c:barChart>
        <c:barDir val="col"/>
        <c:grouping val="clustered"/>
        <c:varyColors val="0"/>
        <c:ser>
          <c:idx val="0"/>
          <c:order val="0"/>
          <c:tx>
            <c:strRef>
              <c:f>'Pivot table'!$B$3</c:f>
              <c:strCache>
                <c:ptCount val="1"/>
                <c:pt idx="0">
                  <c:v>Sum of Sales</c:v>
                </c:pt>
              </c:strCache>
            </c:strRef>
          </c:tx>
          <c:spPr>
            <a:solidFill>
              <a:schemeClr val="accent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 0.00,"K"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0-464F-4DE9-BD40-C5ABFE0C77EA}"/>
            </c:ext>
          </c:extLst>
        </c:ser>
        <c:dLbls>
          <c:showLegendKey val="0"/>
          <c:showVal val="0"/>
          <c:showCatName val="0"/>
          <c:showSerName val="0"/>
          <c:showPercent val="0"/>
          <c:showBubbleSize val="0"/>
        </c:dLbls>
        <c:gapWidth val="219"/>
        <c:axId val="334588111"/>
        <c:axId val="71362751"/>
      </c:barChart>
      <c:catAx>
        <c:axId val="25829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77727"/>
        <c:crosses val="autoZero"/>
        <c:auto val="1"/>
        <c:lblAlgn val="ctr"/>
        <c:lblOffset val="100"/>
        <c:noMultiLvlLbl val="0"/>
      </c:catAx>
      <c:valAx>
        <c:axId val="713777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296623"/>
        <c:crosses val="autoZero"/>
        <c:crossBetween val="between"/>
      </c:valAx>
      <c:valAx>
        <c:axId val="71362751"/>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588111"/>
        <c:crosses val="max"/>
        <c:crossBetween val="between"/>
      </c:valAx>
      <c:catAx>
        <c:axId val="334588111"/>
        <c:scaling>
          <c:orientation val="minMax"/>
        </c:scaling>
        <c:delete val="1"/>
        <c:axPos val="b"/>
        <c:numFmt formatCode="General" sourceLinked="1"/>
        <c:majorTickMark val="out"/>
        <c:minorTickMark val="none"/>
        <c:tickLblPos val="nextTo"/>
        <c:crossAx val="71362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6.4269707005270377E-2</c:v>
                </c:pt>
                <c:pt idx="1">
                  <c:v>0.43007840710804335</c:v>
                </c:pt>
                <c:pt idx="2">
                  <c:v>0.5056518858866863</c:v>
                </c:pt>
              </c:numCache>
            </c:numRef>
          </c:val>
          <c:extLst>
            <c:ext xmlns:c16="http://schemas.microsoft.com/office/drawing/2014/chart" uri="{C3380CC4-5D6E-409C-BE32-E72D297353CC}">
              <c16:uniqueId val="{00000000-8D7A-48EC-8E81-02319F23A3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1807909604519774"/>
          <c:w val="0.92250111158480785"/>
          <c:h val="0.7514124293785310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0DBA-4974-9D37-8145576BB9F8}"/>
            </c:ext>
          </c:extLst>
        </c:ser>
        <c:dLbls>
          <c:showLegendKey val="0"/>
          <c:showVal val="0"/>
          <c:showCatName val="0"/>
          <c:showSerName val="0"/>
          <c:showPercent val="0"/>
          <c:showBubbleSize val="0"/>
        </c:dLbls>
        <c:smooth val="0"/>
        <c:axId val="727554863"/>
        <c:axId val="810055055"/>
      </c:lineChart>
      <c:catAx>
        <c:axId val="727554863"/>
        <c:scaling>
          <c:orientation val="minMax"/>
        </c:scaling>
        <c:delete val="1"/>
        <c:axPos val="b"/>
        <c:numFmt formatCode="General" sourceLinked="1"/>
        <c:majorTickMark val="none"/>
        <c:minorTickMark val="none"/>
        <c:tickLblPos val="nextTo"/>
        <c:crossAx val="810055055"/>
        <c:crosses val="autoZero"/>
        <c:auto val="1"/>
        <c:lblAlgn val="ctr"/>
        <c:lblOffset val="100"/>
        <c:noMultiLvlLbl val="0"/>
      </c:catAx>
      <c:valAx>
        <c:axId val="810055055"/>
        <c:scaling>
          <c:orientation val="minMax"/>
        </c:scaling>
        <c:delete val="1"/>
        <c:axPos val="l"/>
        <c:numFmt formatCode="General" sourceLinked="1"/>
        <c:majorTickMark val="none"/>
        <c:minorTickMark val="none"/>
        <c:tickLblPos val="nextTo"/>
        <c:crossAx val="72755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1024975475940378"/>
          <c:y val="0.16438356164383561"/>
          <c:w val="0.84840658720581985"/>
          <c:h val="0.5981735159817351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454A-4595-AC26-9E4ADC2128DE}"/>
            </c:ext>
          </c:extLst>
        </c:ser>
        <c:dLbls>
          <c:showLegendKey val="0"/>
          <c:showVal val="0"/>
          <c:showCatName val="0"/>
          <c:showSerName val="0"/>
          <c:showPercent val="0"/>
          <c:showBubbleSize val="0"/>
        </c:dLbls>
        <c:smooth val="0"/>
        <c:axId val="922378607"/>
        <c:axId val="938118031"/>
      </c:lineChart>
      <c:catAx>
        <c:axId val="922378607"/>
        <c:scaling>
          <c:orientation val="minMax"/>
        </c:scaling>
        <c:delete val="1"/>
        <c:axPos val="b"/>
        <c:numFmt formatCode="General" sourceLinked="1"/>
        <c:majorTickMark val="none"/>
        <c:minorTickMark val="none"/>
        <c:tickLblPos val="nextTo"/>
        <c:crossAx val="938118031"/>
        <c:crosses val="autoZero"/>
        <c:auto val="1"/>
        <c:lblAlgn val="ctr"/>
        <c:lblOffset val="100"/>
        <c:noMultiLvlLbl val="0"/>
      </c:catAx>
      <c:valAx>
        <c:axId val="938118031"/>
        <c:scaling>
          <c:orientation val="minMax"/>
        </c:scaling>
        <c:delete val="1"/>
        <c:axPos val="l"/>
        <c:numFmt formatCode="General" sourceLinked="1"/>
        <c:majorTickMark val="none"/>
        <c:minorTickMark val="none"/>
        <c:tickLblPos val="nextTo"/>
        <c:crossAx val="92237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0595353697723165E-2"/>
          <c:y val="0.10544468826642571"/>
          <c:w val="0.87596901977792507"/>
          <c:h val="0.72839506172839508"/>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547A-4305-BE30-28D8E4A322C0}"/>
            </c:ext>
          </c:extLst>
        </c:ser>
        <c:dLbls>
          <c:showLegendKey val="0"/>
          <c:showVal val="0"/>
          <c:showCatName val="0"/>
          <c:showSerName val="0"/>
          <c:showPercent val="0"/>
          <c:showBubbleSize val="0"/>
        </c:dLbls>
        <c:smooth val="0"/>
        <c:axId val="926765279"/>
        <c:axId val="938118447"/>
      </c:lineChart>
      <c:catAx>
        <c:axId val="926765279"/>
        <c:scaling>
          <c:orientation val="minMax"/>
        </c:scaling>
        <c:delete val="1"/>
        <c:axPos val="b"/>
        <c:numFmt formatCode="General" sourceLinked="1"/>
        <c:majorTickMark val="none"/>
        <c:minorTickMark val="none"/>
        <c:tickLblPos val="nextTo"/>
        <c:crossAx val="938118447"/>
        <c:crosses val="autoZero"/>
        <c:auto val="1"/>
        <c:lblAlgn val="ctr"/>
        <c:lblOffset val="100"/>
        <c:noMultiLvlLbl val="0"/>
      </c:catAx>
      <c:valAx>
        <c:axId val="938118447"/>
        <c:scaling>
          <c:orientation val="minMax"/>
        </c:scaling>
        <c:delete val="1"/>
        <c:axPos val="l"/>
        <c:numFmt formatCode="General" sourceLinked="1"/>
        <c:majorTickMark val="none"/>
        <c:minorTickMark val="none"/>
        <c:tickLblPos val="nextTo"/>
        <c:crossAx val="92676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3D1D-4952-93F8-FF4180D9AB18}"/>
            </c:ext>
          </c:extLst>
        </c:ser>
        <c:dLbls>
          <c:showLegendKey val="0"/>
          <c:showVal val="0"/>
          <c:showCatName val="0"/>
          <c:showSerName val="0"/>
          <c:showPercent val="0"/>
          <c:showBubbleSize val="0"/>
        </c:dLbls>
        <c:smooth val="0"/>
        <c:axId val="931873567"/>
        <c:axId val="918036911"/>
      </c:lineChart>
      <c:catAx>
        <c:axId val="931873567"/>
        <c:scaling>
          <c:orientation val="minMax"/>
        </c:scaling>
        <c:delete val="1"/>
        <c:axPos val="b"/>
        <c:numFmt formatCode="General" sourceLinked="1"/>
        <c:majorTickMark val="none"/>
        <c:minorTickMark val="none"/>
        <c:tickLblPos val="nextTo"/>
        <c:crossAx val="918036911"/>
        <c:crosses val="autoZero"/>
        <c:auto val="1"/>
        <c:lblAlgn val="ctr"/>
        <c:lblOffset val="100"/>
        <c:noMultiLvlLbl val="0"/>
      </c:catAx>
      <c:valAx>
        <c:axId val="918036911"/>
        <c:scaling>
          <c:orientation val="minMax"/>
        </c:scaling>
        <c:delete val="1"/>
        <c:axPos val="l"/>
        <c:numFmt formatCode="General" sourceLinked="1"/>
        <c:majorTickMark val="none"/>
        <c:minorTickMark val="none"/>
        <c:tickLblPos val="nextTo"/>
        <c:crossAx val="9318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0640063714712245"/>
          <c:y val="0.13168724279835392"/>
          <c:w val="0.85369912392270664"/>
          <c:h val="0.63786008230452673"/>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9F1A-42A6-B9C3-FB913AECA600}"/>
            </c:ext>
          </c:extLst>
        </c:ser>
        <c:dLbls>
          <c:showLegendKey val="0"/>
          <c:showVal val="0"/>
          <c:showCatName val="0"/>
          <c:showSerName val="0"/>
          <c:showPercent val="0"/>
          <c:showBubbleSize val="0"/>
        </c:dLbls>
        <c:smooth val="0"/>
        <c:axId val="812886063"/>
        <c:axId val="641086879"/>
      </c:lineChart>
      <c:catAx>
        <c:axId val="812886063"/>
        <c:scaling>
          <c:orientation val="minMax"/>
        </c:scaling>
        <c:delete val="1"/>
        <c:axPos val="b"/>
        <c:numFmt formatCode="General" sourceLinked="1"/>
        <c:majorTickMark val="none"/>
        <c:minorTickMark val="none"/>
        <c:tickLblPos val="nextTo"/>
        <c:crossAx val="641086879"/>
        <c:crosses val="autoZero"/>
        <c:auto val="1"/>
        <c:lblAlgn val="ctr"/>
        <c:lblOffset val="100"/>
        <c:noMultiLvlLbl val="0"/>
      </c:catAx>
      <c:valAx>
        <c:axId val="641086879"/>
        <c:scaling>
          <c:orientation val="minMax"/>
        </c:scaling>
        <c:delete val="1"/>
        <c:axPos val="l"/>
        <c:numFmt formatCode="General" sourceLinked="1"/>
        <c:majorTickMark val="none"/>
        <c:minorTickMark val="none"/>
        <c:tickLblPos val="nextTo"/>
        <c:crossAx val="81288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5400">
            <a:noFill/>
          </a:ln>
          <a:effectLst/>
        </c:spPr>
        <c:marker>
          <c:symbol val="none"/>
        </c:marker>
      </c:pivotFmt>
    </c:pivotFmts>
    <c:plotArea>
      <c:layout>
        <c:manualLayout>
          <c:layoutTarget val="inner"/>
          <c:xMode val="edge"/>
          <c:yMode val="edge"/>
          <c:x val="0.10830749206981409"/>
          <c:y val="2.5428331875182269E-2"/>
          <c:w val="0.77221745196951808"/>
          <c:h val="0.8416746864975212"/>
        </c:manualLayout>
      </c:layout>
      <c:areaChart>
        <c:grouping val="standard"/>
        <c:varyColors val="0"/>
        <c:ser>
          <c:idx val="1"/>
          <c:order val="1"/>
          <c:tx>
            <c:strRef>
              <c:f>'Pivot table'!$C$3</c:f>
              <c:strCache>
                <c:ptCount val="1"/>
                <c:pt idx="0">
                  <c:v>Sum of Profit</c:v>
                </c:pt>
              </c:strCache>
            </c:strRef>
          </c:tx>
          <c:spPr>
            <a:solidFill>
              <a:schemeClr val="accent2"/>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 0.00,"K"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F20B-438E-A5F7-ED658A80116D}"/>
            </c:ext>
          </c:extLst>
        </c:ser>
        <c:ser>
          <c:idx val="0"/>
          <c:order val="0"/>
          <c:tx>
            <c:strRef>
              <c:f>'Pivot table'!$B$3</c:f>
              <c:strCache>
                <c:ptCount val="1"/>
                <c:pt idx="0">
                  <c:v>Sum of Sales</c:v>
                </c:pt>
              </c:strCache>
            </c:strRef>
          </c:tx>
          <c:spPr>
            <a:solidFill>
              <a:schemeClr val="accent1"/>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 0.00,"K"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F20B-438E-A5F7-ED658A80116D}"/>
            </c:ext>
          </c:extLst>
        </c:ser>
        <c:dLbls>
          <c:showLegendKey val="0"/>
          <c:showVal val="0"/>
          <c:showCatName val="0"/>
          <c:showSerName val="0"/>
          <c:showPercent val="0"/>
          <c:showBubbleSize val="0"/>
        </c:dLbls>
        <c:axId val="486128623"/>
        <c:axId val="724250287"/>
      </c:areaChart>
      <c:valAx>
        <c:axId val="724250287"/>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128623"/>
        <c:crosses val="max"/>
        <c:crossBetween val="between"/>
      </c:valAx>
      <c:catAx>
        <c:axId val="486128623"/>
        <c:scaling>
          <c:orientation val="minMax"/>
        </c:scaling>
        <c:delete val="1"/>
        <c:axPos val="b"/>
        <c:numFmt formatCode="General" sourceLinked="1"/>
        <c:majorTickMark val="out"/>
        <c:minorTickMark val="none"/>
        <c:tickLblPos val="nextTo"/>
        <c:crossAx val="7242502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chemeClr val="bg1"/>
            </a:solidFill>
            <a:round/>
          </a:ln>
          <a:effectLst/>
        </c:spPr>
        <c:marker>
          <c:symbol val="none"/>
        </c:marker>
      </c:pivotFmt>
    </c:pivotFmts>
    <c:plotArea>
      <c:layout>
        <c:manualLayout>
          <c:layoutTarget val="inner"/>
          <c:xMode val="edge"/>
          <c:yMode val="edge"/>
          <c:x val="0"/>
          <c:y val="0"/>
          <c:w val="1"/>
          <c:h val="1"/>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smooth val="0"/>
          <c:extLst>
            <c:ext xmlns:c16="http://schemas.microsoft.com/office/drawing/2014/chart" uri="{C3380CC4-5D6E-409C-BE32-E72D297353CC}">
              <c16:uniqueId val="{00000000-6116-4C1E-B45F-FDA50EA24F52}"/>
            </c:ext>
          </c:extLst>
        </c:ser>
        <c:dLbls>
          <c:showLegendKey val="0"/>
          <c:showVal val="0"/>
          <c:showCatName val="0"/>
          <c:showSerName val="0"/>
          <c:showPercent val="0"/>
          <c:showBubbleSize val="0"/>
        </c:dLbls>
        <c:smooth val="0"/>
        <c:axId val="727554863"/>
        <c:axId val="810055055"/>
      </c:lineChart>
      <c:catAx>
        <c:axId val="727554863"/>
        <c:scaling>
          <c:orientation val="minMax"/>
        </c:scaling>
        <c:delete val="1"/>
        <c:axPos val="b"/>
        <c:numFmt formatCode="General" sourceLinked="1"/>
        <c:majorTickMark val="none"/>
        <c:minorTickMark val="none"/>
        <c:tickLblPos val="nextTo"/>
        <c:crossAx val="810055055"/>
        <c:crosses val="autoZero"/>
        <c:auto val="1"/>
        <c:lblAlgn val="ctr"/>
        <c:lblOffset val="100"/>
        <c:noMultiLvlLbl val="0"/>
      </c:catAx>
      <c:valAx>
        <c:axId val="810055055"/>
        <c:scaling>
          <c:orientation val="minMax"/>
        </c:scaling>
        <c:delete val="1"/>
        <c:axPos val="l"/>
        <c:numFmt formatCode="General" sourceLinked="1"/>
        <c:majorTickMark val="none"/>
        <c:minorTickMark val="none"/>
        <c:tickLblPos val="nextTo"/>
        <c:crossAx val="727554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cmpd="sng">
            <a:solidFill>
              <a:schemeClr val="bg1"/>
            </a:solidFill>
            <a:round/>
          </a:ln>
          <a:effectLst/>
        </c:spPr>
        <c:marker>
          <c:symbol val="none"/>
        </c:marker>
      </c:pivotFmt>
    </c:pivotFmts>
    <c:plotArea>
      <c:layout>
        <c:manualLayout>
          <c:layoutTarget val="inner"/>
          <c:xMode val="edge"/>
          <c:yMode val="edge"/>
          <c:x val="0.15006662628709871"/>
          <c:y val="3.1049017396781946E-2"/>
          <c:w val="0.84840658720581985"/>
          <c:h val="0.59817351598173518"/>
        </c:manualLayout>
      </c:layout>
      <c:lineChart>
        <c:grouping val="standard"/>
        <c:varyColors val="0"/>
        <c:ser>
          <c:idx val="0"/>
          <c:order val="0"/>
          <c:tx>
            <c:strRef>
              <c:f>KPI!$E$3</c:f>
              <c:strCache>
                <c:ptCount val="1"/>
                <c:pt idx="0">
                  <c:v>Total</c:v>
                </c:pt>
              </c:strCache>
            </c:strRef>
          </c:tx>
          <c:spPr>
            <a:ln w="31750" cap="rnd" cmpd="sng">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smooth val="0"/>
          <c:extLst>
            <c:ext xmlns:c16="http://schemas.microsoft.com/office/drawing/2014/chart" uri="{C3380CC4-5D6E-409C-BE32-E72D297353CC}">
              <c16:uniqueId val="{00000000-7907-4C1E-9ED1-8DF2DF87C6A4}"/>
            </c:ext>
          </c:extLst>
        </c:ser>
        <c:dLbls>
          <c:showLegendKey val="0"/>
          <c:showVal val="0"/>
          <c:showCatName val="0"/>
          <c:showSerName val="0"/>
          <c:showPercent val="0"/>
          <c:showBubbleSize val="0"/>
        </c:dLbls>
        <c:smooth val="0"/>
        <c:axId val="922378607"/>
        <c:axId val="938118031"/>
      </c:lineChart>
      <c:catAx>
        <c:axId val="922378607"/>
        <c:scaling>
          <c:orientation val="minMax"/>
        </c:scaling>
        <c:delete val="1"/>
        <c:axPos val="b"/>
        <c:numFmt formatCode="General" sourceLinked="1"/>
        <c:majorTickMark val="none"/>
        <c:minorTickMark val="none"/>
        <c:tickLblPos val="nextTo"/>
        <c:crossAx val="938118031"/>
        <c:crosses val="autoZero"/>
        <c:auto val="1"/>
        <c:lblAlgn val="ctr"/>
        <c:lblOffset val="100"/>
        <c:noMultiLvlLbl val="0"/>
      </c:catAx>
      <c:valAx>
        <c:axId val="938118031"/>
        <c:scaling>
          <c:orientation val="minMax"/>
        </c:scaling>
        <c:delete val="1"/>
        <c:axPos val="l"/>
        <c:numFmt formatCode="General" sourceLinked="1"/>
        <c:majorTickMark val="none"/>
        <c:minorTickMark val="none"/>
        <c:tickLblPos val="nextTo"/>
        <c:crossAx val="92237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22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cmpd="sng">
            <a:solidFill>
              <a:schemeClr val="bg1"/>
            </a:solidFill>
            <a:round/>
          </a:ln>
          <a:effectLst/>
        </c:spPr>
        <c:marker>
          <c:symbol val="none"/>
        </c:marker>
      </c:pivotFmt>
    </c:pivotFmts>
    <c:plotArea>
      <c:layout>
        <c:manualLayout>
          <c:layoutTarget val="inner"/>
          <c:xMode val="edge"/>
          <c:yMode val="edge"/>
          <c:x val="4.6319441783038338E-2"/>
          <c:y val="0.17101845875822896"/>
          <c:w val="0.87596901977792507"/>
          <c:h val="0.72839506172839508"/>
        </c:manualLayout>
      </c:layout>
      <c:lineChart>
        <c:grouping val="standard"/>
        <c:varyColors val="0"/>
        <c:ser>
          <c:idx val="0"/>
          <c:order val="0"/>
          <c:tx>
            <c:strRef>
              <c:f>KPI!$H$3</c:f>
              <c:strCache>
                <c:ptCount val="1"/>
                <c:pt idx="0">
                  <c:v>Total</c:v>
                </c:pt>
              </c:strCache>
            </c:strRef>
          </c:tx>
          <c:spPr>
            <a:ln w="28575" cap="rnd" cmpd="sng">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304</c:v>
                </c:pt>
                <c:pt idx="1">
                  <c:v>210</c:v>
                </c:pt>
                <c:pt idx="2">
                  <c:v>486</c:v>
                </c:pt>
                <c:pt idx="3">
                  <c:v>524</c:v>
                </c:pt>
                <c:pt idx="4">
                  <c:v>498</c:v>
                </c:pt>
                <c:pt idx="5">
                  <c:v>494</c:v>
                </c:pt>
                <c:pt idx="6">
                  <c:v>463</c:v>
                </c:pt>
                <c:pt idx="7">
                  <c:v>458</c:v>
                </c:pt>
                <c:pt idx="8">
                  <c:v>846</c:v>
                </c:pt>
                <c:pt idx="9">
                  <c:v>660</c:v>
                </c:pt>
                <c:pt idx="10">
                  <c:v>968</c:v>
                </c:pt>
                <c:pt idx="11">
                  <c:v>833</c:v>
                </c:pt>
              </c:numCache>
            </c:numRef>
          </c:val>
          <c:smooth val="0"/>
          <c:extLst>
            <c:ext xmlns:c16="http://schemas.microsoft.com/office/drawing/2014/chart" uri="{C3380CC4-5D6E-409C-BE32-E72D297353CC}">
              <c16:uniqueId val="{00000000-6501-41BA-8628-B7716C6E1C9A}"/>
            </c:ext>
          </c:extLst>
        </c:ser>
        <c:dLbls>
          <c:showLegendKey val="0"/>
          <c:showVal val="0"/>
          <c:showCatName val="0"/>
          <c:showSerName val="0"/>
          <c:showPercent val="0"/>
          <c:showBubbleSize val="0"/>
        </c:dLbls>
        <c:smooth val="0"/>
        <c:axId val="926765279"/>
        <c:axId val="938118447"/>
      </c:lineChart>
      <c:catAx>
        <c:axId val="926765279"/>
        <c:scaling>
          <c:orientation val="minMax"/>
        </c:scaling>
        <c:delete val="1"/>
        <c:axPos val="b"/>
        <c:numFmt formatCode="General" sourceLinked="1"/>
        <c:majorTickMark val="none"/>
        <c:minorTickMark val="none"/>
        <c:tickLblPos val="nextTo"/>
        <c:crossAx val="938118447"/>
        <c:crosses val="autoZero"/>
        <c:auto val="1"/>
        <c:lblAlgn val="ctr"/>
        <c:lblOffset val="100"/>
        <c:noMultiLvlLbl val="0"/>
      </c:catAx>
      <c:valAx>
        <c:axId val="938118447"/>
        <c:scaling>
          <c:orientation val="minMax"/>
        </c:scaling>
        <c:delete val="1"/>
        <c:axPos val="l"/>
        <c:numFmt formatCode="General" sourceLinked="1"/>
        <c:majorTickMark val="none"/>
        <c:minorTickMark val="none"/>
        <c:tickLblPos val="nextTo"/>
        <c:crossAx val="92676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81</c:v>
                </c:pt>
                <c:pt idx="1">
                  <c:v>60</c:v>
                </c:pt>
                <c:pt idx="2">
                  <c:v>126</c:v>
                </c:pt>
                <c:pt idx="3">
                  <c:v>151</c:v>
                </c:pt>
                <c:pt idx="4">
                  <c:v>123</c:v>
                </c:pt>
                <c:pt idx="5">
                  <c:v>132</c:v>
                </c:pt>
                <c:pt idx="6">
                  <c:v>112</c:v>
                </c:pt>
                <c:pt idx="7">
                  <c:v>123</c:v>
                </c:pt>
                <c:pt idx="8">
                  <c:v>242</c:v>
                </c:pt>
                <c:pt idx="9">
                  <c:v>162</c:v>
                </c:pt>
                <c:pt idx="10">
                  <c:v>262</c:v>
                </c:pt>
                <c:pt idx="11">
                  <c:v>209</c:v>
                </c:pt>
              </c:numCache>
            </c:numRef>
          </c:val>
          <c:smooth val="0"/>
          <c:extLst>
            <c:ext xmlns:c16="http://schemas.microsoft.com/office/drawing/2014/chart" uri="{C3380CC4-5D6E-409C-BE32-E72D297353CC}">
              <c16:uniqueId val="{00000000-C6D4-4B93-9A45-3A1867C124CE}"/>
            </c:ext>
          </c:extLst>
        </c:ser>
        <c:dLbls>
          <c:showLegendKey val="0"/>
          <c:showVal val="0"/>
          <c:showCatName val="0"/>
          <c:showSerName val="0"/>
          <c:showPercent val="0"/>
          <c:showBubbleSize val="0"/>
        </c:dLbls>
        <c:smooth val="0"/>
        <c:axId val="931873567"/>
        <c:axId val="918036911"/>
      </c:lineChart>
      <c:catAx>
        <c:axId val="931873567"/>
        <c:scaling>
          <c:orientation val="minMax"/>
        </c:scaling>
        <c:delete val="1"/>
        <c:axPos val="b"/>
        <c:numFmt formatCode="General" sourceLinked="1"/>
        <c:majorTickMark val="none"/>
        <c:minorTickMark val="none"/>
        <c:tickLblPos val="nextTo"/>
        <c:crossAx val="918036911"/>
        <c:crosses val="autoZero"/>
        <c:auto val="1"/>
        <c:lblAlgn val="ctr"/>
        <c:lblOffset val="100"/>
        <c:noMultiLvlLbl val="0"/>
      </c:catAx>
      <c:valAx>
        <c:axId val="918036911"/>
        <c:scaling>
          <c:orientation val="minMax"/>
        </c:scaling>
        <c:delete val="1"/>
        <c:axPos val="l"/>
        <c:numFmt formatCode="General" sourceLinked="1"/>
        <c:majorTickMark val="none"/>
        <c:minorTickMark val="none"/>
        <c:tickLblPos val="nextTo"/>
        <c:crossAx val="9318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bg1"/>
            </a:solidFill>
            <a:round/>
          </a:ln>
          <a:effectLst/>
        </c:spPr>
        <c:marker>
          <c:symbol val="none"/>
        </c:marker>
      </c:pivotFmt>
    </c:pivotFmts>
    <c:plotArea>
      <c:layout>
        <c:manualLayout>
          <c:layoutTarget val="inner"/>
          <c:xMode val="edge"/>
          <c:yMode val="edge"/>
          <c:x val="0.10640063714712245"/>
          <c:y val="0.13168724279835392"/>
          <c:w val="0.85369912392270664"/>
          <c:h val="0.63786008230452673"/>
        </c:manualLayout>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0.26031331703365995</c:v>
                </c:pt>
                <c:pt idx="1">
                  <c:v>9.5236607930616113E-2</c:v>
                </c:pt>
                <c:pt idx="2">
                  <c:v>4.3803061829610496E-2</c:v>
                </c:pt>
                <c:pt idx="3">
                  <c:v>1.9641683805895538E-2</c:v>
                </c:pt>
                <c:pt idx="4">
                  <c:v>0.18016463082467057</c:v>
                </c:pt>
                <c:pt idx="5">
                  <c:v>0.17203016433972459</c:v>
                </c:pt>
                <c:pt idx="6">
                  <c:v>0.12460997565798193</c:v>
                </c:pt>
                <c:pt idx="7">
                  <c:v>0.1197142134996904</c:v>
                </c:pt>
                <c:pt idx="8">
                  <c:v>0.13257114320198654</c:v>
                </c:pt>
                <c:pt idx="9">
                  <c:v>0.19125452569964796</c:v>
                </c:pt>
                <c:pt idx="10">
                  <c:v>0.17405323646582657</c:v>
                </c:pt>
                <c:pt idx="11">
                  <c:v>0.18330076960401098</c:v>
                </c:pt>
              </c:numCache>
            </c:numRef>
          </c:val>
          <c:smooth val="0"/>
          <c:extLst>
            <c:ext xmlns:c16="http://schemas.microsoft.com/office/drawing/2014/chart" uri="{C3380CC4-5D6E-409C-BE32-E72D297353CC}">
              <c16:uniqueId val="{00000000-B8F8-4752-8148-2F3AA00EA9F5}"/>
            </c:ext>
          </c:extLst>
        </c:ser>
        <c:dLbls>
          <c:showLegendKey val="0"/>
          <c:showVal val="0"/>
          <c:showCatName val="0"/>
          <c:showSerName val="0"/>
          <c:showPercent val="0"/>
          <c:showBubbleSize val="0"/>
        </c:dLbls>
        <c:smooth val="0"/>
        <c:axId val="812886063"/>
        <c:axId val="641086879"/>
      </c:lineChart>
      <c:catAx>
        <c:axId val="812886063"/>
        <c:scaling>
          <c:orientation val="minMax"/>
        </c:scaling>
        <c:delete val="1"/>
        <c:axPos val="b"/>
        <c:numFmt formatCode="General" sourceLinked="1"/>
        <c:majorTickMark val="none"/>
        <c:minorTickMark val="none"/>
        <c:tickLblPos val="nextTo"/>
        <c:crossAx val="641086879"/>
        <c:crosses val="autoZero"/>
        <c:auto val="1"/>
        <c:lblAlgn val="ctr"/>
        <c:lblOffset val="100"/>
        <c:noMultiLvlLbl val="0"/>
      </c:catAx>
      <c:valAx>
        <c:axId val="641086879"/>
        <c:scaling>
          <c:orientation val="minMax"/>
        </c:scaling>
        <c:delete val="1"/>
        <c:axPos val="l"/>
        <c:numFmt formatCode="General" sourceLinked="1"/>
        <c:majorTickMark val="none"/>
        <c:minorTickMark val="none"/>
        <c:tickLblPos val="nextTo"/>
        <c:crossAx val="81288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5!PivotTable8</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solidFill>
          <a:ln>
            <a:noFill/>
          </a:ln>
          <a:effectLst/>
        </c:spPr>
        <c:marker>
          <c:symbol val="none"/>
        </c:marker>
        <c:dLbl>
          <c:idx val="0"/>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2"/>
            </a:solidFill>
            <a:ln>
              <a:noFill/>
            </a:ln>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Machines</c:v>
                </c:pt>
                <c:pt idx="2">
                  <c:v>Phones</c:v>
                </c:pt>
                <c:pt idx="3">
                  <c:v>Storage</c:v>
                </c:pt>
                <c:pt idx="4">
                  <c:v>Tables</c:v>
                </c:pt>
              </c:strCache>
            </c:strRef>
          </c:cat>
          <c:val>
            <c:numRef>
              <c:f>'Top 5'!$B$4:$B$9</c:f>
              <c:numCache>
                <c:formatCode>General</c:formatCode>
                <c:ptCount val="5"/>
                <c:pt idx="0">
                  <c:v>56445.483000000022</c:v>
                </c:pt>
                <c:pt idx="1">
                  <c:v>49419.051000000007</c:v>
                </c:pt>
                <c:pt idx="2">
                  <c:v>68920.875999999989</c:v>
                </c:pt>
                <c:pt idx="3">
                  <c:v>43560.208000000006</c:v>
                </c:pt>
                <c:pt idx="4">
                  <c:v>36160.019500000002</c:v>
                </c:pt>
              </c:numCache>
            </c:numRef>
          </c:val>
          <c:extLst>
            <c:ext xmlns:c16="http://schemas.microsoft.com/office/drawing/2014/chart" uri="{C3380CC4-5D6E-409C-BE32-E72D297353CC}">
              <c16:uniqueId val="{00000000-ACFB-4E0D-A718-B1154B341D7D}"/>
            </c:ext>
          </c:extLst>
        </c:ser>
        <c:dLbls>
          <c:showLegendKey val="0"/>
          <c:showVal val="0"/>
          <c:showCatName val="0"/>
          <c:showSerName val="0"/>
          <c:showPercent val="0"/>
          <c:showBubbleSize val="0"/>
        </c:dLbls>
        <c:gapWidth val="39"/>
        <c:overlap val="-2"/>
        <c:axId val="919575951"/>
        <c:axId val="922631535"/>
      </c:barChart>
      <c:catAx>
        <c:axId val="9195759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22631535"/>
        <c:crosses val="autoZero"/>
        <c:auto val="1"/>
        <c:lblAlgn val="ctr"/>
        <c:lblOffset val="100"/>
        <c:noMultiLvlLbl val="0"/>
      </c:catAx>
      <c:valAx>
        <c:axId val="922631535"/>
        <c:scaling>
          <c:orientation val="minMax"/>
        </c:scaling>
        <c:delete val="1"/>
        <c:axPos val="b"/>
        <c:numFmt formatCode="General" sourceLinked="1"/>
        <c:majorTickMark val="out"/>
        <c:minorTickMark val="none"/>
        <c:tickLblPos val="nextTo"/>
        <c:crossAx val="91957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 table!PivotTable1</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1563670166229222"/>
          <c:y val="7.407407407407407E-2"/>
          <c:w val="0.71512594867406543"/>
          <c:h val="0.87710376202974627"/>
        </c:manualLayout>
      </c:layout>
      <c:areaChart>
        <c:grouping val="standard"/>
        <c:varyColors val="0"/>
        <c:ser>
          <c:idx val="1"/>
          <c:order val="1"/>
          <c:tx>
            <c:strRef>
              <c:f>'Pivot table'!$C$3</c:f>
              <c:strCache>
                <c:ptCount val="1"/>
                <c:pt idx="0">
                  <c:v>Sum of Profit</c:v>
                </c:pt>
              </c:strCache>
            </c:strRef>
          </c:tx>
          <c:spPr>
            <a:solidFill>
              <a:schemeClr val="accent2"/>
            </a:solidFill>
            <a:ln>
              <a:noFill/>
            </a:ln>
            <a:effectLst/>
          </c:spPr>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table'!$C$4:$C$16</c:f>
              <c:numCache>
                <c:formatCode>"$"\ 0.00,"K"</c:formatCode>
                <c:ptCount val="12"/>
                <c:pt idx="0">
                  <c:v>4605.7748000000001</c:v>
                </c:pt>
                <c:pt idx="1">
                  <c:v>1080.9362999999996</c:v>
                </c:pt>
                <c:pt idx="2">
                  <c:v>2490.5517999999975</c:v>
                </c:pt>
                <c:pt idx="3">
                  <c:v>665.96880000000112</c:v>
                </c:pt>
                <c:pt idx="4">
                  <c:v>3840.7277999999974</c:v>
                </c:pt>
                <c:pt idx="5">
                  <c:v>4685.9612999999963</c:v>
                </c:pt>
                <c:pt idx="6">
                  <c:v>2410.7010999999993</c:v>
                </c:pt>
                <c:pt idx="7">
                  <c:v>2323.2272999999996</c:v>
                </c:pt>
                <c:pt idx="8">
                  <c:v>6509.8352999999961</c:v>
                </c:pt>
                <c:pt idx="9">
                  <c:v>10611.664600000002</c:v>
                </c:pt>
                <c:pt idx="10">
                  <c:v>10287.235699999987</c:v>
                </c:pt>
                <c:pt idx="11">
                  <c:v>10786.093699999998</c:v>
                </c:pt>
              </c:numCache>
            </c:numRef>
          </c:val>
          <c:extLst>
            <c:ext xmlns:c16="http://schemas.microsoft.com/office/drawing/2014/chart" uri="{C3380CC4-5D6E-409C-BE32-E72D297353CC}">
              <c16:uniqueId val="{00000000-CDD2-4472-9CC6-C28CEB088BC4}"/>
            </c:ext>
          </c:extLst>
        </c:ser>
        <c:dLbls>
          <c:showLegendKey val="0"/>
          <c:showVal val="0"/>
          <c:showCatName val="0"/>
          <c:showSerName val="0"/>
          <c:showPercent val="0"/>
          <c:showBubbleSize val="0"/>
        </c:dLbls>
        <c:axId val="258296623"/>
        <c:axId val="71377727"/>
      </c:areaChart>
      <c:barChart>
        <c:barDir val="col"/>
        <c:grouping val="clustered"/>
        <c:varyColors val="0"/>
        <c:ser>
          <c:idx val="0"/>
          <c:order val="0"/>
          <c:tx>
            <c:strRef>
              <c:f>'Pivot table'!$B$3</c:f>
              <c:strCache>
                <c:ptCount val="1"/>
                <c:pt idx="0">
                  <c:v>Sum of Sales</c:v>
                </c:pt>
              </c:strCache>
            </c:strRef>
          </c:tx>
          <c:spPr>
            <a:solidFill>
              <a:schemeClr val="bg1"/>
            </a:solidFill>
            <a:ln>
              <a:noFill/>
            </a:ln>
            <a:effectLst/>
          </c:spPr>
          <c:invertIfNegative val="0"/>
          <c:cat>
            <c:strRef>
              <c:f>'Pivot table'!$A$4:$A$16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table'!$B$4:$B$16</c:f>
              <c:numCache>
                <c:formatCode>"$"\ 0.00,"K"</c:formatCode>
                <c:ptCount val="12"/>
                <c:pt idx="0">
                  <c:v>17693.196999999996</c:v>
                </c:pt>
                <c:pt idx="1">
                  <c:v>11350.008400000001</c:v>
                </c:pt>
                <c:pt idx="2">
                  <c:v>56857.938600000001</c:v>
                </c:pt>
                <c:pt idx="3">
                  <c:v>33905.891499999998</c:v>
                </c:pt>
                <c:pt idx="4">
                  <c:v>21317.879000000001</c:v>
                </c:pt>
                <c:pt idx="5">
                  <c:v>27239.183999999997</c:v>
                </c:pt>
                <c:pt idx="6">
                  <c:v>19345.971999999994</c:v>
                </c:pt>
                <c:pt idx="7">
                  <c:v>19406.445000000003</c:v>
                </c:pt>
                <c:pt idx="8">
                  <c:v>49104.466800000017</c:v>
                </c:pt>
                <c:pt idx="9">
                  <c:v>55484.514999999992</c:v>
                </c:pt>
                <c:pt idx="10">
                  <c:v>59103.960999999974</c:v>
                </c:pt>
                <c:pt idx="11">
                  <c:v>58843.69019999999</c:v>
                </c:pt>
              </c:numCache>
            </c:numRef>
          </c:val>
          <c:extLst>
            <c:ext xmlns:c16="http://schemas.microsoft.com/office/drawing/2014/chart" uri="{C3380CC4-5D6E-409C-BE32-E72D297353CC}">
              <c16:uniqueId val="{00000001-CDD2-4472-9CC6-C28CEB088BC4}"/>
            </c:ext>
          </c:extLst>
        </c:ser>
        <c:dLbls>
          <c:showLegendKey val="0"/>
          <c:showVal val="0"/>
          <c:showCatName val="0"/>
          <c:showSerName val="0"/>
          <c:showPercent val="0"/>
          <c:showBubbleSize val="0"/>
        </c:dLbls>
        <c:gapWidth val="95"/>
        <c:axId val="1779215232"/>
        <c:axId val="1962483456"/>
      </c:barChart>
      <c:catAx>
        <c:axId val="25829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1377727"/>
        <c:crosses val="autoZero"/>
        <c:auto val="1"/>
        <c:lblAlgn val="ctr"/>
        <c:lblOffset val="100"/>
        <c:noMultiLvlLbl val="0"/>
      </c:catAx>
      <c:valAx>
        <c:axId val="71377727"/>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8296623"/>
        <c:crosses val="autoZero"/>
        <c:crossBetween val="between"/>
      </c:valAx>
      <c:valAx>
        <c:axId val="1962483456"/>
        <c:scaling>
          <c:orientation val="minMax"/>
        </c:scaling>
        <c:delete val="0"/>
        <c:axPos val="r"/>
        <c:numFmt formatCode="&quot;$&quot;\ 0.00,&quot;K&quot;" sourceLinked="0"/>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79215232"/>
        <c:crosses val="max"/>
        <c:crossBetween val="between"/>
      </c:valAx>
      <c:catAx>
        <c:axId val="1779215232"/>
        <c:scaling>
          <c:orientation val="minMax"/>
        </c:scaling>
        <c:delete val="1"/>
        <c:axPos val="b"/>
        <c:numFmt formatCode="General" sourceLinked="1"/>
        <c:majorTickMark val="out"/>
        <c:minorTickMark val="none"/>
        <c:tickLblPos val="nextTo"/>
        <c:crossAx val="1962483456"/>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manualLayout>
          <c:layoutTarget val="inner"/>
          <c:xMode val="edge"/>
          <c:yMode val="edge"/>
          <c:x val="0.10463497340486898"/>
          <c:y val="0"/>
          <c:w val="0.48771053901865224"/>
          <c:h val="1"/>
        </c:manualLayout>
      </c:layout>
      <c:doughnutChart>
        <c:varyColors val="1"/>
        <c:ser>
          <c:idx val="0"/>
          <c:order val="0"/>
          <c:tx>
            <c:strRef>
              <c:f>'Pie chart'!$B$3</c:f>
              <c:strCache>
                <c:ptCount val="1"/>
                <c:pt idx="0">
                  <c:v>Total</c:v>
                </c:pt>
              </c:strCache>
            </c:strRef>
          </c:tx>
          <c:spPr>
            <a:ln>
              <a:noFill/>
            </a:ln>
          </c:spPr>
          <c:explosion val="1"/>
          <c:dPt>
            <c:idx val="0"/>
            <c:bubble3D val="0"/>
            <c:spPr>
              <a:solidFill>
                <a:schemeClr val="accent1"/>
              </a:solidFill>
              <a:ln w="19050">
                <a:noFill/>
              </a:ln>
              <a:effectLst/>
            </c:spPr>
            <c:extLst>
              <c:ext xmlns:c16="http://schemas.microsoft.com/office/drawing/2014/chart" uri="{C3380CC4-5D6E-409C-BE32-E72D297353CC}">
                <c16:uniqueId val="{00000001-1221-4E5C-972D-04F2B60A7D91}"/>
              </c:ext>
            </c:extLst>
          </c:dPt>
          <c:dPt>
            <c:idx val="1"/>
            <c:bubble3D val="0"/>
            <c:spPr>
              <a:solidFill>
                <a:schemeClr val="accent2"/>
              </a:solidFill>
              <a:ln w="19050">
                <a:noFill/>
              </a:ln>
              <a:effectLst/>
            </c:spPr>
            <c:extLst>
              <c:ext xmlns:c16="http://schemas.microsoft.com/office/drawing/2014/chart" uri="{C3380CC4-5D6E-409C-BE32-E72D297353CC}">
                <c16:uniqueId val="{00000003-1221-4E5C-972D-04F2B60A7D91}"/>
              </c:ext>
            </c:extLst>
          </c:dPt>
          <c:dPt>
            <c:idx val="2"/>
            <c:bubble3D val="0"/>
            <c:spPr>
              <a:solidFill>
                <a:schemeClr val="accent3"/>
              </a:solidFill>
              <a:ln w="19050">
                <a:noFill/>
              </a:ln>
              <a:effectLst/>
            </c:spPr>
            <c:extLst>
              <c:ext xmlns:c16="http://schemas.microsoft.com/office/drawing/2014/chart" uri="{C3380CC4-5D6E-409C-BE32-E72D297353CC}">
                <c16:uniqueId val="{00000005-1221-4E5C-972D-04F2B60A7D9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6.4269707005270377E-2</c:v>
                </c:pt>
                <c:pt idx="1">
                  <c:v>0.43007840710804335</c:v>
                </c:pt>
                <c:pt idx="2">
                  <c:v>0.5056518858866863</c:v>
                </c:pt>
              </c:numCache>
            </c:numRef>
          </c:val>
          <c:extLst>
            <c:ext xmlns:c16="http://schemas.microsoft.com/office/drawing/2014/chart" uri="{C3380CC4-5D6E-409C-BE32-E72D297353CC}">
              <c16:uniqueId val="{00000006-1221-4E5C-972D-04F2B60A7D91}"/>
            </c:ext>
          </c:extLst>
        </c:ser>
        <c:dLbls>
          <c:showLegendKey val="0"/>
          <c:showVal val="0"/>
          <c:showCatName val="0"/>
          <c:showSerName val="0"/>
          <c:showPercent val="0"/>
          <c:showBubbleSize val="0"/>
          <c:showLeaderLines val="1"/>
        </c:dLbls>
        <c:firstSliceAng val="67"/>
        <c:holeSize val="46"/>
      </c:doughnutChart>
      <c:spPr>
        <a:noFill/>
        <a:ln>
          <a:noFill/>
        </a:ln>
        <a:effectLst/>
      </c:spPr>
    </c:plotArea>
    <c:legend>
      <c:legendPos val="r"/>
      <c:layout>
        <c:manualLayout>
          <c:xMode val="edge"/>
          <c:yMode val="edge"/>
          <c:x val="0.70644153178355817"/>
          <c:y val="0.16186427679295309"/>
          <c:w val="0.23495042313162628"/>
          <c:h val="0.692641033011140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CF66E5E-209F-4BF8-BBC9-FB0E346C2C79}">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_xlchart.v1.7</cx:f>
      </cx:numDim>
    </cx:data>
  </cx:chartData>
  <cx:chart>
    <cx:plotArea>
      <cx:plotAreaRegion>
        <cx:series layoutId="waterfall" uniqueId="{5F43AB14-7DB0-4A45-973A-B936A75010F6}">
          <cx:tx>
            <cx:txData>
              <cx:f>_xlchart.v1.5</cx:f>
              <cx:v>Profit</cx:v>
            </cx:txData>
          </cx:tx>
          <cx:spPr>
            <a:solidFill>
              <a:schemeClr val="accent2"/>
            </a:solidFill>
            <a:ln>
              <a:solidFill>
                <a:schemeClr val="accent2"/>
              </a:solidFill>
            </a:ln>
          </cx:spPr>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units unit="thousands"/>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71126F2B-AA01-474F-889E-108E0598A05D}">
          <cx:tx>
            <cx:txData>
              <cx:f>_xlchart.v5.10</cx:f>
              <cx:v>Sales</cx:v>
            </cx:txData>
          </cx:tx>
          <cx:spPr>
            <a:noFill/>
            <a:ln>
              <a:solidFill>
                <a:schemeClr val="accent1">
                  <a:shade val="50000"/>
                </a:schemeClr>
              </a:solidFill>
            </a:ln>
          </cx:spPr>
          <cx:dataId val="0"/>
          <cx:layoutPr>
            <cx:geography cultureLanguage="en-US" cultureRegion="IN" attribution="Powered by Bing">
              <cx:geoCache provider="{E9337A44-BEBE-4D9F-B70C-5C5E7DAFC167}">
                <cx:binary>7H3Zbty6Eu2vBHm+8iZFisPB2QfYUg/utrttJ87g/SJ0bEeiBlLz9PW35Cm20tnxwfF9aOAqBgJb
TaukJVbVWlWk/33d/es6ud0V77o00eW/rrs/34dVlf3rjz/K6/A23ZVHqbouTGm+V0fXJv3DfP+u
rm//uCl2rdLBHzbC9I/rcFdUt937//wbfltwa07N9a5SRl/Ut0X/4bask6r8h3N7T73b3aRKz1RZ
Feq6wn++X5l29/7dra5U1V/22e2f71984v27P6a/56drvkvArKq+gbHUPkKcModTiu4O8v5dYnTw
cNqS5MiBnzOMHs6zx2tvdymM/501d7bsbm6K27KEW7n7/3HUC7vhh3+9f3dtal2NzyqAx/bn+09a
Vbc37z5Wu+q2fP9Olca7/4BnRuM/fby72z9ePu3//HvyA7j/yU+eATJ9WL879RMefyW7b7v0DSEh
9hFnjNoMyb2QCHYkKCLERra8P15C8gqD9qPyNHACzF+nBwmMt0vUd1No9ZbY8CPboYxJ/IANfjld
MJZHDHObY4r3YfM6m/bD83zsBCHvQKdOoQaj3xIeemRLYtsC0/unz6fw4COYWo5kDrubWwDfvSe9
92Z//d6g/dg8DZwA89ffBzF1/tntPo81Lz75X8YaIiGWEIcjB4LIiyAjjxAWhGLkPMH2HJZJGPi1
PfvBmQx/cQuHEWM2u6JPdvrm8W393+M+EUfSsTlx5EsoODviCMMkkg8zCPKB51C8xpL9KPwYOZkj
m9lBzJEXVkMe9piSvTPf33kmqdNvbxpoAB9EucCETgDiMFeYLRkR93MFzj8H6L81az9Y+3/Li0cA
T8A7SOC+7MoQUvbK6Mcn979PJ8qPKMbg2wR/8mDPPRy20ZHjMCoQOLnxmASe19m0H6vnYycIfTnM
vODytttBuv/cz7+4sf827uAjCtOFCnz/7MeH/xwcKY8IpNOS84eEWjxe+z4r+K05+3F5GPbC8j/f
X349yEmzvW3frW+L8rZ/fDZvMGnQESYSSYc84GK/xIXTI8aFA9T6fk7Jiat7nU37wXk+doLQdn2Q
CG1UWZq6UG+HD+QIhHHnyWehCT7SPqKcE0ach1A00QZeY9F+dH6MnGCzOTtIbP4q4p0u39Sn0SN4
6AIR/JAyg8964dMAGyKx4wB8d4fz+F48Mp3fW7Qfmx/3MsHmrw8Hic3oCY53aQZJQXH7+JDewLmR
IyYchiUZ9TM4IJF+DhDHRw7nkMg9qjwwuZ7nca82az9Kk+ETqLbHBwnVZqf0W0LkHBHQcqgDLOju
mKgFTB7ZmGEKAun9+Un8+a05+6F5GDaBZDM/SEiWt6YI3pT42EeQJtuCyv3JmiBHlFLCKXpwbBOC
+gqD9sPyNHACzPIwc+hFYgp1s3t0Kv+7Q7PFkSMdB9tkIhkICDWCE2oL8uTpnnuyV1iyH5GngRNE
FoepR48u+coU8dtBAsUbEGpsOtYC7o5pjHGOGJyBKPTgwCYJ2mss2g/Nj5ETbLZXB+nGtrffil0Z
v+F0oRDfoQxAIMbfYzNNnuWRwGhknPsTtNdY9CtsHu9lis1hhpgTcCb1dfyGxJPwERtiUzbJmoVz
ZAvOEaVsb8R/jSn7QfkxcgLKyWFOGFA8TbG7MW/nzEZFWgrHQfTBmU1UGigOHDmgiALffLzoPZV5
jSn7QfkxcgKKd5g00zNa315X6rquHh/R/x73R0fGHeyQRyIzwYVDuZpAwoZt5/Gij7i8yppfQfNs
8BSdy4OMMZtdWe6uw7q8rary8VG9AT72ERScISHmD+nXFB8oeSKouxEB9OZ5XvZqe/YjNBk+wWjz
10FiNLtNdu3uLXUAKHoiJIDoP5LMSfbMHRCnBaMEP4hok1n0Gov2A/Rj5ASb2WHmAaubXfiG8YbS
IyihQQb22KkxyQUwBvnZkQSygYk081tD9uPxMGwCxmp2kBNlpW/U7k1bN+QRNNVIDnrYw/FSL4Ou
J4gxAjH5oKdNxJhXGPQLWB7vZArM9jCBSRKljXrLAANlGpgkFFKze2QmE0XII0zFWAV4kNHAwz2P
M6tXWPQLaJ5GTrE5TAXg5K2LAAKUFwocEijL3TEJ/RIKOAI6a6Dp5h65SQbwe3v24/I4boLKyceD
nDEbdR2qYPeW3QBQnIF8TEL7xv4Z40DKjMDXjR5vPCa6zGss2o/Mj5ETbDarg8Tm1NSqfONAg44k
KC9IOMAjn1dkJIaSGhbQPfjg5yYR5lW27Ifl2dAJLqeHmSdvFNCz0lS7R1f/BjyGQTVGYqhaPghi
U2dGj7AEiRnaOx8ves8zX2XLflyeDZ3gsjnM6D8WzsevLFOPD+l/R2ZsSLeBwzzF9wmFgQQA+mlt
yJMflJuf3NmrjPoVRM8GT0E6zIDzRZXXRpfqbSMOIxI6aWDRwP3x0rcBRKB3QvlG7q/RvMqk/QA9
GzqB58thxpyN0dWbUhtoDgT5xcESipZ3xyTwYAQTiEJljY3Nns9T51eYsh+Up4ETSDaXB5kGbG+b
3VvWMkGUIdCNCZX//ZQGYwYuzQHJTNwHI4hFz3H5vT37YXkcN0Fl+/lAUWnfbW47df2GqgyhR9SG
qhmmD2Wzn+YKO8JIQNug+AmT11jzK1x+jJ1iszlMbExRhe+8XWFADnjDLI1AEYaAKPY0cyY9MxzE
AMisBWMP+E1yge2r7foFUpPxU7S8g0Trs4ImmrdeqAYBBWaJ3B9zuDhiIBsI+lhtm8jOr7FoP0I/
Rk6w+fzXQWJz/8bOdvHbsh1YMABN6eDFIG27O14mbEBQoS4wrmV7bH6eRKC7efB7q/Zj9PKeJjht
ZweJ06dqFz4+ozfgPJAhQFEN6jYPcvOkfQNjKKtxEAtsNvFwv7NjPyL3oyZIfDrMbO0sVG+YEVCY
CNDHDNrAg8g5yQig/Ywj6LIVv5gpv7NmPx73oyZ4nB0f5Mw4ixOonL3pEnXIAmC9JuwbcE9oflpR
Aw02kKQhxB+WQ4Fi8Dx/fo1Fv8Dl6V6m2JwcJjbFbfCmC9EItAQKKCiThw6miVZzvxANVkKRSfp8
9ltDfgHIw7gpHB8OEo7zW63LPml2b5qMgQsTksG62lF3Ho+JC+P8SBAhxjLOfS4AFbbn0+W1Vu1H
6OXoCU7nh5mUfQhhA5B3q/JtF0VDqxOzBchkD60YclLpHNdsYFAExh0E7g7A8TlOr7VqP04vR09w
+nCYWtpHU/+/oaHg5hCsUbcfl3ROZpQYZxwsEYA07R6pSZL2erv2YzUdP0Hro3eQ3u8SvB/s03N7
+/hav0Ee7cBmNdDkjB6EtOkaQmjrIJTAniq/WAb1KpP2Y/Rs6ASey8Ms7ny+LVLQpt8OHGiBQtyx
4d9k+kBPJ2M2kwyEtrtjqg783pL9mDzdwgSRz4fJdL7cltW7H4LHfSx4g0kD4gy1YTMBUHDujonI
Bt6NgUYKIuiPfOJ5HHq1WftBmgyfQPXlMMXqL72BfdSCN5w8sPgGOjds9osVuLC4A7Z8wFBkQA9Z
3eO178vWrzDoF/A83skUmKuDDDrLAja2eXcJ6lry+IB+NYP+aRe3X5972v5utqt287t9855t8vbP
Z+8QgJ38JkMfsr69dt5PxNXNn+9taFYAx/m0H9/4S17ki4/loJ+G3O7K6s/31tiCioBmj9UO2HKM
IshiWnA54ykbvX+nRxHwfg8/xO/EKqgiYo6B88FWAOMpkOvH9V9QxIIobAsHs6fNCc9N0gP1fLr/
h+/f6To9N0pX5Z/vYa3f+3fZ/efGG3JgH0A+amKwPxCBV5+PGzll17sPMLHGj/+fsKJdo4uMbLhf
8s99S51VT7BVuM6QoFkfpnk+6zKzhnXROXYNzps5GoJy3jKRLGu7zE8dH9X2Vycc4q3hSRGe5F1D
qGdneefM6oL2n0lDm69VnBazKugHN8x6u/NkI5rAzaqomnUs1M2ybnv8oSaludKN35wNhfQ7T1i6
rd14KPjg5n7RLlRK42NeRKlXF3FTuzzrqyWTYKKbhVEXe0FgaDSzetKd077nbBF2og2OJcVDPevi
CH2L6qTs3aSP45ucW/mZCpwmdds27c5835SBmwc+3HuapX3sRp2K+cr0BR0WA667bFn2NpwlpZPZ
61oE/XkeOnm/CiztRLM07TtrLcBAc0L9wUpdk6cpubBFZi4kjYIPQxQ3Z3nSulnEk2rWhqkIPL80
zTJqC36cykTnXkTNEByrrurOC1HHembRoquyDYntT1WWVXzIZq2PTJUf+9hR9TL17YDwpXB0HCx4
odCAZl2UFhp5sRbdlvAh1dir+sZa0RKbOnazIA+ZF8HaXa3juRKJlXRfyiyhJfnQxDp2C8Jw5gpH
+U23jfOGSn+eJqqQbmaCIl1kIhOBW0M2yALPscLIP/Nxby0a3+Cy9ZyyIjY8zLrh1WmJrCacBTli
3ByjssX+iV2EiT/LadmMLw4fjocucoaF1UVt7MYpa5NmXVV1naEt7tOoIoVblGXTDqkbt3Zb4q+B
H9r2cNWppNfFTdXmVZq6TjwMiX9xN4sfXMyLiXNtsr5QQfiwsefTt/+5NCl83W08+eOH476gP76D
Zr37DUX/8VOwLnkMGOX0Q6M1T7/rxxaXo5N52u9y4rbutyD9hU/7x5OvdHjYGfP7Xzu8Pe1Jd47y
ftyD1xMCKrzQbwzeB1bmY2dc7/Xg9aBF765qf7fW6MH7jS720dtBpzJ0XQLls6m0x61L/htvB6LZ
S29Hx34ZiWFnOgbujiIH7u25t1Nc5U6clfEqjcyw4UEM75td2rU3pJmYOVWIjqvcwYFr4yqIXJz3
MXUbY+tTQ03/afDrPHdNUMJ7bWJWJK7EvSm82Ldhoioaz3hvZVdDFheD7ZaRqocTX/G+nusys+cE
V8NG8gAdg5WJ7/Yh7eJtA87vlkeC1F6u1LAoQiJLN4JZ9SG3eu4Vkd8tRdt25wMHezMS9kveUH9t
nM5SLtOdPgUzHe36rc52ROphAQ2R8UzXFln1dR9hl4XU0tlx0mdBXXzE/lCDk+rCFru9BX1iN01A
ArZoJbfsz6jxAzVP66ArIjcOLecqRLI3ypWtrMITU5FYELdN86w9z21ehy4PwMNuB2mFYmHiHgcf
2gCxBUriNKeuClIkFnbZVGhmhRBgV5iOnwxwKPnXrogzvWTgGNzAipXjsj4sYs/HJQ9muBUDER6O
GQ5U4qbMR5y5uQ6+pUMfnDW8N3ODhkS5Je/zzMVBLr4OdVdZc43bbt7qnC9rNswq+M41qCmunShv
tlxEqPRiFJDjhBF8MSjbgD/1m69FciGFTJZpkaINLiHGCbnIikZEXpOw/KRI20VO8wycfmzDC5Nx
5Fa1Mp7VS/+iYX33Kc6c+CsKIXbwRIcecWrjVSp2bi3dRR9EWXVuLrt8pqUlF6HGalUJSa4ip4zd
NgzNTPFCr5TU1Zr6yTEIJsmHMInii6artHa5FXBPt/nSwi1bl0avOtlfcl00hWtJWX5zDPY/pHHI
Zx0hahUHLJ2jtkpPOErKeZnR1AsHlXwyDdNubuFwGXRGXrMgzhO38IvovLFYvgsa7GCvy3q0lb0Y
QreKsLXWIYNRPdLooiizftnm+fCZ2MllZGX2FWNBFng2ja8VZNmfGQSIGW0JXfiJT1dBnDYuy7t0
VZD21vdLsRu6GM9lZlDvNmFQ7YqhnEeDKo5x2FI3ztqThobOWRKXyYI0A0ldFvjmuAhovDISs41v
OL7q7FpsMdet79pttZJRnKw07aVXU1NelrUJzkjrmOOYpOSkDftum4hkOE6DzLnIshBv6yaLvuY6
jK4A0WTZdTU5qc2QHNdaZ9t4oMl1FlTM9/wi4GtVkOE8d6rmNK1yMUtVhhvXzwT/0EdVmriWRcCt
kE5tRF+QCzkgFkF6AdM+6QrfcjOh1FqzgJzVoi5Pm4KoL12JusYlfYs2WdyoTRXG+WUd1+1HpVi2
JnGg51an5JWhffS5aFh1UjlGWvOu5tEaDXywFzgN03NY8uGvsqFrl9WAghmKpFgUeeN8d5oiX1LO
+i9dZMezQForHWfpqnL8TYKMnvl1iNxWOt0c62Bly+ykd1Dv+ZK4WUzrm1q3tktinRyjoOtc7WRm
hnHZLAul+cIOUTcbOpZ/y3ynPkF5qxYJ7ZXHNG0vIuPk2zAW/bEpanLh923/tTZquHZ83FzAA/HP
OpPVXwbeY6+hbTqDeVLNTNpFx21Co2VGI5a7aW3iT5kqkiXADrPFavOF5HF2QyxWLQeRdqXb+YjM
O9ZRN0+L6pzjRttek/aQ6thN6IrSsb8PdigtFzG/hle5NzNp48usi5tN6KfnWVPJrW3s4KstYP4P
jswXHemtxkW9QhumYrSRVSy3lknti75raggUZS9PjcHJUibdWZLXWeJimKjrug7obKAyTT2/rbqV
inGwzkykZ4FgyoOHoTd1XrmSE3A1OtEnFnOitZ1T/JH1qWN7qLJ8r8xZfx1GbVfATYtCuXUZRcdl
X+bfYsbnHYriNcQSOfdzY/8d1Y1aJaWTLHOq1CUuovJDwCu+tau+c606HxK37uP8U6lrue0cPmya
MrN2makRRDTcfkiUyQMXZg8/1W3b3/SWiXovDnLnWGunXVtB2iz9EjfbpirI2k5svRAqzz+3jlOe
d07vz3raDEuiuvACIlt2xWRtvolK8++9iqvEZRUk2lIGN23cRXOqBun6VbZojahP+q50ZhyjyrMM
2OlJq7RWAsdR66ISSj1ZKnDiNXZLEo8NVrROQpp/9mtdzQ3PzEo4qfI9h0Xxd01xvihlk38RgWZs
Tk2QfiNBIJY67/xNjX1x0ghtuUk3FKtQimNZx3bi9jbENzehVbKtQOk8i0RabmLcV/NalGadG6va
+JXFZhGNnW2b8Ma1Gl1/EdRhrp3JpvRKanXCLUlbX2RBKU4HS/a3iNRJ7cpaQbiW8IxPkrayLsPQ
YVe5MuB6YstQ15RWpEennTF3GHx/XiFhznisyVYhX4NbavpZLJIeu5HviCWvYOsYeCdaRTxbWrmX
4tB4neFiF6MhWyBFdrQuzcYKtPNRBEHpYtSR07aSFNxgb5/3+YC8wNebEcB1nhC8HKraa3qtZjLK
7U0tqmgV2Ia4RajNuQls8omLqpl33EoWeW6cpcUinbmwz+lcMAiOSazKmWVItuoHVF5wJ6DXVVgk
lYurbJjVbSM/YifKFjov7QUKC3zp+FFIvdTK6Hns537o2k0nL5JA82ULLQpei8ipABYIsKcUbXKE
NxVl3VpWtphjZeW3Ya3syrX6Vh77Vc6PuRVlXgl8z9N+X55nQ5Kdx32WH0dAHY474mhvcJTlte0g
h6WPC/4FcgH7siMy6t3aIfy7SK36KjXCWfhx9tXJEz63InlB7KIEnmlQBXlHK8pjG1xe4EZVFK7b
rLBWTNul8mCr/sKHoJ0P1yor0twtld+u7bqbOQbCWx+LAF5NWi7SKHbOfchNF1hBsK5ZTKNFKwoe
zUg+QP7RgRPekqDOZ2VefNaoSM+atqGZ5w+ILiHe6UVD63iWVFa/sBTmx7ZJxBnHvIOowNUVJGis
9KxIQALS+8d1FvleEMbSdjkucLxykgB78GYn563JmtArKBAylyMD6WtT9vPYitsPrChCtx1Iu2Ko
12dVnLcwTwgr4OWQ/AYS33BOaWwvYwRuRXAbkukOMlXtVjZqPzYoCT6h2CSfqA05IA3KgXqOn+dn
WVzJkyFmkK0Ejr9CPKtTN0ARQW5sIIK5ovFXqm6KYdYFJFpHlZS5qxqsakgxpTlOczsob0ka8VIC
gax6LDKX5OLUb5x41lWiWDtJmF8wqyQbSot+K/MCz2SsAq8K8m4d6naYB5D4fx2YOIkouwyYame1
rbZaORjukq7TmOO/Fae2C/s7J17uMwkpWcq+4qGxV73Ftdu0IZnltVXOMzLsirD/prh1ITI6uDJs
2CwZcOiWuUKeqXS7RMSiXuwkXgcU4UQlOJ0nUfAJYCGLuhfUk6WsZySB5MZK1FlDFdmUDr3CJfXd
rqlqN4jjZBbHovCyNIEHk7bSTdIeqDshmWs41esgzMlC12IRBrpfC9WchT21P5NCJ7EnOpN6iOli
AdsS2N5gdYPnxzWZDaavXEPTJRdd6w4qIle9ZXfLSA2Zl0qxlL7Dz0C9ib2M6Xij4fXbWSWfg87k
X6ZVyY4zy+/Xjl2iTQjSwawJWuoNooAwB7v3rVTGxaIvq8HLSt/xelqDLGKqYKutBCJ7HPVnDoKb
i0QyV0OVAk/IispjGS/dZ6x1jxAGdeDnMhgQQ+gLIwQWXxLOBPDDl8Qw9GmfqFqoVZSWQOusjvvr
YgA5xXXqmH2kSOfXGeRSGkI2iqHf7oky77k48NufLs4QrLUh0GgLQtrk4oPSBeuHTK1wZ4rrISr0
aaaS8EzEMoaujH+6FP35UrAvAXCakf2Kn+Q+lauIdWEKl8rsXM9hjvSJq0FWvP3n6+CRST/TFccH
SihsswekH4q2bNyX5znTjk3f0yLmwarO/H4RioKuWN3Z8wT+QMh5XsSxPG1kiBSAnu4yHgCjbocg
PLNA0wFy7Ydg3T+b9DPEsK4WtqTnHNbPwp5AE+5fo0qEFbCMVd7pYYPSol+SqAUGTRPZ4xkKwuK6
qxvAGRc+7CgLj/3/60e/EcyxdKAr6ekF/Ukv/7H16A/F/H7Mo3R0t5CGwSYBkkInh3wmmEvYzQFD
RZPZlMOmqM64mfCjgsSgW41JG94/ZIP+yJ8pSgR2W4eGdmDxhEsB29z8N4oS9CS+fM+hWwG+CHI4
hpZGSO7GCfdMP89VbtPMrilETyG82rGabaGrZjn4YbdOxoR5uMudzZhGO2NC7cQUcmtodGg/mDHh
rsfUO+EJ2sQOldtB++SSRRHkEgy86iwoKd+GSVMCu2zUZTqm9fGY4KcBw3+bzBcQL4ADCpvNq5EQ
NCM16O5YgrpjDGWdDdcoiy1P+QGzPb+L7Y9FqeK1HAmHP1IP0N1dAvrCxji28kCcSmdWlIZr3JTt
SqsU+EtqMTKzR1KT3vEbH5iOyYAhZYmQp30ZNJHLWWdfdBawCj7SJDwSpv6OOzWG5AvYXi1Z4pFa
YankFlvxOe5YvfGBfw0jEcMjJdM5HdlZnpHvpO8h2xjJm7jjccVI6WC2UhdHnMwJdYDxFeC5l06C
spu2hYuQgsRuPpJEPdLF/I45dnckcqSTciSW7Ugx0Ug2K2zXX8xIQKs6bC+qkZTKkZ7qkagGI2Ul
fVRsGYm6CwgiygNHrhb5Hckd6W5KIJdrdMAXWZM0S+ClcBsjQaYjVW5G0pyP9Bn+MJOrCqf3CDBr
Gxg29a1uXqsE8puRfpfAw9ORkFvCWiUxB4qem+ELHWl7PhL4QEYGNMVKnVSMtktYN+iv7JHy4zv2
Ly3ggGFf+tacDFF9ko1CQdCDZMBzyKmiUUbwM9Z+zJo2v5Q+VRsQJtCmvVMe6lGE8CtankY1Sj5S
Q7NlCrt6SrfNDeiVXcJBDEwIuRh6rjZBAOWQnvMEQuUofOg7DUSPcogqSXPKWoXO5SiWmDvdJBol
lLrrsq3PWHLcjwILG6WWNGPqqhZcfc1HIUaPkkw6ijPdKNNA0YCc2KN0U4wiTjXKOdFApNelZbKC
vHyVaR8SI6kdsbVzUKD0KArlozykcJIdR1FCUzcd5aP2TkiClNsepaXG5MWxhYDOjbJTWAtQoPpR
jLIzn+9y0KecUagK+qxxU+DhK5P7dMFHQavnGjIn0Lj6loDaZQXUvuJCX5qGDJ/LURQbRnnM3Cll
Xehba8cqUehClyfahneqWjsKbOUotYEEDaob7Acpr5UvwqUeRblglOeEQqnXEKuYoyZOT6JRxmtH
QY/VCZsJmqQfOSmrb7AlDih/VYwv4e8jQBIOoqABdVBrwbyB8VS7ahQPySgjOqAnsr6t1swf9IrG
qZmVGZSC6lGArIxUK+6k/qJXJJ/xUaj0R8kyKxG9HbrceCSOQm8Ypc1oFDk5srpPXGfWRWanxgNA
QQ0tRmE0h8rRuVV0i3YUTfM7/VTKhVNFKcgGIHJB7ySoE8lFM4qult+aWTwKsdEoyWqI36WXtKjZ
6lGyJaNq4VM0a1HHl2YUdpsE19Y8hG3MvlZ3ym92pwK3oyCsR2l4KE28tLpqUG7fOyCiNx2TUE1s
jRv4/bzWQ1m6g6lrMZOy+RQMPY3cJJbZLCmCHNxcCXoz/ImQ4cRYXb7ptY/mGFtfQTorhBsEA5mr
RHIXPADyZKGZl1jqSyxatEpQiUCVjnLXjmLzLWEhFAFMKC+cVLBVWTpd6g6BVV2oyoKCAdeeo7Ny
xyIOmTUkbeeoZGkFuTxB20YY5Ak/BcHGFgmbp8TIzxKixnagYfilEFSdpkPztxwqdgwRcfD6qGy2
ZUAVvEptdFpGTEPVz5KnaU2L8yry802E2vyz5atkW8ZpNodiXbDA0gQzkMWyuVPm5EvcpvYxq+Au
C18YKKFG9u3AgxrkAZntKMlBboDiBv06ZvWfKhs3oOioWC5IJINlPYTx3PRB61nYD88xVuDEJXXc
BmjWR1TDo9ehM8z6vsrmZWeLE9g8GIqnXWLCM8KjFl403ILsQ53czVA9LPuA1EsN9dBVLIfsU1L7
S4WzaB73/nAeQ7l5njUNyty+QkPk1ZamrhN0C5abZoubwF5LHMR/tzkIn63NhNtgCLcKpvhJ6dvZ
MWSMnXHjvJBXQEDVLNUt+pr4hX8Mnilc+ZU9623mnA91ZF1nlKN1VglrkQa8PMNKJyuHWv6CAZu9
SPpWfApa4S8wytHHsFEILsd9y+t7iy1IyItt0effdDn012iowf3XRTWUIEDRYNmRFs+g5EFcu7RO
HI3spnJ1obrcrU3rpJaLdY0UeDSFQFdDBcT+KAouawcSETeq8wSEDiKrizzIk2MTwpR2u4zHsTuU
RQtM1Rf5d1lk8apJQtulXWudKjud90Kn502j4+PKqa+cwrkT/3KQS+u2/hZX7MpR4Q759XeeDFfC
dB80HlLPGtoMrpeDoq95Py9ydWnnQbbOQs4vmyy2P4Nmp6+h86D7UvgwsNHAvndM9VURr7MA7qJe
Z3mZN9UyYV0+sA2kWjoA1cuOkTMHKaaic2ZUeNpBdxVoRl0tzvMq79nXkvnfa9UTcZw0LQBn9aGd
LaxmaDzfoGXdQ9azTMPMbFSWW+YqAwcKuZdsZrjz40Ue90G6FlZczMo2smeQ5MUnOOj1Gv4iA79y
eif/G3E/iM79LkxOeOjg4rIOh9BfJkOcDBr4ejuY0g0qJ7oRYVdan5zc75w5Dhtfu/+XvW/bkhPX
tvwieiAQAl4hLnn3JZ1Z5XzRcNouhBDogkDA1/ck0/u0nXXa7vPee+xRMRwZEei6tNaccy3pqO30
pc3b9DBE8Xp2pQY+w8a/wGuFyi2NOsQrZtI39K8lSsIFQzBcr72f7vDJ5VSqHO6kEmAb6M1UJmDa
40hnVdfglInyObqAL/IwbEIdBXQdVzhBonsRtc3NkitSNwNZwSw29s5hNq82Hyov2vCFduV65UoW
VYAnpzMZlrUCCAx3K90SAJNZ6q5bkEb81IEqOMya+4sCwEfd2aI9j0gfqVdOP/SbGA/SRs3lRht/
OXGOcLlP2isfNzeMABmJc2JuBGf+sDa5fZpSpgA0ZOu5tXN7kn4sj1ET86NrlT4GTg34OdHhIAME
VmeY5ospNknlVdKfs5jH/9CJA4I2nWkXUJFFSr6xYmDFX2M8Dfn4daK57bIHboHw+rq1qgUT8/+D
uJ8uHf36802d/xFuvZD5FEHN/z2Ge3MZ2/8J5JL9ez/iOMb+FyiMFNeSAlv5RfgETAka/JfE1hQR
FMCX/wrjoM5PUSAWZP2PYqQ/VAEEhWWhMIYqgCBiKHE54/8khkt/lUDtTwRGUUJ/meTIz9wjwl9C
OEUAuJAAgrYg3E8lXEBqIqxgM7fbY5ZNpvtCI5eNAKrXcaUHnyyZWMBN8Pi5GRwdolonS5dflSJb
p0NXRoO9CGWvxluV9SZaoRVYMvOcdV4u+hDBA5Zp3eQ5Jd/zRa/TRyWwab8URWb4V3CUlt0BeUT8
U/WkHdEUajKgvQKMSEBAqDJw5tV+HPQ3BN4Pmtz0PVmvkz4d5D/ROAPDrX+a0v8GooI+9Sc4B3mr
8a7AQHiLeBujHr8Jc3PSt5NgovgOV22Q9sL3VNELRecRmqVtbHwb6q01uL9TxbxN+On3j38DJ+H5
uJZmr++Mow8zhcb8OkebTIsRKEH7TZIu7draa0hN4FOXSWTlyS2hcf7gBKypqCIabWZ4H2i6jklN
6MZCeuWhMQPBrrVNHblDwghIhz+M0a8AEwUCkKLOdAzFHqrrlulbKGAKvHCx3ZbnxYEUi6t46uKR
HuMlpFlULS6do3uTdBZ/GnzQ+0sLPQbyRP5r8/03M0XeLGc0g4FUSOHtAcz8NyJR2GQEDsD086Cy
CGtTYla2UM1r7NfsOuUZ1vMIGUj3pZcZgNbamd6R7KKIZDQjchZYRfuKXgW+NbSbmq9BLRpgxH9o
KESMP68pNBSDlEPVUyT7DZJvIUL4OoOBWCV9hg/GIoSoHuqz6b3dfGuGOtjVonFR3s/4m15tr9dD
0W1rdB+M4Zdj6YCT1/0G4OC6B1zoeTUAP+IeKEwcqY+sLxv4KLj9YMFUJ5FcyQCmvITOre5AwkDJ
8/sO/SougteHO8dQNhGdQnX+3Sz9ukYX0UaJcGn0jUVujpNDA485tydVUL/PtfOMPXU4y/wfZvzN
3tyfC5wV0Dy0Wjj43j7XTKvOdZQW35oVNodVcITV+LegHChDFSBCat8NHFdj+wrqEqQ//6Hbb6cx
RqViXM8KLIACHoMN/bXbEE+2UbyI9FuUq9ymdRZiln2BIY38pd7aXN21EdEE2kW7TvfdGMcQkwD9
VxiU30/Arzg6JiBLoFYEFrgXrwKc/2YCPGtjuXYD/8rLbcjcWVvTI9iLeD+W63kt3IJZ+f0j/915
VJRhSJuFompPX4KG92f4T+SCK7nG7htlAVb+tBK2ke6UuTBh67cFp+wJ2EWSgPhjEOI+Qeoyu/I4
tzo24Q8L4V9bH7etxsi9eQHfEbIXb1rTlJtEfOajZ9G6vI8uFi92g9gvWuAi7ilICrat7aFgNdUC
ggmtytpYTPeAYeBcDRFxw30JTMkNB5tpl3zs53YYn38/ZgQQ8C8bH9ofZE+WLMb9iijI+1ZzjJYN
dh5m85RnOpNZbVDaD03hfCpLVwPOimDa+fq6e9RE8bfpZTkZ0PX40xJ8yuxpCumfJ5S+3cWo2QRn
JIPMIUHa7b8A3W7pxp4LbZ6MwyjaYzp2Bb1NiEjX63ScVpiNks9qe+zFAn1xNQkXrKix4QP72NiN
Rxeup3J7dNE0sruiZbuDsNC5VyWA22w3Y3pMS5jadc6z+aNxstseN8U66F5jpfZDq4WVgiHTQynw
ZgrB6vYIdcsCG5dmcsXLCHWPLw4mG9PxxPJpt3Hd0rRwMOzL48uiAQ1eIVbb9bQazgNa3kbD7ht4
k/Xdl2VkgzUnwEdkvqep3vyNcx13lVK9SxDdNbxfLhoEic3noRg4fZzjmcAY59BSyH9mO2i4KL9f
G2+3MEY/R475fndwzrIU6vZf9lPK16EhpVFPGwERB+o4ARE8VkFLrS7TyQbsqt8/8e2pDZKAxgk4
MXilsN1vnzi6eBShT8PndJv2xRgmui//ZMw7GG8224w9cYnoyFYhmaBauc1xAGOd/r4Ze239XzYF
eMcX/T2St+KE/ouB3NJ5slHJ+seeDr1PK69BJnzXVlic2qIbBwIsJtft+3ksGpzMRmS6OTaFT2Zd
ge6CXBoUe2OvFS/Y/ZI6VawVhNZs/gisAkSbzbZFX2MRAYuUMeWtqShnZD8URYx1qGfIX9JLLju/
n5Azam29Q7UMCOyh+nLpMp9/3+M9ieHnHoN9LoCV771Gb1MkQ/w61x3jYNztmD/M0xDDic2cS+DE
ztu+bikOWXohAPZh2ULZlOKl8S+ebcTMvqTTSYaE3/OF7Us6se3Wu4vWJOnuSthtjMnJqtmMLSRc
K/jIA981q2lF1qLH7syJxTb6fZeSN5YN6h4wSghNWIYZBDH0JpSw6dBvEHclD4UXKfaWN83eAB+l
0751X/YxSi6uaBv4oX2Lw1buJsUZcKJfIkHgxhOEyXhL2w7326hS5vSiDWofB7sGze64XfCpVqR7
F4FisPHURblLIch3czrWK/wqdPcPXXvjZaBrJa4uTgi2SpxBzP2max7geK4miKDTZt4tlXcWS2tT
W6u/Qp7UJZCFem23xzwZdj+yjzTBhCysV8163HoGYcWpTKMpPMBLcRiOkMsUqw+6TliToY1KLDEa
lNmt2wSzedEmJsCseZxIeGDreYx/IcYiGIq+oRgK73MR+TpTk8SWEGUi8a/X8dlN4X490O986zd7
tIBbjdM1T8CcEzCLb10dEjbKVmajT3Ofa1iHV/cGQpZl7mpEllBX/MksvDmO9kdS3NORxDiWkKb+
NvCKpYYLYZYcMlaCFeJXXEXRnuEjY3yoNFRnRx4iDRqMqXTFgCugT3DtYfQwSsEtChpINhZcnkDv
FDAG2JDzR4c6ujgB+ggb3y8DDqof09bYMGAoF1UM2CvYRft0NN2yT0QkW4KXcpXl/DHWvUZLsq7D
2dQxv8epvx9tWqZvLARl+yEAI4G8KUQLbz1bhE0jQKJlhUBuZRDM+6lLoXcKMZd3LNmg4Tla4Zgp
qhIZTlJUDhCkvYrVlC5ZZRAVRNeu6SN6y3uQBbUNemm+xuDcLgKfKDt0+aDVNyrV5j72mvXuS9iI
Cu/oDH3cdijkUGamtoizxukUQlaA3bWCAyxmfdyTGyCwpDwMgytJLRc/Qeqll8JusoKoH/qpuoGq
FJth3lyA0GKJMglVF+SmE71nyq+0qeOFAGM9mzIIwhHncOBpXoBaUXW+qbBtCGuxFM3lArB7quxo
JDvNyCJID8CDl+1TYDppHyeqGn5IKbD4GvxoqVdIpYGyHco2CciKgrjrApeO+APovABCohzi+EwC
EcmpicZCxEfT6Z4+rNncdNFDqeNl+YT8o9TfRqMfoo84MfLpW+YYcw9bPjcDEq6geBXjh3LZVHfm
LdCN06Zp0euq7HSaiDqHntsWz6SXxfAN8KyeF/A8frXfy8mHgNwkFUYiLzwfbFYcEC9nip15H3Xs
riR51HXnmZlkVOK7KIbUY5QXkkJLcrulesaS3ghU6OIDiqh6Fh+HgRqTX04lb4W6GbKls81Rzo0P
803IkNXQnqCu1C37mHnn9CWTVDTFCWuFgTI28xbjWFdj0UJA1USUWX8Q3G1yvQzNGIn2HNoep03d
lQHZIIfZtFP2t44mlo2XWBwBQt2Qwm2BoNzA6yorD3h6Ye9Ukud48a9vRm2r8DdUQKJ4HCBkap+3
yZbJfCWZM01yQZYoygEGy6yb8vMySAIsM6Pzfi7GWdSiO02a4VD5svAVPHAtM1Fmzbs1mGDy95JH
MqhT3qVRYi67aS2L+R2TadaWlYXkFoYrdz4T3WPecB5t15SqESMVrRYm+xZWGxlt11HKXa5uCCRD
RL2XMsiCH4OEIWiOukURNFfDZO1NQk6ZipMjBDRraw8QGkhXHAYfR9nwd9IkA57XS1WWD1NTWFs7
xEEY2aSYWpwgNWFi/xG0Hy5LZZEagSCNihG9r0EJDyk7SRH2EUuV7/CiR+Gj+6HPd5NPZ98UeV0G
r7EAtgH+xtmXyNJAktprV4XPNgyflciDzHGWjBCfV0oQgDHIvdinhxgqkuwvopZ9nAdaSmBJ0RQ5
TEU0dIWg361FQGNPrm3hadWhIGtu67YQ2RRhBulkp0cvh6kdMF6R2PRZgBwjy20h873JLWbabPcM
KwtPSPEn+wz2f19gzEX7zGdrhPdU2e9DM88EH8URW9iANsyoPIw+/uiPc2lqnwG4CbyXIe+R3UM3
ApV+TUMJAKAyuSAYix+rh29jiZ/MZbR3jvv1ZTAmrBpX//Bxywwad/wLKY0d+JfWRfc/hjp6/fh/
Bvn1c4gUk+42T6DCzmsyRGJ+7iAuaN25HdIVnbbJtuBZUAg3bXwPoKrRZZW9TpTeZo+lBoRqcs3l
QMqVZxXpxLyydyXk/RilOekVPgIRNUGrEObyuYREYt2d3gaKeLypkENln8vXEdQGOwh27bVPImkR
o9VGDyyQi3UqdhQrfp3a1+XBeKcwPoy2+MYxy9Xe+QVpR1inDXH7YwQVDG+u2sa5eNiilk7+Cj1N
9+F9XUgbCCa0Ep3cf4W0bsT30ixHCkc1erE3/XVAwZFt+IdWqaZQDoPe6uTlBjYLqaTNjmjEx9CC
3JtvStnsCOEYML/tnCf2mbBmwPIZM3is6Lyb4ey+G4Fl7z+YzPsLnZsCL2qI9+3Qb9ne/mFijQgP
k2pU056GpsDvQgFKQK5345oTf52+rpVWjqXPzz+GvJSzQ3OWNu3wIzgBNB4uTdvhnJ8J2Ln4AZ6b
LOYDGDU/QAozNhwPz6TQCJm8MsC2FIA1IDuYJjFd5rrZt/OE8xXvdevEZHHq4Cwu6xWy3NSiLyDq
iKEuUiVVSA/iI5jxS1KSCZ8X3o54gdOYqTuIjvDftQ8AUbI4EECqFli+ups7zwEKBOTJ4Zui0fMj
G/iCKICv2772QT0zgMRLahNYmAJppxM0Uz2O2P64RAMvx8usxFG1fI7ZImFvGqV11138gJOlV8LJ
0yQU4t2vKx2h1rgwUmA4zunLnrEaihVMOw8dRzaUKHTwD9CQiMAu/GvXl7IZMUSpWbYOPeqaMGZH
tsUEVs47ug8fWcy+aoDr7kv8FT8rxi5gBMiU7P31bZvgxWGB4/O2BRQWQd2xAVcsadINJcQX7cr6
2xQSRnyCrWSPYedsGrGuXkGWjWTK8dM0WMeTy4bbDb+BdKEdouYIy4Ea2WxnCSGG7xD6IqG505AQ
KAAT2XXfQc0AKpGGFiA81FEepjJlfMWZh2yUEsOMWG8fvKlFFnl/RGYW8vveSzU0+Do00+jl5wD3
DLKYwEfn2rsylTtIpSccd7d5x1PmP1DAvSs/LlyC1j2xYDI1HgBdEEarHCAQe6JNShCS4zAsMflb
RDf0ig39fmz0Gd+Xm0scweJ7HUnpkZx+l7ZIhZivwgaZS/6h26YQ3Ts400AVNmNL9gR7i/UVBbNh
BCSN9z5wM0Cvc0J4uaNUqoW/Cs+67HUwT6xchSXPdFFM3THIk1d+ookeffRPaIlc+BEnWqqyalTA
P6O6UCR3j0DuQ+c/xY2VDZK/szUVy8eQw7ex38q5nW3yeeQFoImzg9SvL+so2cbucaNTQnU14XRA
spgnRMOnzPOsnMiEVd7LEplOeBP0cJUHMFPL4UdPXufSGgmAsM4yKPLQrRdzo9S8279ybXZrAu9/
37zt2O+fGF7QWy6T/b2MxBE+sTbr/kGeAp3oj4jcd2y7VdxgKzfwFvndBuW9OUKFnu+7suz3v/xY
svApYYlKXKOOP73iobs5jZraLUiVyyuSuLh4Pwlw5LoK8QD0lK4bL5PLYKGLFHDLth0OHMET4QWC
C1gLpK5gfdMY+PMd8P295UgkxVd/PChzJY40i6US3b9GbEMrtxwipsFM9EP3arC6V6DRouIbVgP0
5zsIOTrmKD30TW81r4RlU3SP3B2DPvsAFm++apNmd+OQyYtn5LPamzW9bLhIdzhHKggF901ukp1m
PAxh2ddkziFwaKtMjEPfH4VU2I2n1wEBX7IbvQ4ibvwuHUkkr0WSQg7wB+DrTUAPLAf2ASs4gXGD
kPYt/SI8g3PameReaM3Q6rxpFuyGoGFmLeoNoBFqBvAiqrm1e9v/EN39Gtvtj8dN7RAM7FdQ4/lv
GEU3LToKYw6o6tU0SmDAaAXiAOyk3z/qDdCE3RSj0iieBcgK/2V7WP+TRjcUEC9wuJL/WSNxt2hd
W8MpfYfs8311l0zskzq1EjOsqaOYsh/G8fdt+RVCyGKI4fH/vZ426HCs8zccBZ/TBPCtbO5LsCrs
qUWyOUz0OOI+7uOm4Tr/aZz//UCUHAJwwAok0GOu3yCqnXAxUX3MP0L2joOi6XDiX+Yr5B2ANV92
9u87SHbY7iflP3oI7HYXRKPwHtL+36ZSLErSZvAKQdarxQhi20H7laVrlp0WOhbzSRq+uQ9TgLT2
0E+QKj7R1ME0REgHwkH0hxb9utIx5gil9ouAIPjOUL3nLS2ylnEEZWBqP6rXTRXg12GPL1PHYdfb
Ym4xBYJOK3ZmmeJwgGsRib0h0qR22urZIrI/ZVDfZXG1wLSsNUy9xcexPzi5gwwpSW0dXnlf82pm
f9+Jt9OIiaO7zhyMCUrg4frJX9cwzl3rkwXqcjF2u2XaXhwhM2bD9GGNionigrX/d6grAwGCmogx
JnL/3177/dfn5dDqYoLj6e7HsbcghUhWsYZl1ajDgeu3/mfPA+S/F2LExkCRWfovc5AGDiR6buXd
67EEJ3mfjbxT2BfDaPcD4/cP3O3LT8sUCwL0E8UOhB4FuTBv8cywbkvrtgzFZIbIdVmd932ePjGH
DfOnLfjvR2HqkOrGULIHQeZbU4faLP06Nay5eHVFkI62k/9LYnu8/L5Xb7g1/DoUGiXIWIwi4gBY
1l/nbYi94HIx5ddYAqb+sa0S1u2uokv7PZwMkOEh4aunLsmr3CkwHZXaYjLWPh2W/EGGGEbwD+16
lYj8NODAMDEEJYQ7L4QxKtr+2rI4Bl8ENeV4dlsSi/GYZMvOkk+4hWjS/4zbAKK1RvkdYL5l1fMN
UWzls8aT/hpeBKRBTa07A0TqJqHAROL3Pc9Q7Odihc+S6TuOQj1kQb56Airs82htj/DMyYQOFlVr
pi3xdaxjNiK13GWAAG/SheiUIZvghWfsGIKk9B0femKX264RM7Lu4HyxlgCrkZCQXCAAytv+oJBS
iiXyw3HKI3xNoF5N2JcoIocChxh7Ma+vIVD3Mpoo85PgSEHIursnYU4iONp6TzC/G5IJww3Xj035
XTqq3cmMXi2zgbgB8xabgkDI3I2+J1s1jK5EVi6S4JScqv9AMRbHuah+OFgvnh0Yv4Dx3WyxOxe5
nVN7iZinY8nRFBqP7JF5DQ8mBouCFEgFTT3iPPAMSqqHFO54md6xFRnC5lKyONpBinF2wH8hD9/j
wzKsI3Tiopt6wMFAhnKwH5UUvtC8jqDXD3FfWVTJzZL3pS1NHo6NhdGxn7K1nDf9CTzIzrTBN40T
dqf9CHLjU2uAgjeQRVPQ3CfhLCES6cxwhv9ZERKPxVXGlpA8kWxZfXFH+8DNh6FEzYfkKIcxihGh
w6AtvkalLWhhjoNeMbeHsCSbW6GhBGIy13AZSVYg92zl4aZDSsi4IY1EBtRliMrCga9tRTyeaax8
eGZx363iwCkCgaHq86F3fw9AhKIJWTxspwJ/2EgLPUvDbooe54k8DUIxVJb54f8BkN/913Xw+2H4
ujTUi5c65KpDKOlKKDVMNbuY9QQWttE5mpF0XVKFLprLTzhcdHFvUDZEnfo2a7JKNE24z9YW0um1
DZBE0zm9aKHkvOzdMl8AYdEfc4eMn6XMBDJyvIqBZc/uE8eivqAN0pEq7D7xLJ1Rfzdxq1EzJo5R
SEY4Ckk4AdSVDNl1YeIn3WE7DsGwPbfDHHLIzzG7ceRO0K3To9Tt9G6TysdH+BT+WKxxqrBiWf9V
mOk+IdRcOxo11/08emjMAY1DINFczHoqD6IMxYfcCAtdjmm/taPlByVMU610GA4ZL+1VsSX9aeUD
2OnBZBQ/XaxDTSUqTwT85GWBOPHZLXo6Q7fEv9myQ5bUQtRWraXMTkLG+t4gw2yrFKCjsYpS3TyE
ZSu+KNTtAsQw9Z9CkbTHOPHxFTL+RQsJb5TeUMCHJ+dHlFmVOf8AULOFjsan5TcCCgpxFjHk45xI
0Z7MOkRHMvb+4zhTACEwBYcRqS5X6eiQMpH1oah5XnJR/N3OSbleQhkxfR0TKslRT8Yj/Gp7gUoo
aVZ8L3yWIweLR+6qLyGTOFDi5QdUVusQv/X6GtW1iK2RMqK/xHI0UP3S+HpkZF+hPNu53WYOVwvc
7Ns47+ZLoPLRVdulIjkUsH7fSAjpgOICBZKRPfSOn4Ox4buNoqVOWrJ9GUepEygdDGSN2zZi5QqF
ohZQ8rjpYDZUbbhiU4NEtpiY9m4lKOu1ItSrZxRlSK9oEStz5RbrTomZkutM9UsFBPoxC1C9Qy58
Rwm2zzxO/gDIEzroZunn/JCtOj3S3A93RlD3eTULfMUYtDsqFkwdtBldnaNcm0ERi5R+AWOuKxSf
Gc4aAEaVxL3/sJCh+zCK1Xd1533zYMVq/3aL6ZGGtUwLCgs5IyuJ9oEJLoAFYuMtYqvpUoT3ZTIK
VQ/bLL/I3mwVyKf+EXfzIgvBzORDCXLj0iQOwmwX8yvaDvTLWLDlRoKHmEGH0AkP5b7iE2owrM0E
LXQRoXKSIl35xUVwtg4F/EZZZXK071lg3QmGnrG6bLf8whMt3kNnB81JEO4h0YM5z9NCztLM7ItL
+UNA/P6w2X4rztbQtZK2b76vGJCz8Pk0HeGervfelRmvHLVgkrvGV7GY50tWduZs4R+TCkkL5QOq
C5XP6WLST9Jx/QzV/PZ9wgI/zLlObikED+cYJ8XBLtbfw++NqiwM803kxu5pQ7raOVWEQzEEmPtO
rDHFWbbAIsWyLYBTZR27wC3cvDbjIM9dNrkHaI5StH9Orkg8pCfJ0vEz8EL7vhwEyv2sqrzve7dd
N6O0qCkBk4vwvEfmPY39lZtoeD8gYeqTKwr6Ne1mGIfErvMdXXtsHmBt70jqp+vF5eGyDUuqgScV
w5mjTsQBYfteWgk273KLHL/hMG8ftqQQDwUgnc92K/wnHPjNBTZbfruRCAnKG0P5GqS334B5J2nt
UZbvUGzrkGK9u+GE/B39Hin34j1qJxlbQ7ESn1yQ9rPxE20Q9G/bjSvpdA2hYQfUotefINwve9js
fjmmeVdcEHCR9Ww2+g6FEFMwBi76FvEEGtKbNaNbWyIbYIEPfsgnQO3FTZelqKR3jLXrUENDlYbf
hMg074H+qLsI5R8elXdf8J0GAHRLHsceHoxEeaC7pZSQBWaGtFelNsnTFPEp1EogDwsSpOmhTebZ
nkWy6/xLQXJULtSuOJVxP5RXvSjMAfwyyhfM4OEPRbn1eSU3XyIzLuXDnY6gQ7heI5tjrBmKlrgb
W84goMjiCJJHqe3fpQuNPuRD2ZqaLU7ooyiN+yibdu6PoKJXcd0jXaI9RG5AisDKOYlQ42wct4/I
THGTOO+uR3wo7aKV7jBqOjTdVQeswKma5PBc6qyf+HwLFEeOdTqR5lPIUb+g1rFiN5DbcnIIBC4i
kicz5h+RzoIyBLAjzviMwXFqBsidLmbPcpQrWOJBftrSlSczsgJtXE5XCYxdfFlQMBXIW0O9wYOY
x2y6L6OmQ3WnpFEl6hNGvEFBhYiWy32bQs1TJYKqD3ol0XYODNEu8iJsEt+EUi5DnTjwC7e5gjk9
QOC6HTQQtyuZeFRNInl3hUIeyyjfKSQOlVuK4R/ipUemStJ3u3rMJFn/znsqCyRZMMlUAuB/1NgP
BWjXeiIrMnsoQRLJTSfAGlf9APi53vxihyrtVxBS+SS7i6GlmT42IQu3XQv49oCal8tF2lBSHFCI
VOSA6qQjqCSGxKHKTFm+os4WWHnmE38XZeWS173kdKxy2qWACIElPhITuW/zntWVOtT7PGvNSXps
ZpFMSQ0XTkSoijbuErlQ5YJ9XCOqczhmU7G2qoYl9fiAjiNke3yFEbIFOwqjDNK6LFnKY9ejrok4
mgS1RbJbEs1segDJ3PMLaQuK4mXz07aJ5qER5qkpTSYrhAn9fYDm5MhRQuYc4/CIYSSYAy2Xb9cK
VT3vkAQ7nWbhytpYs5kqh8zaVH2f9feolMEOzjEUhSlaCvs6+/6rb/h2yjWyYG2DakJgPou4JkgM
socNhw19X44ivc8hbHKHdgYGhfWABVNBpxe+EW26D8YOY3Ec87y5QSk3fT/Z0TfHaWlQ7ARodpNX
Ub+Ul72WSEocrDp1yDy+H7oYZdO80Ncdz6LbpFvodWJApqI0IUj1EmHRIUk4LsWY8um8LQkqGqFu
uELOM0ohoTAJYRrJfwWKpRm3588iJXOpbdfImrJxNigC1SNjTUOoOV2ODJ07rgDf7zfu2m8cfLw9
S/B+B4dNicIga+fucMrj8G8ZqnW0Ev4FmsA/4tRpT1NesnoajHhETjt5AiK4nCAmKs86LvtTbnL5
PpKxQ40uJv6Oh/5BSSjUGgRupzzh8rMOiddVlmr9OY25u5qSlCMf1C2yqFuAtshqTtBpJBOdaLvM
NYLw9J1EWHI1B9J+7USaP3W8IX93JA03MxjlQ2asvkwBZT+CFEBOIGzagloxMra3jPMUfiuM474I
6VckySJIX4d+P7WXZHzWcxG1R8VaELQAuTW7HLIBtYlGZOl5cGCbBoiZB0nqVMGOVCxqZXarzJg8
CyF8VyUKbaikykWB2qy9rQHLYU2I1WSXPZuS/IAQflao5ofj+6pHPZS/DKI2UXcmTeMnHLzBVWVU
hPki8h07eCOjC9S1TB52PcOJbHOHijioQ/kuyxb5PM2FwfGAyPOkJw6VluZZegNK0V2bFWKXyjVw
aW4WVAl47hK/tChc5eDYtrNavnq/Yq9gUyJOmwzQ1W8z2LS5AlM4Hwc5p1cAzxtIudoF9Wp3Oet3
1D6e+anPhb+mKOWIWBbuiD8obqPsGNkemv14m7NHPyr1OTfzUndjOh5UHNn4bgo5uQfrh6KLoKox
WMwHoc4BTtUVrN8QjosVQsKVK+F6Ql0S6bsUZSyjeuK7QnDt48wcnUE+fgWlDBZRTUUvUKRrPjUz
A8XTd7Xs4KS54x7GIldwtW0Cnzod+Pb3ME5D9y5BivF4QFTBO5i0kmlUu3FkatR6juJEDvQdm1Je
VB2xqKulIGeNhnqOikXyE4i8bkElB6GZLmtE2wv93+ydaW/cSJqtfxELXIIbcDHAkMxNu1K2Fn8h
JNlmcN+X4K+fh3JVt1093TOF++XiooGGgS5bljPFjHiXc57TBPhhy34MXS5cW0WSvZoHgA03hlAR
JK+4zC+VFzPSCftx8Y3mrpiYWlnBgk3DH/fd2LTpc5LkWNuimY8K6x1cQlbVBROubGfYJ9Rq1WmU
o1Z+79t+meydRJdVVjvIxEb+EOsmO6FDg4BrqKJOCU3P7rIR0qD9KDRkXCDsRvh+bJWWjpf/rdR8
V+d97LNKRX4jF/sZG6EpH34MkbVmW4QMhb+NbE0jXppLyOqbpAAdw7af4XO4ul8TEeuLc0DvvfJ5
a43ex+vfzFKTQeUxgNPobONsdrgiOI6Hx1EyUPCuBgpKvP+ZrysRjkk/tvlhZevGT4srL6szPO9j
NZWRXQyjqi6tkZe3BmmN+qMPEeNYZfxgDXaTOnhHW5laF/o4tqpGH5UO1Dj0Dkm7bxov4zzWBrzn
qKOuTURmlO6Nz4mp8M32gycO6eCWSjVMhycmvGmI1GssZrFLqkWkxa6ZUQL5zA6qGsAbpZ+3i7XC
idnOTbHfjIEhWl/sXLVa4sA+snxsvLH4rKH6GQKzhhIeiJHPzg4VTPlVr3KqLNwrssM/7fS+jKYO
/cwSrGbLUnR1RvXhkrnw02QC6mVPR+bT6VWtx1aYm5A0MkOpctdYJSKyyWdB3WjFQ+Yvs3tqKeHc
wKoaJYKlmvPq0A066srFa3AGI+3OvzarHuccraKMAXV6YowGa1XnPtXw3CezVuyoQOkQ46yx7UPn
iKGM4tJb3rQ1XtTGX51b4+zl0E6jmcD5905nsQ60YqI1qFYNM7PeZYbcUU50/XGUdj59TcDkMXGh
ojaBseUy2eMfm2Ls1aPhIRoyW78KY13U9U4ovT8afe2+FFMhGFi6YK/rkIFiatOhuqq/wWOvj5Gp
2+PwjCQDOUfQNaj/QrQmQMSq0TDROzHcuknovMtAtNTh1wuLwCWYrdzdublTXGhJD2sDQTjmKDR/
kMDb0FRjH3kVOMjA1QYJ5QEsweouiRZYaP6ObVO0eM8ZmL2tCCl4NmL/ftT0mtcJgw8iwnKn+GFH
cLQ9f5eh+fgGjI2iIM+a5ErjGO6/0FzO8t7Nym6ruiwzPVLBOBcdCJz0jSPSAlo0iexcz1Z8jXwz
+Zp0Bu+8N68LMrp4ZDKyrukSNKk+f8ZwO97NXSF5Cdjr2Fq7Zc1p6paYKHLbPxuMD10Af/V8Mhha
pNGMZudptgT+RjvvxbESWYZssrMf2jip94NZ6c9O1xsAK9FHQvNbcQ70qwrw5SgYrLBRInOE9UuH
AtUg8NPJn06J06Ga66sVmWoSg+L1Zr/YJBt0w2GDddzcs7li/6tbGB6jZLImjl4NHwYG6cZF9mgl
PW504GX9tTU241UCcsCLdDtpXMzERfNpXtwBNfSAGz1ApeB+EZ3EM11SgN+2IByqoPcgnQfU1Apo
ch77yGTyNpURF3qGIoxxyd1aMgEIVqdpnF0+IfyLLL1Md2u78DWJjcwPOUvZRJPVfJ97We3MuF/C
ebDVi8tpMV1C0OlASLSTd+7tDjbboNl2S0OQMgUqzfraKmLz0pPwXZAvxaoMOiP2LzVNmm8AyPKL
RWv6OzSEWYg2zXzF1TZW7D9cX4Wp3Wdd6M4iVdE4qwxkQOcNMQQT2O2cv51VXGaGqez94Mw2gAfZ
LDdMrnKQjaIuId43pfECVzhRQYlA5KZG+aLv3NlWNAW+iduijXW73JVGJj/l9tLNIfcmVR31eSSt
rvW29825na2ZMbRl1vGNV5TWc4v6IwmmsXix+rJ+7oa6DmRaMXtE6YmAK5l45IvuJdFmPaG2WjRo
yatx3Y3Y83rmLl+qZNROXcaHOurS3AXFM9QXg93iQenc/Iq5gHvUYt17ZGKcujwGifPWmNApFqH3
56lT5inv68EMswkCB9WaXiLpqRjxuH3vHXtLVk4E/pDCqUz95VDZ5lSccfGmUcdwK+p41EXYgmre
Ub4Yl5WqJZrF2XiWsVqe/XgwgqYfdSx9dr6DTxN/R+6sR8IWw2ePcv9giNh4q1HGP+t8iQ1AjjcO
K8IzXiDvekF8cGimgU+dN74inB7umlFXceANtW7wOVjvfOjXVDQGtD3ug66izeitCILbJVM07Wpu
ze4pY9gReQuNSkvewxos0qgfNa8QD5m0wDoLpvqnpqkMVnQoQHPLelcj0/9ulzfMg7o3LigYzBG7
edxVz3S0ddmcO9HXwr6FW9lyyveQWdBMdS2+bMQLi8rKll0Di9D6ljyFzUg3m3hIzMiq9WWQJ32U
ZbaeEJir4XOcLrP9bleizo9Z7ZWDCGPR6YMWeZMt5o7DK0dlw64N3UbmG6mjRwgCjZWyEQQPQNzc
6fTlNKqFKWbgmIu9F6KavS9OVQ0cKm2TF0vBOWZL3Y6o89BPRJpykgShjUD7hUyaMh61l8KjzYcG
eT3gETXJpv6mbzz1PmLRioBw1zezyiWb1DTJUTE1CcxxM+QZbFmDJFmy6u39ZHkDLUxqLU7XPdbe
HE9ZxILYo+/DypQu2U2W1RCmgUhAozd2emONffs25utkqIC/pUlVONeCkixYG8nJcIw31snGolHb
KxFOooPCkckyue3TqCWraQeggHJ+D40+QK1LbehpmC8z2E6FEy6677nT/l+v537dLrM1dNnT452E
78CSjp3Mr7u51FYgG5MUfmfdbAuN8ofwo8x92HgHIK797zAFIgwIV7n7sff7OXnk15389h2xcbOs
3LyjrHw3VMDPmgyGc96g45f4Vv74jtMPVQ1A1o7VfO9KMSKCm3TYGKFMM5aCP17yX0Ly/bMkhp+D
GP6vch/+X4x0wBuLz+JvWoB/YPLdffvHxMwPDMSPL/wd6OCK3xAiega0zB8YPaxQv2c6eDpAB/yT
m97E4Yky+HZ/D7bhP23pNSYISsuykeqwuf0ItvF/cw0bdRNCADz+whN/BeqATJYH6Kd1s/Dw9aGw
YRomcJqzev/1AeNi6tey0dXRdqucG3MrdegYZuvGxL/h7/AKMdgty5Qkk3lwWj8w+647Ca829P3a
MswNJU2pHzKRKWx2VPYGTcmTMer8d87y+HZ2HJznyuAeSBnTI8nwGK+XWg/D3oATsTKRY8JoIeHa
uatqqPhlbJgspeV6IA+ofux61V2orJU3Bhqmnaut6+fY1KyNScl0q/N1GEeSjcADR9RSHfXWh7Bm
LLr7ChEBslPOyiALarJjETk3ZD6U4xJHo6yOqbum38gjSt5n9MvXnNjuM9uVbIx8zRdXcJtisOUu
9JTA3ZS4tB2JuUOSZd/hHC0uJwDIt2kth+tp7rWDEWdAYfWYzVs9TMuOk5DdhZtkU0huQRIuCzE9
WudQlJSlvwRMp/VgKmzrs9fxNhsaSo5gNKW+ge/hCSOSOJqwgnYmq+FApMJAlOmXd5gaHOqXtbwH
6FXTo3rdrYwZ6dCg5NWF7ZpNmHlrHOazBDrvm0DCO6+8rlwjQfPuOjMmoLwBAlXZ+hMs0OFqrMVz
j47gwej7yjt4XcwsHxxAwmQPdephA/09LkVu7rPR8iDSJRk1D9Tta26xNFKWnoek+K3Xtj31Z9ep
vWznOLF9YVHPUAc41U6Uxtmd7rbsHi4CAWc/0e/EuOVC9LVpATrsxxfK9ORzV1rLLYRGpACls8N4
g3mtzDVGoNBtUV8UF1RK8ZXfZNW9rQ/iOhfmUzpvVqUa7qyiAwRDksQParTbnaPZ5XGGE6fXxhDm
eZadSSjRb0cgvFG8iJnKuz7kwDN2pZjnUI56HcUruWqBD9rnmLHh2I9OmX/35/mdSlTb1+ypKd+G
wjjzkLNKWJb21OPGDdbCt3aGZ89Rjkkucir7vuZpY/zuX9KAYjP3WifSZP+8sp5GU+xqe2k6RmBj
uDxSLqOoG5kVGSN7iGKS2jPqnOTUwGQ+20XTXCssiBeu17cRw0VoUgbDvIIy/saaWp4bHlt8aQ6z
5IYVbzBWVG+bj3WDD4/2DtHdcoZtt1HGUiYlB0eUKjE+e3Aq033vG7PF9NjAwcdWZJaJ9M6zg2y3
CaGjeayozdxmmw5lxAYe1ubSeGRpnWQ73c7SS6oS9x6AbCyfFrGWAyLcrACp7MN5ChgGKr7/hJbZ
U+aTbxFoERQZO8GwY+nfMYSvNft58cGznOYayhpX+0rTsWT6KujDa62bHqY0FfMD5cbIfjNJtMy6
yS19yl4YV3VrFTHXq0jBkvYmwWjYCERTj44+4jFLkhdIMUkRZtKAWA1DvuTxnGuFmJ9KO5GBkS68
fIYupKoUWeV5O8RHQ54cEVGIl7Gu5uHdzX2SVl54j/xxAn5HDc64yLLJeojzwaI/ThGtJD4+Kp4Q
HUfrpyof0cLprWU6oTl0ZswHy1h2H9fPX7qpSV7if39OTPrlnv7/LnzJ0PV/eVH/Z/H69vr3EPjt
jv7xJX+wcwWRuR5WXQfBoEFVixbsjyva+41b0eR6BAtr8CsF3x/s3C1gzrW51Amqc5CvULn9cUXr
v5kgeHyuOocxPZ3QX7mi/6yK42/ZlKIGdvdNE/bnmjMzGlP0ltCOvqYBX0wztR5HX/Sffipe/ptC
89fSFmIu38bdWL98N90z/0x3Wg3EF6y3tSPSUuMTHkea+lH3bssZrsz/oL7bxHU/1xx8L+oecCxA
ZbjBbH58Pxe1/Czw00xWfFRG7d/qTjddI9FDDrHqy13jlHAQ//WLs4x/fHlcz45h6ziyDdgJmyP9
J23zkvd2a7iQClPVxSye23q4QqKRsABn6WzTfs/+I2GEFhELI4MVSiCAJQeHrUp1aO1kDO1p4mAd
l4oWNSN6x6+3WCnld/pbhUSSZW7vH5j++Id57dJDyQlMmMJSXdD2l/dFDtai0LrhszE41QUwCSB8
MYv7WA3pjUhADEVWUsmDamnK04QcgXboy3sTx8Y3JE/ro8xF9+g2ybU+qnQ3E5oUEp+iH1fTyq+F
QFUZyswa781+LL+v1lrfrtacfTb1NAsqPS72disrxiXlFG7n2FGvYxgYa2sevElHq4ppHiYf+51i
sPpL1xjqG4Z6mFhokF+JI9COhbMt7DptPraKzjAQix9DHNbM+r33gGxRjiyIP1Y5Bno7M1WCu7nX
e7N7SXPNnwkXkJ3bMxZUM76eF982bdVfyarJ9m7lMr2cY57zUJcwXxhxldXb2LnNS4Yf8inzc/Ps
0wPKcNZ7/2vmYfANMAKRJFCaqs7RAqbLHoIqsxOk1/Itl4Vnh2hPilu9YLkToperr1xMxJeKGf6j
p1bwDXHasQLcpDgZcY1UWJl9iyXnLBeCB+IlU2eJ32XXG3r3gpl92teLPuy9iZKCvAan/NqVpTzI
Sr6rLmuiBDPBZcI9yZB3tWW563lzZBUX121RQim2TO3eAhZ1pa8YV6gayJNwqknXojzNKAW1GoeG
k9onOK4CCWrV7yyCYK70LBm/Jr0zvOWGyordmqzUU9qQ+he8BT3+W+e9HYpwZul1UxU6Cwq3+Kpb
5BEQkHEZa0Bq8zz57PdMWNoYorDWePT0bE0ZLc0VNjkBoDVOncBthstM6wR7FWIoQ0f3sle04jF/
2P1ixeQdsLRRaE+c9hzPhXnlyP7OXubZCDyaDR5tPj0LkyNIRgKxoTF9W0pqHLsjCwb8wfo2AHML
+cnab4QJ5beM2hCIr8NwbjHrhij/zpiB0t1or8/a2NGIrNLcmWrtbzR3XXezD525qvwxTAx/2qtS
3Fdz+eRacW0eU7a1kwAXOUn1XsFaNYN4Ghk8OCMyTgJrvMbMgpVRe5QnZY65zNyic1TROuuVNxdq
ORW+DiEqlAgZ9CDWGDU85lSrpHAujGznhDeibqNRUZ5+Etj8EmJ6sDB50/zJVYPc+R+ZbPZHPpsW
b1ltdktsmz8QIHmYJ9Sxz4smMFTjLjDZZXpzr0dpoSlv32d9ShRcUg6463JA/yRM2pv1ukmn5MZp
kXgENWLQ+S5hF+qROOW0vbz0Y21CPoWxzn4xGxQyKNCrWJM7uAa++Zhh37L37AJt96v7kWYnB7zB
FwS8wDd7yEvUvIzm/D5/0ewmf/CnMj10esUxXJeufZz0oXh0Y6VtfiYzVsE8OtYFsmTKt3md6GhI
tfQP9mCx5zTj9spYFvtolpruMj5XzGHL1Tc+mbImK7Bvt//sxg61uRrnd8es2BFWRtXsUUVYp5oy
VAajYKGWj4U4Nb1eXTAu83dDOYITLduY3Qtr3fqyFQL9hju5xt5w+hokccomr/GHsOp10lvQOjIZ
jWP/C1qaMmwHrXpYe6AIgV1pI+PpaS7vF0s03wR99hX/kDTZ51jH2Pj6JdE7TlLQXQITOaGD828L
O3Vei5JhOB7rCTRJ75b32gyDPMxxnlYhxBV+z9aG8jv6pOLR0gkmLfKMZD1vLeuHpJQoDnvKCIPD
I6fCBosV/bsK/Im++Uv088/0Te71DSPzz+c1p6JgmJ72/80X/VEIur8xaGOsR7A13RjAy78Vgr5B
UsJWiFEp+piOPeqHv89qbMym5AwjYuYfIX4qBKF54tL3gCY5H6EM1l8pBKlE/1Q3eYZJFbMZddhj
Uaptw8KfipjUSUFwGL28WKhl0mBuas6WTDmXTetqPRIsQ0Tbzu6hyVtw6QMC1zjUJ89eoqQHOnOk
Eonj0KsL52JdXRHviqleueJ1fbln21uKA3kBSrvP8fY/tdgKbTRkFnIXxUgV0bXZT1fFTAMbFOi1
zWAsacyCGHkQrmzHZRfIjP60GusggipjerTiS+l2E8cjCY9zHV/0fQwqXnha+0ZylPvusXSLBpYf
OwbJKG0RLw2geTxqA+IBZmFe+eYgo54xwPWMfy0op/HcF6a2d3vDQvpcTDrFmmOkD02WqftF6sMN
RILyXGbaUu0Ah2qSUcimumTUkbCbyZpzYTfTYdvC7gzEb8dkdvwLs+nSS0N6hyU1Oy2QdVrv7cqm
YeslQ5lhNnODey1u92JwzaeCgiRIYTE8GObi7HwpviSTQkxSK0gnq2XdjWbWnaaaCZc0zDvpsECx
K1LoNMUtu7BwvrPIBLuxqvmMURtlXlHgu4ZhI98daNuEENYW12QFb7kskQs5S8sOB65hwCorue4R
ht/MskI/PozreKXPu9asMXg0Xfk9w/S+n3Kh9r2demFCjXBm4kiOIEWfERtx6GgSA0bPLyDGn3yh
IaZ3yypsChtBEBRLl3v5Iet662wt/nJpYUy4S3uG/U2OEt605KtdO3O0Jstlsek1UK9mbCJiEUCa
0e6neikfii4vwyov+huKVBkOvCMEJeb3eAhQxC35GKZ8Yj/nyxoHgi79RmGpjRqqh51h8y/VYKpF
W9Dqp9VzaUMKnApjmFW1z1+bZTD/m8a4tCRzD6WPXwv+/G0C4uXenapCRmqJ/bPLxPzeM1HjYH3O
YvKc1/VGaNYA8XPSyN9a6sOqjdUZ/TQRX844XJm5EJcKnWDTEcpp8Nhf14u1vkwd62WqrkFSLkoj
akRetIHFpjlq83w+jFmc7LV2vHQYFYILc66nqW9dNqUV0jcGYqGXLdrRqjCMQitopmhhUxeMlGcE
9A2PGpYFiZjTS5W+j9GXTowI+7Z6VvOY3bFavNW4iQ3VgaspxNlo9WJXec1737juFtX7iEG6Cgr2
4yV+pX2emoMKyxRdObyosNp+Uuor+k2ouAZxbOuoP4nRZ4pHKOuxodG7nj2fcMSxSbaR0QuHYX9r
NuWy13o200We2CeFPuJRONocLhmFZxl3VK2WycdKu3BjaQdgbV8Aube70S27A6hL85T1kLXTq6Fk
s9cOeA0qBMtxz/jW8ZmGijIicQS7z9yk+xyHDPvUrD97sVXcN56dnCaMv4Fac+uEhXO5L5diPVQD
+QlN03SHNV+ca9FNNFrWfEK1E0OvN/r5fhZoZQylHTXYcDezMGTFBwyQzKw/VJlGnlHUGp2Z3eFu
scorHL03Zee91S2wKMdZ/U+ZhaRFmGR8S5JP7qDUpLd4kV/h5xBkg3OKpZjx6jSTjdeB9d2XvuMl
69DUI5wi5mVSVOVeR34aNTpTpwkY8K7AIHCnOHYDuXDeFXWHx9at1Jd1RExDzkMcUq8OV6la1Bdf
LeTblKnePrTd8lDphHsmyDdv61IKP5j8YmzuiIEzThZ6of7AqMClgbMnHVVGVp9QLjGlTLGZRjWO
mPOQud8Zus1hYi7GfpYeIYu2B7sm0JzBo5qsSkxJImU8jotstDFOoQ7SEMtJwpLNAW+JbBc+4lUD
aW18lFAYDXFUEyG86M7kyN2ite+5lsFVkoKMlB31punc5h1WqiAD+nTMRy9brxbROfcLF/aD1cV8
RPKZR+/UDZP93EMJuZBrqfqAZAX7beDpT0MDjIhkQB67IpgxdZ3bQsM4EtOYXdSm7l2Q1aftBz+r
EKi3wwnZWnILwqJ4ANiLZALbrHuQecyD66+zfGk80e8mpC1HJoLy1cN0iZ3O69BxJGoQkIM6I0Wp
25CkvM5jfJoaj8+HNU2oypaVLA+O9u8okVB2MuiYrwd02HcKt6IeueQbd8FKTUvQoQ3FgVZ5HZ9Q
H7WvbaenL9zJSRXM5XjdW2t5G8MW+A4bdkQqUsTWGS7c9KRBz78pdffkGk7xrSwt56sNZotACYmY
iT3EVOwSX6Qnm21uyWkb9tQPKlLIHUocKbyLQZZJ73GclH1VOH3xFf1oFl+Uo4l6g1J1vo9b4Txy
j/g7FM/JflTKRM7qug3j6hxGyAmx5vKep6kvOIyS+NHPq+luwYnCU6mkdkdMWt8EplV2L5mK8xur
aBI0DiDUXBI2y/Xko0r7KoY2P6OeeqClQ/kreSwvciNHo51LPqxIN9vbtbVaAlznHhyjSfgjYQvw
R68Ze88vuGEIQvZk+8UTYmLNjC8siP0y8YOlVdpFZ2TTXYURqAvwEGnvQlf9reoqpuiW5iGgclXT
HV0gD1/8ZKkwtJFQfmqMwZqjLM1ahUynzJ5A9wsReLU1nDOxSYS0xWpvHPJ3Tnzm0uwwmnqjcMMR
M8G/3Mef0OkvsT/EYleluOUjaEn2ga4lPaNq0w/IkMigRjGIEtMT2YHjOfMYrk8lyR2me8UYvr0w
IAygHCC3RU0opwrAGiRiN2uI3EvsWh1djJOZmMFk5ZPn1Df3xtgPUW/b/lWhTaQ/unE9RIubNafe
FUgiyqLqXvIuG1wSH8feCKGe1s85NNtqNwhfYdMB/PjNoYC6jvW5iRhLv4lE+p9dWZWviKNrAjg2
lQlHfFyiCshroj/9nBMRO6F+SmGTXvurcL9MdlccG9ko4qwTe4VtaCnrzZ07eTkgZH9EfI02yWOb
Q85wNxFoUpsAMOBy9AiwRuwdmSUVUri4nXDxSeMVHZSJ1slGjy7i4d72BwZDGXzTl3GlgNwl+jzy
LOk9rkK2WV/91mzRqpdOQlR7ncXPqT9UnxXgv35vVXK5HPtRHaYM7RCzK/pF7Mv5KUvyO1JFiFOq
3JtETVEtmYshWd7N3ogIDj/nvRh8lLYuLssE3lQagQw2b52C2tADRnBoGdOwKekm8ea7K7hoUTfJ
YyWQ122CZ0EGiWYZKjT6VCfuOElu+sFkemGu5FGh4Tlg4R+itbGKPWbC8cqgX3fGrvwmM5OdPtQl
95vDoBGuRF/JjQfXfU5sN35zRB3v6b1hsfHTXPuw6cR4Lc0lJ9bIQhAWxzYDtLRLMkYJxKN+bXR/
qoJu+6XRZMHRYs3XddzKpyJeik8pSsqDntoQeY14vOoajDA84I53mXelHyY6NWI5J5gLWdruq64d
j17qozOrzCR/BslgdIGMZ1KjZWqjtGoaMtbaeF0vc81oLmZHGFe8wgJDcpq+x2s6YMwchmPZtMiN
2fac2gJMn5mvT41iQRoaptG9Jlbr3iFW1r4ZsLZ+IKD/vSv5H4IGieykc/3nTXL0rXidX7tvPzfJ
P77mDz0Daw8o6hbtLvcOTTLKhN+XJa79m+sBovxABOswNP7WIlv+b/hhaJsBTNhw2Delwx+7EjYs
MCvpoB3bBEbDKuc//s8v6pj+T///Z7UM2og/tcggqbc1DryWrVPX/8xjyLNJZizm2qOCVPY8ZEPV
cLhazKgWJjDh4nblsG9adVfU5rqZu6aQNY/PpF5v9gQHclQzOzee43RE/FlVuQNkWp+/LYOzibMk
JXzMB69IhrvK0zbIVPFFaID8rDElojnxe055HUf94uOB4U1Mj3Fp2w8ZkRRXC0FbN0VmD/CmR309
um0fo/xCxXqBCiiPxhrHBngerKabI4CFRneJN5S2qqTL0xY7O8z844iXp8U6oVyIT6xEh3PlJ+IC
2MSXzG2157QotU9JW3EiIUM/EIqT7ODrMixkZn6LttSj3O7vKUG+2lrOi0T2GxjSvBemyve+n9M4
2RZQD/AkBz3Jv9MFpegmfBTglb5yEzUpsq6WGPJ25bvLybx3QIwHqTtcM2WwEDCY96nhfWLyes22
nK5+qR7mdjWulpmpfUEREZjMafmlvKpVeSW85jkuESauxrAwl0y++A7GHmKpgi1LL1f5l9bechPr
+mHJtPUlB+QWNZbkXPSakQNUTWGaEhHm+p8WK97FLj4uRJjbP4E21+avxhRnHdzV1W+tXKNS5FJ7
SHq/eCRZRDwaFOMICwoopklsoUJmfoiSjpNPxyuwNnfY7Vc0adrFAHTrtRZG94lJ48SRhyMhtJqC
m8PEkjDbx9hbvcCzKWrQ03XPIvc+OX1a475lL2T0CrtrjIJ6dX3j6LeOh7XP+1ysjQapyZo/c+8l
FwJqrBu6ybYC8uPxXdNhmYUUXtb9wLripkxbGtDZlGSn17Jdd4WsHqxtqUxYcScjEsgZkwz+vvdi
NkuWdHDYIzLI0imlyNS47Mql9Q9da5FylTQGhtdUoYfE7x8M7DfqG9NYxksW7ANI106zP7vQzC5F
6ehfBC8cyzb+O6oilMw272W9N5CMUIBRIFzOilH+qc505lN2NqjvmMdXDU0J9rbvynfn68Ls0E0m
lch3BeFPXWAUCVlumfHw73Ho/2YcCujOMP/VSX+dbnPmLv35pP/9i/4Yh/q/AZ3aEjOwem6n+e/n
vM857/om81H370e80H/j3AWYuVHKOcV/PuIdNuXC1F3+AJs3Vu1/5YhHafnrEY8VwoWDoJNfAakI
5vP2+z9NQTvDydqtGbxYscgxiSwSB8OEyGJT0cGK6UVPShe/pV2fU1gDN+tMblfrlboRsjTKdoxO
dc5jIlJ2HUXTrfSGDAeVxtGPC+Ow+BhhBgwQjBqJRItsb2HRggh8g5Tls0sLbMvLqZjrKz1hjhzU
ZnHVYEW5Y16HLooV5SF2Y/fAcEgMIVjlOOoJx8abI7tTjsD0euxVHK3QAjQsuGpAbc3ZsQ2cnKd0
NGssUFBQuKviJLTkOGEiNIfjVOEUrNl5zMQTzGh/9bc8X+tXFGPeNbMR/Hjd4g2kys8J5BRn2ecb
BnOOFy/BN+MDtZAkvp0MgsmOeWdq7zN58d/dJvVvLaQupzouu2/JwgInlAjf71LZjAd2Ot0ZluN8
keXc7IECOET3Qs4hqAgdom62BvhNcRNo2FlvEr1KLvtm1di9Jd0QGE1t3mBrqujH22fGWe05Yx5w
yKU3fZbNMDz4/kDQY6Gt3Rvk5OS5g2bshyOer8BxEgYQa4VxCB0sgZE5Q2/22d1J2n5Og7mVie1H
xWiK+QmVJSCJsSreiq269Lc609gqznWrPVOd6dma2BeImEEubNVpExcT+je337uL15tRhz4Ji7Ma
zY4fKqUt4btUubxLI3/bVvuaPeYBZbhx2NWlwwvdKuV+K5qNrXzOtkJ6aePiU10J+ZQDn81DKPOM
xxQotV3p2JkBrGIrz2HVUaqnW9XebvX7+FHKjx9lvTKwBkr0iNQZWHnCeWsAihUwaYCLeP7OoUuH
0HBlpUFV9CuCBFndpQ4SJNEq9yrp6jWyVzUGJrOA62bQsivkkjQj8HdoTOqPJsXe+pX4o3Xxx0S8
tcuMCS9vbKxoW5dTN3p5XJs1caEd0AXVXmWAubL9e6JBWcPTLDVb1yRpn5zOvknxub1XW3elb33W
/NFyga5QB7H1YetHS5Zt3Zm/9WnaR8sWf7Rv/tbJtR9Nndz6u+mj1ZtUbrwMhCxX5PS1I31v1X7p
4F3BEZiNV8IWUI5NasB5hRzCOworn4k59vwaJD7TI/+j7Yw/WtBx60atSZeXrS7F2+i0eE4NwUMb
gjSlh00qj/KJvhZHBy3usnW7SMlofNVHEyw+GuJm6429rUu2t365S8WbtnXQDjXStYHI65vd/Bd7
59VkqZFu7V/EBCT+8ttsX950mb4hqh0eEkgS8+vPw+6RpiWdo2/mfi4UMSFNd+2qgjTrXetZ1Fby
TFhNvSao6zcm91zBy8t1nB7p7l1dLunzel8P1pt7dbnEq/U+zyUOh73qHqw+4LIPulTtulUBoJTH
2QWrKlCt+sCyKgVEJjMI0OGwW1YdoWgsMvkmp4blIjNgvsgPzUV86FYdwlgVCeJg2aNYVYrmIlgY
F/HCWXUMsSoay6pt6IvMEV4kD39VPxKgcLfFRRIJV3Wkuwgl8aqZYFtAPmkvUsqyqirxRWAJVq1F
X2QXZ1VgYAMgxrirLuOsCk1zEWtgmuv7eVVwsM0g5uQXYSdcNR5jVXu8VfdpVwUIwo11Y19kIXWR
iGwXHw+GBbu9S1GvySajU28xkOrz4HNxjyxT4gbuJV1Y4XgFn5LDSlmQ0aj9syNn6NF1XT6EaV9u
MULGp7xg2WzIIR6ILj0ntTsc+jXzndmOpQFcZiTNjGKuI84+3G7B3n9bbD3B9rS8dtsAxgE5wVF4
U2KYuJuACerhysFWUKvI6VC2XxcDPfg4+w6x9LcA2hIDpLSzLaXehmEGYBBDewV5lIPazsd4T+i4
e6QWwnzEmpaA0SCR49PsddLJ+OKC/HlsKW5/HCx6wTa4fOKXsfPqN5vbCOXgfj1Sc50UL0HtCRap
kdcqoDDs3hym6j70TWiKYKIjlRXObZhUfdToBbuG28FCsdjyKI+es9tBkKxtA0BNW1JL1W0emnxc
r0ATJvzND6Y0JK96KJCmut67bi0+/jIpgQ2YqDDZYxU/OUHnnfKsGJ+TwQg4U+s4/W7TX3IHTWKo
6P1om+uZoA+dnlI+LTzjp4Rv/KvM2uU0zp17mFQ77CcwvJ8RNKYmWlpjOSZWOe9zZxabyVIDhql4
2BWkzPR2gM1zJdTin9IsbaJqzO/bcuhwYhB6j5uydzYEfuPHETGmQV67gYlEQrJG0+JdG5p7Ssng
2PPzfO6ayWK6uUBfcZCQ87Yz7graCuydEKP7UIZL+g29MztmkzFyIWwnydcx1XyeF39+oAh5PIRz
GJ40ut0LFBkaZC0SqbxP3BDpXufMLH2QJ1hLdAYlYDa3QNIJ1g922D7ANcaG3Oe0eQehb+1SmqiA
N5TO3YBx44ZLxHTq2RizjRTjbR0GX80mC79aPcGzjYvr7S0byvSziRH91DeGPNR2agTE1llqePxS
NmmntN3I5hq8z3Re3MdhM35mooRBVlneu2iy4E6Q7N8p5myo1mEp6IoZR3fZdZ0QzVM9h28ZJWrx
TqdBKq/avh2syKwp+uCWMYbvGTaYJ7IQfXvvcU3tj8y2W3DKHrw9kBjMsa6FpzL2sdCqUZtw0UBA
YePnJ881fYY9nGyxBQczuqRHgzxT9yitay+O8mR84Ebc5FcKQl91hIeRvrkSiP+H8HjFIyDsNOR2
ePISboTMUBfvxsKgotWh+VmsyyMrqNllZOhRuotu9c7Zd3otCqP+mutJIGIO/rO1Fva2NPeiGM4U
TFPmy/VdRv6AmuvT9OvR+MsC+MOhAThX3vvqNPtiN2se01mLgqGgvPu0zx8p+ivvW4sLo1MZ1/xy
BLBtLmF1odof9uKi0inJPHEztgyc6I/OymPXzOrBdsdijobBSVFwO+gVzwGC4a5axPKQLpx3NqoZ
1/Lj/16h/p0rlBU63G/+b63s/9Em1tQfv16gfv6Rf96fLJMLFPcU+il8mxam1eb6zyuUZeE5xnD8
E/+KTMV/+s1X7K+3JfNyuVkFrPXi9ZtWRs8rqEMuQD8tKsF/co8SAqXuVxcu+TeXz8UWIUw+D/eO
P96jqpbQ51R4I2dXCc7Qw/auGB2gXHiNedVIHVBulre+WoZDISrguK9A+QjvFbWs+mdROWrh3o6d
WOw43nSSKBAvUSuDp8wj1OzRMJnXmTVEcpyglKBtwNPEuDcfc2McsWWQLxWVPqGhVT0DgYUQr5I3
dTnnNeasDINkGMj62oXUecamq002EW8mABHHzGZbSdjBezP6Rh/GRvtrRwyDcTeX13lFNrHKJy5x
rluI59TLsGdlKUY4ToUjCVIqoMLdiLw8YhtbsAF7FGs/LpAePkwpcJjVqtc3lP5BwBCpQj/s9JAt
EPASszzUky4Pk0a3YSrQZCevSlr/lquMzqOeuuoDgDjSvR7njAMV3prMz1qnmVZOcZRxN+7ZTsgo
AMTgLyY7Hk9ECWN9J9y4flfjbJG5SGt9aBAwt2nf4z1MoAPh1UzmhXRV1W1zt9VvqnPmF4Iqvhd1
SSun09TAqoZM4PKNQpUYxBu9iy2tLlZ56IW3RiwKvfMS2VqcUTtm3o21UgqBTvKQErhgk3ZPHs62
F+w507VQI4pmljutwpnQQY3UPOpbg2ur+dB6xU5gqiORo0ocJY07Ab+6jJ36PDdwTMOq21AL2TVb
cyBeCnqnOkIIT7eAe4ZgL8Zx3I0qZ4NOhE72s1DkrACtSJexSTn+8OPM/FhgP+8Ll7eRG22G54MZ
y0dF67HY02DCvK2Z5JOF6HXFjKR8a6CQbmJTW2MkjUQdidAk5lZ0/h2M/m5LuIo27ZRaKmpTSouH
xposvUuSst3PGoJP6nfh3eS2cODibogG4rLnNIwnLvp2VVBHZK9jn3TAXpsbzQlItTipCgihx3Dm
M28DiDuqaMIvcaWZIM89SuMhUa14jstsOI1dRSCrJCy+CfFAPBGH/2qOrrHVc7BsqcbFEMIbkJ0a
HzwFdLxJM4LxAuu68krnXKRu8L7a1A+6Tz2O1GSOyOtpwQaD49Le9nH7DPixu20Dc/lSqoqcW5vM
L8jT1TFesHpGhmFybZUGwXAtDSalzVTfti7dNWwgec4dW+MbI69Ghg7J4JOXtGozGmF9gkyWvCqs
zKAJVFw+Fo4UUb/AzNPkslQDmbbzYwdTgVOYD27aDtGsJjvccx8WiN44FeKrC1BkcJW866oYgdIz
y++1VcwnHPQo9Cs/WU9ziC6tvuZm5mzpChkjlzvHca3HgTckPqZxfqWgwcVclITTlpmh3xXb1oZ0
W9L51yJdePcE8uKEL0s/wzB3/90Vv/87u6LN+/232+Lz9+mj/3VT/Oef+OeuGNo4KUNBKGa1RvrE
yv+1K5reP3hyaTnGqLDuSyh7v+2KHtZMymrRIh2c7+KXtI1wGS65LkFY06Rkli3zP9kWLSz3f9wX
LUj/juAsLRyLNY+v9cd90VSGodsGpWxcYQLacECMlPPXC1BgsYx2lxpWv5mqpnj0x+Cm76V+83Te
PknM+y3ax3mYQeVxaVqIRoIamOnqiA+6ydN7FAzjY/BxSsJLMtujE8QsBK4rkv6+9t3ZfnAcPOvV
xqhpwMBJ2QXiNiQX03zqS7xvOXfQpbEPslAkAQNJ3A5WnoZqgr8/5CXEjRkXubNflsSEfyTHrms/
UVKn0IYg8pYWa9nkAfkU+BZ2fmo6/T4tHSGZayQZlrecJid875OY53CXgSywzn4zixdnBi1SbJbG
Ii2jHFTFQyD82T2R3qSsmdKazM+fMYkbgyYwW2iQx43bfOTYu78lXo6KtIh+6tt18TU1uZF+1WFh
OBCbUHyEHhBtA/QDLm8fDV6YXsVM8jTYEJ9OeW3muYb8n8/BljH/sUoa+U4WR6Ed0njGiWIKdqMZ
uO8zBIVNYCfpMeuzp6QEKbaZhpy6pbo55mJ8gcFrH5jHMeOm+vrIvT9dNhBC01cgeogAs85OfjDd
UG9wlY7D8Mo9maxNuQJHpjTZ1DrECpt4X9UUjwwAx3faQvoI/g7NsvaJKrsXbhdYIUIrP8Ph/JJk
Tbez42J4WoIBCwSpi8PAj9SwKYdzfTkeyPH7+KvqA2BwxK/shUj0jwYZ82rpGxDSRXK7pC34wEG9
N1V/rnRTH5EX2bozwhZcmDc9WUeWVqouKWq5B5/ZbApRvEjQgNuhMxpQgPq7l9XeTeUt8f0YNt6m
BxuwCYeBIkk73lI7VBwc7eBNXziKEJzmEAaeI7HiMnIY71/jieluApywO5/GDFqLaIqrp8XdwGNI
o6Wnww79Wh8qDYUHAWc6T90872TrGo+cX1ZPcPI9Jqdxh0f+yVUZlrZqLg+m5IpLyXt2ZN7q0S5B
XMJuZpDeyDB7FbjOiXUh3XPdDPeIFk7kpkZ40N74vXGL6kSagbwua8eG3DlTQBjnXxrbaSLtcm1N
EpAtQDr7bcMOvulrTJFMoyB9mliokIwwqIjp2XJrunDK4sUo49Oy1OOm6iXFz8p4dWeiOTb5kXPa
urTMSCf7QbFL93lY/Ci31AbxyMHRqVt6dzgZgWIBLnfleYo3foDes7WdxfjRkPwCTxngP980PkGl
bZfrBUNRhSmUa+rwiPA7+k+lU8h7Ji1VDWmG5h9JOHFvcw1nrBn7fWQB73zuvUpFyrSWhONZI871
kHQcF2zFV+PBKpZNTFZ1KFs7MmOt76mCtSKteSySUJdkdaZp/gYd1zR3ie/M50Fl9ZHj3jyGB8Wj
NQGf8VbaIZ+WXuR+VD8sTsvwfSCJ771pGNIfwHVQKYEUtcuGHk053orA7d977KYIYbS6LJhnK/MK
51JFKSAZrLQ1xMEE2btpi/HkzzlaM70qH/k0CjCWibFzbU7LNqrzxpStvaOivDwwkuVQEixvGNzD
Fz8D2FPmxgev1KuAeMZ5qUBcbxUk0Na5BYRcbLtS5Fe1AYaxD4BKCpm9VJBz1jO5m90Iso7Md4bF
3hLZtu7bKv7UQjikIDO0w2vplM3ZCtWe+ZO+5twvH4l7Gk+F0/sfonKzbVKEbQQGidn8kKS8xnDT
xS5uaqrNy9kEjzg3O2h8QJrAsdyWPSxX/p563xjmfOjWt3bVfx6qRdv7uHUnkH9liu6u78vUyXbZ
3B9Hy0QaiBU18O06UZ5jr0YOmt/RjNwjRdnh1070D2DF05E7gQ3kLFBvHiSaTWaaxk7Y+uSUwEmL
gSzmRllS/YjJre8ofzXIwLkpObbBWmf6+P+aibNqEiT72LFYD4L5NqMQ5m4xTH0zZ5wX63nwt1k9
IbbBvIZ2JAbcZCI5pCFMMOj4QRTmq2HU6g6zkXSsweoG+9+qR8847ATVeyYdqidVcBXwYGVtEmt8
HECWb4qggeTmADPmewuP7TQdaFnED4r3O2oAOeDLDquvM0z6nblatwfLMLayR8/Nq4bG0zAQ/XOY
5eHWDqBYtKu3t1ftCYgDMURD/pha/xNMpGa3hONAKFFm0TiHC8gpB8puPaX7Yaims1G033Sx3JRI
iVfWBLF0GZHfMeXVd4KTyTVJ8mZXm3O+HzNlnhbX9Y4GrgOIO9iEEZyyKEiICxgB3/NQkDiDQst6
13qAVk30PtxSQAfVZ0H715UrY4L+M+7w2B6ZXs65dc0z0B/6zGHCUhQ/Bq8M95NcPicQfbDMhaxl
+ezGN3FjIfvqnKUfkOkXBnZjBIa/u48LEUeptnocz1TIpCtcwzOT98Zyf8iw/e6orNyXLgcGPTmv
FZGyqCr69qUM+KuWzuk2cpjUD1jScKL6vNg6LKIbvx/TeyqP8odQNPJkBmK5plGOH4NffB6q2MSm
z9vFKqVfg7lhw1D2U4YOEHGnwvk7BazrXlZ+ETVejDWxeRrwEmC58cFjh0ZN9m2proUlxh1tik6k
7flLDyOKaYTnIzryGUZgjTsTtMdLb4rlvrB7XMb1Qtp4k/oEc/mBST6+VkX+zmtf4EYZ6+C59V3+
rA3yu8PG65XTGBllmDwM3DDv8avl75hFnshygzItk9u1luxoD0GCAp7mcuf2MT9oZGTnU+gW2N5d
r0OhDHbOEtMZ0PY+oLBBjzMVEtDDMk9Tv5o0ArfuVLtboqmwTKXV3GliMUcT3sPRn9zg81j0eBrN
6SslP+qO8IuR77RO9TGXyr5zK08TTgF/zMoq8Zm46RyFQocModd6IGZzj20Quo8jA0ITLqc2OGII
rmOu05c/+s4OwBf2ecLvFJ56A/Wv8w6kJVxemdpTdI314cL1VrDNz4n9BICJubMyrxGg8reewNOX
OmnP5ZjGyzZv0gRjjP0NGzFYXS8TX60kN6oITERIGg+uy0mu42T0gxR2yuTO01ezDEq8vUP/tIxd
S6K192/AWZSHsPbuiURcxY2vmC2yHUxHyM85j7On/W9x4pO+FL1/Fyo3e2Wg5jBay9wtdaXlzs2o
NpYUYMJAA6W9a5TdPBLTYL6Dct7fToUg2GrGRKOYXQ0Jps8A/KKeeqYNQVYeEouWwtgfGQ77UGZo
t+rRaDzjwCw7roC/l9krq1nxyhY3vJXjZD4VuYqPZu5nJ9NFHhni1ju3tTZI4xvQT+lsGsuXRBDN
v6J8FvP1knbn0BC8EIwzi51kNHoW+F9RgEj8blDDGBlqSCyL2XcPinnJqxks1AYTwjgGfQMpJM/V
HZ7c7lNju13B+9cgBdmQQ4rKRafhdLW8hJ2CeMz1oWeyAmcopPPAoShiCaWN+6uUs95lOe/DFaYM
CtRgfHifRuxJ3ltSGBlkjGBiZ6UVKeRF7BgIzJ03JTuncLxbun5TghwjOJ/GH57KpZ6tbZ/Wxk1J
3v0dV1u97+IAmHm1TOWJQaO5zYOchJXjFEwY+opQrslM60Hzfz1OFcsrdtKnseJs3DPP/VJXNRGf
1M/3nlqSK+CgHod5jdigKl09WymQGtv0xWEMquIafhgKDRGSbZO0JdrOUvbYb6W7H616fCgd8NEM
vfErY+Mrdjq3huuqXoaNA4sWC/iU3AsJ0O0x8POuuaOoaXK32MFNZKwIX6PgsFDJNJz7YDPgYJP9
N46bWTDA4vPb0XlqVOIVAOKHuQl8sJx5mFbhZszBJlyVgNsjr6ehAh8X0HO7T1lHp6CcODp59lGl
nvsqAoIV22UExngEviOtL3hs4q1pEBu6zhA8mXzMgD93IkjGLcFkLaPC8EdWHzpNrrUy5HGA0PI4
tYq7gNUah8X1gJ8qJqjAJ+WJkEO+HZSdXcvczej4GfwfVdc4X38iUxliqvwwVfK5L8h6vyMLD1Hl
hIQXeB83Qb8s7tbrg+B7E8jk6A0VR3BLYVNpGX++gGIxdwiwi7ODhFTse9EvHyYHa/xe0iV3VN4i
WpkHpqjD+YJilTKTb+nkVI/Ew93zQuYgQjeWWze14KxYaQXrnL4eSlQhs5pt0R8oAreirsubWwci
/tbmM37qOUXu1DSFzISsfIdbbT2ct4TQRad2Q+mfDFnj4ebi/qiSLNx3VOV8uM7kHKuik9h2WJnK
hv5zH1TTIUtsmNyNG1zbGSYEUIvpSKewoQ+lcGDwpyGI2e6OEAaZOIXdQAoxH5nYtBylKKsouNJO
sAecccdzAyE3nNxdOxfcb3goqSHNM6LXuCp3pLRSbiNG8bnnTL9piBkcjSy26ZtkJ6lHr8YouAYe
DdOYqWmx7T099giAoW/cXZiyxHqOw1SUN4TlsDcmNVa5ZCXMkiNKv0v8TjdxTFM2VbPkXhqDd7dn
4R8kmc2Sko6lK6kOKJRm0xnnh1SZ4a2ekoISoMw7FnjYd6KEI272DRgb07oPAupleyYDDXiJ5KP3
65xG0ZUxLa02uC2Mlhbgyix2VkkOCEHOfr+4oGxMKhV+wLR6h8353tLdwJw3ODjuZAGQl/obQbse
47i5nOgzIjLPxZPAkwv9c6pJR83gkjagsghDLOUHmNN0p/ltbUQ9vcmAS0QSbOel/Vbn5Vufwwks
BZim3aDqotlMtr0Dp8b0PQvjc5717gcAzXhTJaYXcWa2zMioyf/j+GLPS3A5XDP2rXlaev+A9RYz
Uedk17j0i3v0BwpIBmcaAvRRU+Pb57ydm5qaj1X+wSskTyEBW3wXmiF0Hpjfx5orWq5yfWQqQsmo
0YoHhHAUAdl9Vemkzj5WyY0ZFP6Zac82BWN+CkjvswEbxVn4lX64MH2TrP3CfY2jGCG5eesseXWq
B6mpptf9/ApPjS4iPd7YwJtfOEo9ZwZd4X6n/KvUs8eonRYOjk16isel7TegrjvY2cPn0GpvRmu2
N6QLXhibgPfWjrOXXhdEIx6813SCXWWvhblEnXUkhth9pmgRA+dSCEif6XVmMJuQfn+c+/Sp86wf
MBI5/9H+sKkTWdOPKd7t1CpPtq6dbz3y7NZMOnsrjeplwjX4Q0oI13uMNp7aoHpw+J4kQIPFqx6D
WREpgg9gwWkP4s/aHAoYFlrjQwrn8bG1COpuyiCOkZ3UOO7d3pnhWlWVxR1ncg8Fw/LHmgVLbRj+
Nh7fXuwTEekAHfAmVDvPLLozkGiIBVkycdWJt/yqJH6f3JV3miFFQubBaDZiKTJrQwVSWe80PbT9
bjBTiRvWC078D/5TUQc/RCIenbxh8Qiy9Iy1pjjPLpurZY9f40IO7aEAVLqbvIEmXjjF8GSmMz2x
tF6Y1guhwzoq1wzmIFYtUNZJNIcDXATL0+s7wSkvs9yDcDkJ/wQw0weiR2Chw9HX7eckWM4TD3xU
ZtKkccK4AVLLWaeEdsbI7iwtrfbj75xm6SL/tSFWspqjfsTJVAAcba+7RD+Eef8NiwFPPEDWXTjV
D60jaWCtZp9SEjwqvvEbxdnHBHc3Cuc1s5yegI8ht1gkKDguMU+npkx2WVNZRxzaxrZzh/5Uq8RE
uaCXwCzcb/J30nMej1mUNvPnIoFOLdRs7/2iyza5sr/ErraexsAttt40j110AUC7va+fWPvImXou
dF+zHc5dixhFM3RkxYZzQ+rNQGeh+hnHFMXKoVffOKrsoximOKRrCpCHnZ9YaymLmRbnlv3RCpeG
lOwsP3qL2gQ3cOwKKtiyfC2YEk2RNRfGB5CX7s43S+x9bHiYNXx/OgY0kF778E0iAFE586wsOXeG
k+zoC5m/cM7i1Upk9ZHlVnDXrBDqRaW4uDPvx08QdZga/blFhn5YJgqA3Iwi4uhfMGohUme5xc/Z
yM0vMOpQ2RLjaOjtfxKpvQJOthRZTV4IcuI+kwK3gRkbt6T/XJiDbAbHLNbPc+J+4oTg/sRTJ+2s
jrwH8w47BlzdMHgZA48VPq3FE/NNGdHHcRdgLPqoptqI8ioO4Net0OqSS7pxNQoONdcXcnWrNK00
OMKn/QVf3TGiHc5Ozfqz8RRgxsNfSNZFhRG95nLD8W5smPUBC+xeOum0V20bBHjqGz+kZNZE45tl
HjMEy613r8EBcjsSVnqmAsPytgGVo69DAX2F1/h/YV+DGerayJSjOtCKnF0vkrTwlg0r3CjIT5yY
yN9tLEEsmW1+PQmxyrz/AsUuhlwdweQ0m1/J2ImBa9QJ7OnJHaRCfDIL6W24hgX8Jozwhfg1wYoU
pu0WS0wybdHU5se50FOByeZ3TLbfc/Em8VZGHEF/ZWUzIniYDY71C5Oxs2SmSQ/HMB4wqbUPzE3F
a05N+LR1nRU22LnWfd82DBp/oWmzljX35WLo159EbUZqA533YXDTzYZ6LaRh3prVOB8EjYkhl9fe
fujdwH/8X1nbqg/0kxA2YigAHN7SpmZZ3VRuUONc6clg/BW5bWNPyW9R+OlR+Atyu8Pnv4sV+bQt
XK57uEtwzTx6enYQAadnc/GTc+6wVJLhn3+UK44b5jAHtcVTZFcQmG7TkEkk3OCsfR08t9mPpBS2
Cb1jbPZjs+WyQ0UdHVkHaYyBuUEaveoY4Z70aKod1oTiWlIBRwbRt8zrZmnGT1iuYCR5E82VqTE6
EYXWlx4Egr5FK2/deQyOVWrBQ9aLPIDscQh9FECujG5UN8EK+Ea9paCEuvNnk/Pddde0435QnP6R
M31UGiN9nFNIoBfU98QsI0pkX90MKvxqaMvasTjFRy8lFXjhfoeaVwOndbrLWrg4qRXc15M34Ydz
9dkDhQTbCXyMo7h1DJwYI/Tm7txjCL254MDJaX2pg8na6RicQB7MH2CN0kg4VNLHZLAJ/cRQ3tpu
fjEym+rLjsaBCy7cCJzgkGrZR/pfzPCmqDHahQypU3uytiu2eKPchrOsuUD4Kh2ijipdjnM3eVgb
rH64DwBmCQ56Zbn9BSU+p2w2OeWuBXqWLq4Nv92OLuObfzHFrSLAatEst26x8O/N+KEnV3I3KgzP
QhcvYS/e7ITF2jXqXebYyxal5COsOzBLCQOPEXDl9oIer32j2QurcI64reCN5o9LAHcBkjdoUTJY
ECSXO5vuC0CU7avs2/we8CoVZwJqQKsOenH0598p5bYJ9NZcOCEDG/8FVV6FOU69oX0YCAPQntkE
bO3WehEkanNHJoK+VVOkp7Y2xbWjjW84CYcbihzowmL93/xEmZO7e1OjO8B/mq61xM7Rle3rf81c
/87Ymgoq/E3/t5kLaa/pPr41vw6uf/6Z391cAjcX/B9IzZ5lg3T+ZW6N0cv1oOEAIbrQgX6fWzvW
P0z4kbREQ3p2/ujmAg4UrnNuz3ddm3Um/E/m1n9mA62jb/iNYejTaezypPwpFbNCJ9j3F+MKY0ab
h3v8McE8vGFzcurunJskmFvWoCBI84PfKy5+13ZYVpTNVvjgfLUBXAPH9by2bhT2TW0I28Sfytkv
MXP0JuBa/QFBm6HngTOvm2XXbjJq3I3EuPOYV6Zd+FqfTFeT9GNtHqphSq+5udObgJcRfgsUDegL
dJAFdXW2fcemBtIeywz/eBxrHOh1F6uoYRWT8xMJdRCSu8BJRv8hSKchDe+yTGEXCp24hNRANXDk
DvXK0Bg6vMRgBbGZRrS1toH8r9nj3zJ7kDnA/fA3b81Hmf2gqyn7gwvy55/67b3B6mghNpPwFYLM
1ooy/80FKZx/OKZrEp2ErMn7wSv1L6iWaVFkHZjOauS6gFd/c0GKf7g2fyED0oAAGIX1/8l7Y/E1
/uCCXF/N9e7m+baJ2WP1tvyaJoMwQjHlMEy39WiHOz1SB7Jp7HxluvmjfvAMdz7nk66ZPJiFeleN
oz8xByQm0Yf1P1fnP+SZ/5BfXglev5BRL3XyuGMwxuByWZmzf/w0UO9kERL5uhUtYZukWGoIzn5D
qxmWggbiy+jgIsa1lW26KlBt1OYdbsZ4gfyw+sPrb6FS5h1/R8qdpyytT4trBNZh9tz4uzWTD93/
8vu+/2s/gfgTnvbyiT3fY90LiXbjJf3TJ878lN/trG7tCfMVd7al/KQdqjP2yp8R4TVUsnyb+UD+
FrgoDBkL08Yh0KEmd7pR39KpJx+TGdJlYpeR+FVValIY3Lncn5PVNFMM1GvS8tRvmWSEL33aXhUl
J4Zd1hveDYQEXR3+/rv666+B1cck5Ijsa2FJWr/pXyKGrCRobBJsVa3i8KVJ8CttuArzaMh6mO7H
qQufZGyVb3//Zddn7dffvg9o3Qp8G3sU1GBhrx/rly9LnDFxZJ/Ut3WwWLcgRoZbWsyjjPKjl7//
Sutu8OevFJpkMh3aNtgz/vScSSyUS4sR5zaQpvPRMropD7GCyk3+K92Z7VAuXFbmoIlyXOfV/++h
+RPIzlx5yqZwhbOik1kd/vTlfd/O6LSAfuu3hftR5QNyHftzeXCXqudSind2NvnVH8ayRf5ui8b/
rsqwP43h7FxPnt2Z4ORyKk5zTE2f7E4KsKSMXL9LQ0sUdbpXI5y5TndkN2cG8Pc/vT/ThNfPT5pV
WDbdDtDXnT9bxACp164bG8ylYi75neoRj4xC1c6GWXednMc0K74kQUjh9NKme49mkywSlvZ/KBCm
TTSniU8PTa6/Z53tf9OuTP3z339Ix/3LL9nG3GYzGeecAd/Zx2T+6+OEtJeZ6F/2DfZdGYfBVoU0
KkwXQ6YCMhV1U2synZk5ctK56EedVeMS7uShdBgkwjarHmXpYvb0yzF5HRm1n7CzorDhjv1EWXCw
jds6Bie8mkYzZWMgjfO+vh0lrlICOoj7jKXwrF1sp0Kn1dHFovso8uQ+oSR4Yuv221sOLM/qYl71
ND5WK5sFa4MzLAu2giC/LlM8r5iZnXO6+mAhzmGJHYnxVZzqcMoaF9PsuPpnrREnLXeBr5zk1RMK
Au46Bk4+rM52ODmxEM/k5seChK7BnXkBCPUlvFh2M5x5DLLx8UrZ05NEq/TJasPyW6Yl6EO8uMUT
2jI2YL06gom6421dXcIWDsK7dqSu2EFv2FsXO3Hp+liL9ZgEbaRXx3HV23iPZUhLA23ZW+KB6shW
I5gCrH7lQPnlG7J6eiW6UD65tsLXHJL7xR5bLR8BAskOt1a+APXDo2HQU/EhVod0fzFLLxfjdH0x
UU+rn9pendXzxWTdrX5rmM7VscZXje9wtWN7F2s2431s2n48IjxezNsIZnFkXyzdHebuxFlt3uPq
+M4u5u/8YgS3L6bwyfana48WtTJ+GMZWVYCCsrXx9xv0fyGW9340prVBLexYypuvYq6Q9zoKHYdB
mrd4jCrK0UMSXgcdDio+VV0GHTVnavpk+oZ9ymebE+LA7yDeQMUGhUc/ZBBs6zhmPwRLDb7Rw71n
Rl2prPiOdBIIymMx++OK/itDde31yuaJGjFL9OSp2Av3cA/z+E7z6niMtAPJDd4iiVvt6zLrwlVF
4QS8m6hojYwYEyulSDGO86jp44qxdDiQzBtLH0W5jzkVgIhMqiUKFpcVswYciIyUdgY+eTgP/X2f
GcxdmyQLfuCLxPC4NRuhDpkTDMGtiz05Ptc2U3CXIg68kct87PGkdtzDk5ThdozY0OJy7+sMX5FX
zUez7ysZuYIWtAgbAea5LmszI+LXKl4NWS0WsAcPtBb/mMYdHbGAQZmR1K9o5WF1QphR5a6AOfW4
MCikYZw+QQufY8qk53/YO5PuuJFz2/4VrzdHLTSBbvAmmYnsyCSZJEVRmmCRLBF9Fwi0v/5uUFUu
iSpL175TT+wqmyS6QCDi+87Zh3gNM1a7UPaU8/kYW0fincxs29WcAZ32PJrJbxhnrGjpVA+nwiNh
ItB4VSQgNoOSLELdfANAg/gXt8Q+DxOE2BNEGqk1fwEk7lO24wTo61GKaA4G8u49eUpQVswsa6wN
OEic8V1I34EUstq/oVKcUmlJGnzmRZ2yvwFlDpOxDgF6urHv1oExxXN1iBMD7WaGSx/9Nz9H2QGA
JcMHjtB6HBKSLwlt1T5LQssmDf9bhrLWmGFx0wDvhWbdT/lgdldO7U9wTgj3OrG74JNEhyjjFzAT
c7fCJDbKTzgzy/jYTEU+blt8cHBDVaTuRWraT/YYkgrp0Wqxtl05ulbQOjPGEVIa6QLkFj3ONakw
QQJ171NOW5SmF/Ewd63tDM+1jK09PXesdF5m084qoc1YWzuv0hHwUo//eqwtcW6VbdwbipjVFf35
1lsrY3LHoDeLNNlLpGjkicMOMa8TzfUfsNQtgzNNmxaFWRu3N+MklEe/dXHCxEPJiVUtk+4FXzD/
gYQxRnfBLCk3lAdHPA6tH5o3qeyy7Nb0wJAdRpEO3UmNall8xtN4Y2eaMwbVUHDoqppnKiRmoebd
4tnn4pdTH5ifOC/KeVdIiriKrrG5VTGFoHntZz2vTp1jyTuX0uWVlx2rgoj/jznVVGV83RgCphva
wFjncYO27k6FFqPuTfSuIStZd3UL8e5CCOXfaXNwRUwgJMUu62RVFg+QWvyjR4AIXVcyNRkXMAue
hpJeGoGu6XRrqVFvLyKWuSkGqDJL7zy+Fru21I2rxo+aT0I3QTCibEzMY+VFfncRQrXuN5NEIsAC
d0KabXJb1+SXTy9Zntk3Y9eSbdlAqMk+DhiF2j2Z0cXrNLP7DsB9wyllH+BZAZ71uKUjV/gfNT0s
tsVQRw0EQqa5SQ7xbVKp9oJg3tTe2KY0I6Y9G206UeH+g0y1Pgpys+Q1mbXQ8g+irIzmS8GEPB2J
p1qYEMuMjcEXHMOW3Nk+4CMzNBeG7EglIexHwfaNsciz9G7Sz9DC/HttYpl+nH0ljd9VS6rkqjAM
tz8kg8mfGgsjnlEGRw7xNDwW9vak1m3nqu/VaZzc/C4Ff7ryaBmKgmS3/TwgalgTyr0gC9BsVqfS
GcWlpkgtDeKmLPqLaBrqeI2KtIjvWYnQmvIRBq+YOtt+lcUtBn9/6NG4liQS3+VRYySPRjVbdA3Q
5mfTB8RTms8fazFuxS49uKMW1sMzVQyYN7lL6fcA0Mk4j5hD5p3sSLELEkhwBOOaKrVu6LXPcECd
ekkrr3sdtKgRixFlbTq0wRDXPLXBK6k+y5meLgXwFhHxaI1y0+dQv3ezRyFklYkRxftE5ZUOFAXn
5uNgT8Z9GuN54XVI/AfGeoHo38f6su3M2k+3XhE7hN10n6JJ2hqtrtzIb23izAfqo5ESJwofXn/b
hK1PLHPEiEZZZPE02Tjg1UoIqiHgQNaxdWOOeu4clgAvrmscteiUoYIcNkVLHXKFCahTpzwnfwIq
XBZt29iD+oTUSYfvKnjvJ8eBtSHC2D29rUr/C177BXjNNyw2Qf+6ksICSsnkRf2jev0Hq9aueP6+
pvL19/+oqbiUDnXQa5Th2Zyy+WQj+SeEzf2NN5Cdvs5n/q3k+M+aiuVRcBSU/XyLeopwHQqif9ZU
vN+wlUJXoBpJNpjJ//WOuvZTCts7B43wdao6wjLY4LG9spYr/3bjMRkl8NBp1Pc4OrD2vRIecj1O
MBaW1dtQ7uk2H+HwB4CtHum5w31ov1Lw/2Uhxedavt3gvp0CUY0Im7lm0zfelUMr5Jy150X6vgIY
ctVhSWU9QKmyhVba6GA/NbyMIg9PNdlVO9cUJWTGT6RXr+d4U9a8MDpriKTyQMrSGHWZ/xe7nbAx
t9TphtkWzUz9ImDXLCIVUrZw5nymQ0wrhohlOKLkz35o52qXFOR8aMFk+3sB6BToVQYmQe/LaTXr
CiquJlvL2ujAsCerfJi8jHfSsPaj460KCOeE6FxEHUv0JJ1hUnIBXo5/HxgtaC1vZZHWErTZpdC6
c4j4LMACsaIPqc6O/8mwtKCNSMFrOQOM9qz+rbXAPF+QJqfHcdBV4C9Ax/Jpvx01XLU0iQNWw0Gv
6s+Q4/Rdknc3LIGIzC2fZ2JwYCWtG/SOO1Q63mpQtF8tEqyLUegkqAFvnfThpVygmU7XXpYsjyBi
oNh00FFU8zbJrOtoCbf/77Tyv2lrmLot2Nb/63nl9NS2Ty9x135R6jtX3h+/+ceM4vi/kVLpMHX8
0Yv4y5XnLoY9h4U73g1ncbFTrPmrSkvTwSJRyeV9/2rY+2NGofFhLs0SHWHPH/PQvzGjvCuM8acN
d7G92wY+Pzoly4TzTWHMtyZHo2tdIx/LX1lw+TvNq2CzePrwi9LO3x3J1Jm8dLo/rA/fHSkvRSnm
0eBIJv3VQq8/12VFpFsI2/qb5/A3ldO/OxLHoLoAYU2Q+/39NUWK9QfYh3qvBl79sNOv276gD46u
998+ELkVJpV2Dodc9l0xs3dzw6/kXKPbyl5Zkr6GWvKa8t//yWHQyBguT/yHZ6ScGKCZPdb0Tglr
8b2GCnnsELE0Jv/BrVvKlmSXUtXyoM69u3WI30UVc0U9yLLLEa0YGRSmdynL9BcXtfylb+qky8Dz
6FtQi+Wj6eAx/f5Ibl94mvKHeh8PA4y4DiFHND4Y2vRQ9wSr//wOvqvXfT0YHy0AIGQxYFv4/mCa
QTfdNaoaKCSMTrct5D71mpCEsuRJ96JinQhpYRehSfbzA//NUMSFb9mksbkUZN+/XtRbOxN+ZL2v
m6S662BCwhnTsgct5Z9+fqjlhv1wQ1liMCtQrOet/v4a5y4lvYw47b3WNXJfdPUUpKYe3v38KH97
Qd8c5V19mWxumuxdzlGQ5lJSGx/g0JTHt/7i/+1I7+aLISviiqwJBkjeTXQ/0qe5gvTwv3i99B8v
alnw0UzxXZY0tCa+v3Xg+WyPFOhiX/dmRaJAr+E8qEkYmknwZC1FZil5aMa28W17rwM02hC9CaS8
EeWxb1gQoQtl10YUCpVfEuBe3DgBXZOGxCoQmLft3Ox1QgJ3iGajPyH0ZA9eI0JamX7VoODlRyj3
gLnK8OqRAGUjKW6K8yR982PmmtUBTgfKzaKfNlRDwaC69H2rqSQQL2U8Z+5Ixa2dOnI8snL0Nn0T
iQNZGmXQgXMNFB6rO0h14qgD6H95S9IzcEwee4f8vCkllmnwWgAbsYskK5hErj+nGdr0pOV8NNMX
TwUbnk3G0mVb+VF9HZlztVG2IMOFsMElx7fLqSI2lvJ3TkgAX4M9Ablk5200WWvrgl13MBdMXEXq
KswwJSpJl8kljgiWchw+AaU7GltFSLpaY/OxjgJG5C6Vc3VhsJbbeEWT7Dy/oKia6+bHKO7tizEy
UvSaVf7gDBlkkNaqPzVOYX4MufZ65Q5G/akuqHZzTj2d7diFK7u2LNIsVqMj6PRpQuYPLZLIC0+D
B6tpifoccmsu4rSpr50ufdUNnmmXOubHwktex3YI7wgHrg7DMjXCD6kWuGSVbSUMxYUh6OfxDTq9
8TYdE3FgRldrNMfJrkfJufBfSLFCXU3uFnl21kp0UXIVWRSvUycqXx3NpzlVpdzELie20ERiRXNv
GfZ5C4h41kPvEuJKGWQJNyHsgCbPAvtS0dTRPXY/Lilyk+yzPxNPV9B82oR2vBTHFLEY62qWTr5L
SlOvaa/0tb9x4rB/jMOafT0tFKpdJYHDqAsR6V9qVTJ/9MDL3o9lRuwWbtIj1zgFpWLmhBiAxx4Y
x0NFjeUevzXjx5Y62k/JUj5b0Sftqy1ENP9SUlnD/mnyCFQ4UoAczRoujIZTZk2Jnr5jQ+G8FuwL
1r3gEzdPvrdDkIlflbzsOn5Q0Mz6HajK9MkfSChia9+fKEmDbUzw3O7aPhxvBworj7Ocsx2qPpWj
XJNmsk0RLc/BnHpZs5JtBBXGGTPjGSNP+7s5824JLaRhStez/dDja/oE292+cMl62BckidlUyzTr
6OhsOjaCYifxDTwJVIjZ5yYyy+MYRmUgRyJxyQV4xSHlX4Y0Po+cCOFpETIwbWqpM8SFE9N29seg
iwisxFVP5KXFp6+zFn6NB+jaBoZCYYcdwyaux/hLWfv24tvusUERcnQpjO6xbqd+ZxVVIbGXMxBm
KibHAdd0G6JCaSj4rFuINJgZv6hOuiBucII35l5V/XMXTwlhIg47qRBLO59C9xx3vJQGPLBg4eqd
eiV9fCO85wK1C+46N/voGfV8QZNgW8wumkrqpArsW9YiMkvoTkGoYVAzK443Mb6oTUlM1rXFonLb
EMMZEDU34XavCYxo0ymYKWTvi0H1O2P57uIq9DbUVp9oOHvX3pDaT/nYemerV8ZVFQ3UdURoHceO
EZUxobJzwjKv5xSS+3LJpGtnXiNis/xrwLLDS6vJHBtHy5wTQ4c+Gw7+FKHjerCZKKVk/nBizT3P
CTAfU8oJczuNtpWNLfEcVpm8NAZyewgnZBh2vmx2uY6zKJ3o5hTmEnY4cGi6qBIGgqdoPBrDS2yX
hxoAJf5vDIM9lcxAJvm1VatqGw+Wx0Mo6mu0pKyrCWm4yA0sgZuhiXFpFIZADsHdSUKfIpLTGfTe
mXVpc35SmWd80Qdmq34ZI7ZO6zoLCTUlKyLa9igemeNYSaw0TdlXaWRvkXvO676SeBWtmRlRVUuQ
uFN9SEbu0OwCrKaYK9dCW5o2PGGQ4bqU+4ivwX1fRySYOWV5DOeuOLcdc48WMXvQGg7KDIP7pver
bmsBSIIvTdg0tkj92Tc6hTnPZj1addde1uZ75LWgdePK34GB0E6UZ66txOoftTRtr6eRSHfC3D8m
ujV8xFMMdmKqkp2YDeqYfjIHZdwU17UmQxL+PrmNLDaJFb9WSH7xviYfeJ8fZK9He5NInAAeQ4Nb
36qvxdSahBBN0Y7J/VmzKQCYLh89TLzioCVx/tCUzLyyZMbRC8+4x5RTwzvkkZLYtEyyjmjr7cwz
2LL3Gham3cIsFDhtJzJ59gV4E7krY39lGnEN0qclE4ectJzJLGWTRwKGmZKfRRA8zLmBxtrKqyn2
lYQ9UPjrYbqvAPomuEGiBn2zHQ5NsaoL80NbmMURKF1xxLjJnr7yuuZo5W236YxiMnO6wWPlOhfT
YI5Evwx6Lpn/CncIbxtzIHBbz9JY24mkL+IjzEjwmbijw947ip5I2lXodJZrrVmLyw7GqS/d13ZK
Y4r1fVZ8qW0UwGT1uIfRc2tjsW9L0lEbWw+admRenzwaNclaSQWb3yGfVqaYIbt165FOriA0i81s
dQa4vtZoP3sZcp51NeZ3Q2qN5K4Z0IaXxbWApOhO/bHM8T7jrnimV7cnW4429gQ+QpB1uTUd3i8m
jv5MDQYVgFXiu1MunXJNmNOO99QEGZ22GINzT+3NplMBXOAn6E1ZgKEPbhYa0U3lNsYj2PvxquMb
DXcjkvoGUlJHPy+35ite1+glyl2jW2VGq61yFwtcmmvaIRnhYm9dKsgZIVpM31hFuzW7JejQg/Bz
my52LPdZN9C09BAM/0Igs7DEv1/HU+Nj74/exkZj8Cbd+nZHjlOQ5nCr5/uGD+jGMYf+pKIOSbBH
1+5asbS8miwtxr5Fyv0u82V1wQtvX9CHjhJ6c7/aqL1T7KC75HwWzp5LhYLN7vuNWmRGvAOcjyyM
h06fLuTi+Rvc5KnMu9tw4jP384X/DztDmgSLpI30CtbjeKK+X423oreLaKjzfd+wCCtDICpGyee4
LOPqQhP4239+vPeak+UKkVTbKDSp1CKAe7dzKiULHOFkORNKA92NWaKiqFwid0ll8aQ00hYxMrIe
tL3h5u2zM1Sz4exiczC22LK0dZjl9lM1N/1uJPP3Fxs764ftCecHc96ywTrpVJLebU/qManQjXfZ
Pi4KccRTULxWVsM7NUDs1YsVsQZjkJOqneJBM9RVD0kNxxVnjBTfXCdcBEuZ8uiZDUY/k51nC662
WOeQKi6EmfiXJZDBy8xpiYLtG5pCCo/aPgqZla2RjWsg3CK8sxDWPVmENfQruEn9ztMM9zyFNNhW
IaKABz1J0s9vX8WyBJG4HrC3/Spu3FiexXe73OVesKJE2ujYPizH7wcH5dow5euV7RXgo5UNopDm
M0XPwRKPTeKSSMeycYVxyNza0rfJZ1S/Uv/8cAb00j3T5kRMolfex7krLOkkfBnJ3me/vbO1iFBb
qCy/mAZ+qFhglqFQYTqodREtvn/mXdL1QEmqZO8IFs8I54lvruE+NiZdJYxyFcD4lM1DDJvq8efv
g/njPWaJYi31Hx8hMO2M7+8x+F4BgBF7rACcG+5zUfmXb2G/RcfSGGySPV37mk37W0wPGalXr0gM
F7hEb0drVZXkUjHfgr9t8o7uawRQa4tzXQJGiHzc5mX7ewOuTh20EO/J14rLf9tgv2iDudjhvnnO
myf19I+vSuSrp+LL//9/66osv7yo5KVT3ynx337tz+6XQc4Q49pxGdlL+8v6q/tl/eaayFB1dMHs
Wt/Sif6qVVMrhylHoYu/xj/8s/tFdgVNMeZFitwgH/5NRbF4+9Z89/a7dJ3QN36ti6Oy/H5kIs4h
DxgQyr4qI2NjxkkexMCM1zak78nJnj2dKJu6IkkHMSkW4dSBUDZOGX36rIaR4917vZcdtVxlp7HL
L3tPtLgwHUTBrLJzXUOokyKBI7dmBN5QzqBVC30DoBh7L5uMbe1rCYqgzsedaJ5rtPUbQKblKhUe
vu3GHSHvcEyEaD34qpJj6qQWpln72Of+fWcnON4IblgTV/DsaLW+yQt+PFtobHBW5aHu5aMB6XkN
rNhapciqgiJ0H7RBv00t4xnTbsLv1o95hXo8UtQxKhe5kmOeyddtcXRzPU49qkCXzaNjpIshD/UR
W2ELKzGb1JEwyQ2BjQcpvQMxRAolFLemR5kVqcJazWn2amYafi3Ae6vKk+1Gb/ijec8tEOTccwnc
Bt07FEnbbhA0wZTUOYe+FizGQxNNVEwQXSqoAgF9yTcOcW5rAnPPg8dabflNtnS02QgMWc0mcIRo
4hbUuUX8kTLmc1QBjyd8OMhbDokwyr6wBd8sVORsXBtOyKqdbKPP0YesXbZqLlUmvypfp7JBDYKT
dW2HE0Gl2YRAjXi4lzAngpeN7T0rHRW8RRG1QO9AhqD6Q65Dzg8W9LVM/faeYIHssiEjCQxGPm/r
mTCpwePuWegbEAu4B8/Q7t8GSdKwdZlE025ql3GALulc9B71D92/HzwDp3fGfxS6fe4TTipKM3EA
IY+BJCVjoIqgdri+MnHCL6NI8bM0aq6S1gC3WdHudJdMLCd0UOehCWG9izytsO0rxvMrIQrWim+T
t8qH5Jk5nGc/829piB25N7RyMyivXbt9xe8U3KXWqNlou/V80pvWX8tWPr4974LQ01WfM6zUwPVG
MUPGXeBbVUNDtXO8/EgJ7JWXnFGNvQR5D6PTcxkq1fIusJGZPuTQJlaOlz6ziOT5j7636usMxD23
CwLu/YQgLhga3hPY5+ER6Mh8il3eDt9tH10WKmvH5Ql7HYPJ4218uxllvSAKNX60zornooKNF6L9
OeICtQOSaGtSc9vwSBXUuC3atF6bYJJXA/wxdJZ8cUD3sQ/PKn1TSMEt1XvOIYrbC6/Vxl2EPP2S
XMwE/RJw/szlpZwG6zIZ2NKxAGSUEVqPvK3MTp7Ji4rBVN8QU4bEb4ryQOc90fM+OfcxAbjL62Wl
87zXjc4MRgG9uIMXvKq6FIN2weMmTSI7RrFe7kbiBYk2WF5D4Fzrt2erFVy+FpaXDoUsphCGQFlD
PbRQxazfRvnsZvO2qqW/oxCYBQjk/C1Y4RwgAqbitwGwjHBe8XMiZgK3JqYxsJUKmJI/A3Xk0alu
AFYmGUagfNTCcQmf6iVdxY651BnFF5GahrYP2T+SP5M8JxP/MBjZa5RxfvTbmFc03uaCOu/aLI3w
qMuuvER8OV7ZoAKo3zxrhF2RtEYmG7isJYKKN6KbdW0f2bynFcjhywl14dZ1GGRlYZWXWutz9JLp
Czf/U9kyOaAeRFwjdn4MiUYnbZya2oA3uLWchaRkUcmx21VjtvIwQFVZFJEeTvFC3+uVbQVaHjEp
RgaT28Cj09zM34WdeY6JUNrNRjnt0DIBKBI9Rm6ItpRoOYWBvAcqBnW1xwLFf7isot/mJtMfSc1e
Xlq0q/1aiwiBw5B5Y0uGhLTF2ZzSiRozaB4bKwmfHQo4E2kFSIyh7WdVrm+Q0JJS5wg2pDQD8IVx
aybegLd77YC/gj60MA0NnqsoUQiLEcSd5tlMgYJ6i5tr4Y1pzMhPqybfeWHz2rj8zwWxS7z0NRlj
zCdCy5OtIeWLp2t2UGoopavGfSgqVGCZFt9oQ3flgr7GHe5FxykZ2URoeZtjOkWPHJjZUGG7HjUH
mE5OIISdY8ikqSaIYce0TrAAUNFnk7ThDVoNlteUoe9tqGyb1hvq9IQwtzsmA2XqlaUjwV2FEcSa
INUhDxP7rqBnCidk/UommbuVX4sLmSLL+K3kQC2b8oNDMuWxDrsnTVXV7y3RNyLRKeZE1pi9eo2l
zai6QQm0a6b/Ya9KWW0R741+vZIaUMY6Za9fpPSpNhGfog0eqPDks2XTttAUhvaKbYnnHhBbkmoA
EU1pj1MkIEh1UZ9fhrFv4VqXueGsIc80yZXdO+YUUOsNNTgYLB9i17n/Zil283UF86076YfVPq1+
h4I/DUodw88PvXGIVrOoJASKZAJiOMevyVIXs2CsdZKlvo2rkPBoRvrPj/vDVns5rjDAt+AHcwmi
+H49heXDnHxYXntjeJvseAetJPu9HGiAjfW/3cdejoa7wzHZ2bMDfHc08EyY5uey2+cTA2RZCfik
RgeR1upfr+u/m4BfbALIHBDc1Z+JVpLyy7fr/z9+40+xCvI3y7EZi6btsGj3xV8bAPy2jBHcLkhZ
MOlQpPhz/e/+hkOGxjPoCLrPps6u4U+tioV910XCQpfT/wqX/r9oVdjjWDp/B48b3kKHk/u2Mjb5
WAsAcs17wopBKNvTiTygb+7G37yIP5Ra2PQ6eCmxRnLKuI6/P0Q4dLkWmXww+9DCQ08BfGLJ43BL
/3nP/4OjLGfxjehGhv440uwhprT83Gqfq/GLsr9ug/+lTO9XF/JuDw+NC5lyzyG6+ezqZ4g+zfz8
86sw9Lcgi+/2Y0hE0Duia2RkgPd+d7uWiKI06pEbQAuQL1So9SFIQPxRieXQNmWxW9ZNLBPyLjxa
rU7QELiBwElHjJNjP+ySWsoHMyaADcxKm26gLZ1NG8rxJu7H4dKHgQO3i/kc/XgP8jYM7/jkgDZa
Pnz3U8Yay03d9KIFb7gG6fK58KjaeV4b5JXR77tUYlZrYn1FZxXAH6alU17X0yprOoC1CbVTR3bp
IdZz9wJOoPNJK9zSWMX2FLNQ1pwLdjDTmuVLC5vc7i9UhPd6lY0qx0uRdZcdSewfyMTL6djFUD3d
5sUxC/cYJvDXwOYQ5gnaZyfM9hKXo/owlhMbobAzdlrn5kFlyfQgYH5h1zLEFt8Xn/SxNqDvZEWQ
WuxCR3PsbzGy8EcyT126M020avZIZOyn1gBRZvE+pH4EGLOLz2HaDy++KqZzT0W+ZftAC8NlpbcD
SghLywkfAfjLdFP4+fyBSpZtbYbZ+CLluHSYWqFeAf2OmGLTXD34ZuLF29FR4tyzySOMhxsMHeUE
QdpUq0KxlHSAM0EOCdVl7oR8ORMR4a6xS7dec34ZlXOIeh1QYRpU4otqNQHRRXW/p/P4QczmF7/0
7U+jSeVIdFryqGBBH3RMSWg148bYlYP4MqsK/1CM+Z14Jn0EjQZHle7JrKhH8/cKuHsEmbvZsfDt
9iHRyGQjdsW9KEgcP9UFnhBIj8aug7R6HsAXs/GFU+fLWm6B64LVw1SVrdBxRGs/nHCIkFNHZz1n
jWTzidxT7OUA5syKoElh3hReRiIh1pKsmrs7VYf8sPRbBgb2/TPJgiz685Cqw4IKFVrVBT1a2msP
5iHEYcsAkIWvcoOQ0L3C8ZWmh9R0im2dN/RwKbgaOP9kaNyKLozOU5QQqll22QhzPrGvzdxId3EU
6fjjZPgcuoiPGCVaeGWCHg/XWeyC5xJGCRs2DMX1FEsTDunkrEc6C8epls1lo7nGrQEi+eD4tXMT
apa2axd1u2sU0eUg7IewaOYzzQb6hKPd6/subhzz0EhEqVi683GdJXH4rCiiwNgaKrWytE7bVVPs
vYo0w5MVoaVqaTNeSJfEjpiqUxCR+IFQljJ8oLXKR1nmL/cj1DNnY8zj7znWAlJe+pGqTlTre6M1
JtbivrnQ48S9PmZzEE7srDmYbew8t5Q7exDDo2eG/ecSqcNZLxp93ydm7mxEhzE0cRPqKAVLoBcj
a9WxKbriqrNGkrotqzyB9vavR2O27vG0TXDGW6IXx8aw4TBF040FsHgb1dJD0iHLJ+JJhzPY9fFm
TGN1hRHGuTRGdzq1CIMushpUl0GY8ppsGueunmj8qnma9/QUwL7hOeIAjbFMXrkZqrOcdSozSDoy
d1VS7N4knlVt+3DQCbpyoO/HeRXfgTZNf7dnp92DwGlZxBftjqFhb0Y2Ddt6qkGsVkNUbOAuE1xo
xwKoGrinfHDmZc3dxPcznUCoET2JJbw0sbNJfWI20QTNoLr66N7E5XGcsqm5sFNzWuc2SoJ16uCe
XNlF6h9YttpbjKgOaTaRf7Bbv9oqZ6yo5UTaTsYZDc3SsRgTHnvgLasEtomTlAeNVBsuoyFcLMSc
GYCSWjJ/9Nxf96HiPozVTJ8Sks4N/Z3mGasjqa5Vn51zeEO7ONWntWIW+Jwk/hxQH3P3ysTY6+oU
5swI1Q570JKEogS9tKelwMaIanxWbkl7MPeT8LX1u/xhoiVz7YMiBFLHj5ulY98VsZCHaYwWMLPt
DtcDztZr0Nzsir2smgLGMMUfWMQbgYZDrt4Omcw1JEqHBtWakAGftXKulqhY1X50l91ab8f8KEpC
LYDPPJ1KBPBrmFXmrSjH8FMq4uqhTwriXPyu3NkQVfHHgHBEMV+sl3bxWh+77OhU3RN7BHXwgANk
4D6wJVGVIpsObDWTp+yvfNJ8iBePKQ9K1PcnJxv7k6Epkh4nA+ZvpfkYzr3asA7StMg40r2+OKat
geoB5gFEJ4QCM1unmhPWoQrt/SRz7oyx1R9JZ5qpIbQ8uhrN09quvXK3wGoR+dew6Zcgo/A4zuwV
MDhRt3Qb7b5OnGEgR51H71kz2XKuJQ9dbsW/+2wtjlkOB7qQjn0RGqgCIofSodlE/fL2a96O1ag8
WDW6yMFP/F1ZNs4d8d0g64XEEalUuYsyduhy+diBaaUUlbrjzeC4oJkNCh2V31KgpVR2Y8lJPBkF
CMmyZoA7ociOMyMasJ1QQSH08kvKN/xgtnoLq9WZHxhI0Q2ikOhapZ1/h2WvX4QA/i6RdUmwtuU8
KhakivAEM7zM8dpN67ZAe2eG2nijSDs+z6Dcv/TsDz8USDnWswIctVkKWV+fUwbZ5XXCeUtlyBq2
uqiNKzvJqSKEGZOMlcHBQBQWaPaYfCo75C9+1Y9bTe/sj8RBiY+UfcVHYIrTFV8qZxs3sbaZkkTb
kJcQ790wrE5zpMnbKi7KwJS4l7TMGq/e7rqyC7i+kGevyUHY6iVgYLr76YUtaYs3VUw0YzfD52Yg
bkebeDK3QTdY+qk6FJOygropjPUodcFL7PqkGWCQvQ49IzoYRTxl67exPHsUbn1NwBBjh3Ixe8l4
5bYl5uyc8DBD0FWEpVxm1xQCioMzjc6jD5hmp0IdYj3hmSb1XMHjn5v5lLXVfDKWKmU0+AQ16VMW
MwUaxm2sJc8ym8YrJoXpYNZheU3E7Iy31YYlPLX19AAK1bZxxQ5pMBP9uXWNzL/M/Yk0AfRDBNTH
2razzOwoIFpepMS73GDh0wJEi+N147Z8ut24VDu3qTSq69AOMgoIcmE5G6S48m3qD4irULBDt65P
g8pLwq/dsronLKvcoorIWQOVbnuBe11dNxFFTNlRNYrifD5NSBKPTegMWxTygHWarNTuYaJWcu0V
EE+xJCyldqYNEGu8msquF1pdYqeUHinBYZsrd4pu+IPeMZyKemZZ7SfGsx6J6SQKatFiGPRn9HMm
8NeE0oEmKJLGLS8m2EvziDBwPsvMdY/OIKbAU5M8AKfo6xUVQzh0he+gHUEuuDB3W2s+6wRS4MCx
8mohbTnjvdCaSK38MO4vO0Sla1RT4obmBJB+OuDhnuhZsUPbM2NKCh0AgcluuaJrNwaNCVI+xhuc
mATRJMUdGc0yqLwUHVuNfgXomQIDaU/mZ8yVXsq3obmzemuCz59oF1HY3yBrJi5MNKBYU+2L1wAg
MATRrB3BG3k6hZdcRrbJ0YCwoItaufU8OQQ0IswdNF/yw1iXXIjQhjGQN7obsEKMj/VsF2sVTzeE
WVTUW53ixS21l3a2r0eztbbmOBTLuq05eLELtnNO7gHBzmvpaRGyhGbHjejXhi5KHNqF3PqZ96jB
1MTSYwHcSNom3HhDBNLUkmqje0o7lHYtKI7WXG9Zkyq2wipK4EddnsYa61QJFT7rURYC9q/gAlp9
t5vBOn6OOtye2Wjk82rqxh5k7lzd1QKoKq0SSvurwoxRrzr1TVlm9SMaS5pTAAI+tVrdvdS969y5
hhTjJvcIxuz6aT4iACCdJo+7vRZn9rhAwMUNwbLzTRo58q6OFuZ30ZEmMI5osZzZcYLRJSM4lHG8
I6U13fZNxpZcz5MjPMmpg2zdPPtyLi4MX7P2M+oIX26GKrKGeusBXc4u2vKZ5b3xaQTUfAJYjG4R
EUt17sHuENVbdcNNOCP1UFO8iCWx7yoPXaRZYBx5A/4hQpI8xc0Y2s8iFs2w7uN5uhaGSs8lZdht
l0zykyNZX5FhG5tX/8PeeSxHzpxr+l5mDwVcwixmU4WyZJNN390bBNvB+4S9+vOAv0LTRNWwojXb
iTj6Q1IcMSsTaT7zmhF6/NckRQ0kMaP8xR9tvJXAehjP6vxCAoUuIW454X7I8/YqjBzzU5g18iWX
IBYHWfXHVATdVa+MyQ+JsWC4CpE2pcQv/c+dXWY/s8YG/WdpJsQhfGM4IqV91BLdvK5liC+HQoK9
GlHwJddtqIoiGGk+GTliBIkv0K6P8Ci4KZTxV9LZzhe9sPMNeG1njfHahCpvGqO8iw0CMd7EUxhm
YbtqQZF6FpzWK5QrY/wNOuBW1Bj5vLy2x5GswitCY1r1mJUEuMd7TZQ9UiT+MoDiBa8YI9MJAgdW
PqYaiVa+1EaMgYpFV2kFu6ZqUdd18XN1reyxSLLiWk6pTu/QJ5RC32z08XJAf9tplb2BKkW2J12y
lF+jTFvkVWtx0GghPWMek6/IOx1kzoDHAFP2n1JDkTgT2+lnQsX4ddCM4imukupL2ZaDvStRh9IA
RVZRgr+X8MUqoZ9HMiXzO/iRSLo2RTR8S2pL71Zt3cfHTm9/Bb0DqpbyzjU9qPzKILL9kZcIVY+4
+3gwnW6gUOMd0ICnxIsHp8KeT3WddCWC+G5VSjwqnOAGQ2WLlm4aNxvHEdUnDG79dVPH+j3n/6fM
UfVuedPQ97T1ZGVgJHN0C1QZ4V+TdwRp+DzAPOThwpFEyzM0Fkuj+G4o5Tczbvpv5jg8TK3emDRB
ws7DqlLD/JimjSwVY81RSx8AZPVyHYZVfS/UtMnWvtVsgcmr26mbUdHs+D1ELXMXhpZ9rSfWyOVS
t5gyZy65aawH38VIiyTnJgTcqgRbJxjsR1Id3pPAzb75ma16ZeC+IOXeX6mlpu/4K+hwD6i7mJH5
E9t3hNoLOX4PJr9DHKXHMbcxxviTC4lg19Xov7iF42AhFA819RUWxfDtF7qW5mMEBnUbtxEHtsZX
o4d/jjCP5W4F/ujSCJE8cO1nLuTkFgcWLB8q2ouyl9amTHP/tXDRLUhrdEGp58c31uDTD5o1PYDs
Et0ODcYxQdfn9/nUBES4yl2WZfKAylJ250eK9dmusICyQO3faGFn/NYC7IqLuC83dYucsJ+H7W0u
0NBLRSIeTDoZs0r05Cvt1zhXkF1ALT/juqU1O6sCI11w5/uttQeL3q4LuOC7sTPSB1Q70NId8nLj
up26q9MWF+4JwQOK/EcjKMad7OtvoZvb+zgIebEIBI9cpMo+M9zumlDOBrqdBTdNUCXEv/SwW4TO
kQKW5XejisuvQIxbrOGCKky+474Zq1da2fpXqFxgRqCA+zRp+D0idD6MuNCDWbqJ0jrA7ymvqmFl
1AUeDhU+YqRmYe3e5GOdPuaZm6+QDnR3YYSwdUkJ69HSm1/DINuVOhGq1DTRjypMEVuQNYgUs1qC
KpKkqoNZqyUxvX9X25BO7BVdj4+cf/HFzqznLCA2Nv0i2BMVph7ljh+NHrVegQE5SH/e17HvEd23
Xm1SEDR3rmEM3BFDISpuUyZSWkf7AcayvzLnNp5VGbO8NYYBga/tOyR0f4eQYz4LVdHvmsH9XQ2m
8hxw9J4g9dShJ5qiilDFGXz6URqu8rkodiDX240eVblnyQBoGFLmNx8XQk+6KI4OG1NY0OagQ5/Q
h6wBdYgOqSSEUKnfdRgjraOyYE9WO/LxSwpqJ5Xdt9GgwKDsR0nqBI85iIE4ya73Y4FQi9rwjyiD
fZQGZep9PLFzQwFyA9QjEBjk6ntfp1YboCT6oDGx0AkeBySKEAbutE8qxqsXQI4nKFNmpengjkx4
9Iy4qFdraLKMqcFQeZ231wkAnT0NYkJONu+qCoZsV3Rsrr+fH0xUqOyoKELRXwwqIl/Tobmgu5+w
irrJP6yakh05qXlhfrNu2ftKOVRHumxv+oMImi6WMuHyRyVbgVQyhoa/Sn3sypXKiQ+JTkUzpfzx
uRw1KojpFH5q02G4MP5ciT8Z3wBMCHZx7tEsKvU0OBF3SZBIcTKFAnzOBK2qf/p4PU/amHxEMMuq
I9S5V2Tr7/fLgPTWKF293ktJ6RaxKKKIwDb8m1QHRjONOtgU2BWbAjz89uOhz+0fQ7eETl/xTRD2
/dCuMAct0A14neB+NnB+JG5ecyHYRo6gAnBPBDaG0t98POy5ow/uldicLwssldbXn50cowGOhuVc
vberOD1qWfeEYiPOFRa71rXZvx8Pd+5AGtwxqglhFnjeYoGDulI1/M8YDp2ix0qvdiT/w6bybfUC
/lSbm7HLDWMAQAXUK7hoTlrD0/Tvb4nIH7yat705+u1PRO7A4gMZ+ERJWd1ZzqS+YmRFMamnFP/x
dM9tWiAZ9IxNA8zfyaGxDUnTWK33hh2Yd6ItqOYHXLEfj3JuUfmEc/sKNj7Ix/ff0Bx8szUzrp63
W6DDMmhtuiM2NCagoo+HOjchFFmpgcyUYHduov65XZKhzaGS9FyofZV6el98s5zi2//bGIvpRELq
Fg91vdd0+Wmy6p3pZHcfD3F2c7D/ND4O2wNU6Pt5uG7s9LUu631J7PoJdoJ+xHmSRlnXR19ChRsG
Ey/1Nqhps5RGoB4Q27p0o50ePfAKIEsdzp87C6K8/w0mJD8DaH61DzQ8byQWoDNUqbpOYUQdktLN
vY8nffrtGA94LERFocPEX5y9irTKGUuj2mf5QIBijXd2qNkXQonTvWjQQxcaggIOKg9v5JA/OsNu
oMmpRh5yH8H5WDdlEa0x+Lm2YZNe2IpnRmISDrwVSxPgwxbbxG0ifC2QIQVgPiMAlebKGO3Hso6f
P162M58J5ogOw0LM0ZE5X9x/zMgqM7TpatQDsRPd1Omr4sDhTvJ1VPkXgPlv9tHvr6yZpPJ/hlq8
sdSoLD+bhQrbDklO5CaCVdbbqGoObtduqi6fnkZBPCbof9ReBfLTU+vK/2qRsm5AAcpNTPd3pzeU
0bLaoACemVNyFE6Mh7MxKIegD6dPfkoeaFb4zbYB3SLyKok8mIwxIurS4aYvWirYI+6Sa8psABKt
aLow0Vm9eXE384LT11M5AJohZsjHn2uaYkBhuIAU9+hCyBcXSO+N1jn3SEtFr9nU2sc2Temfpv7X
ekCDCvIWNZPBOlhWtomwRV5rVZlgRPSU+SRG6EvA+0WQFMvtCaGbFf7bFcI3gAWryLBXfh3jHxX0
CAjXnW4flVhB+80szD297d6T0gE7OySxRwnPvk5MsAwxJmjrgfsaG7h+jevE4JnM0GW1dIW8cWrU
74hj5hcerTN7DTI6BBmY5w4h/2Kv+VlXEX2MrEusNNed5hoHvvqwD2Jcz1YDTqD7jzf3acBjGLqN
dIsJKh2Nh+WdgGR115dZsXcdiXQf8gubCsbJtWWUiD06gbwOKb0+mpEbXH088pnjSzQHCQb0GqIW
y+NbB2OnhK2F/R6IsS/4NWvfkNzUHoVmxb8+HurMJAF4cBtR6+Bfy9CRvij55tgiLtUBP406jSYe
nSDQiXFeHxCrjZx1Q4N9XPU6RfuPBz8zT+IqeDZQDFhkfbHVbTSXKDvl+b6Z2UhVnz8GyL/NKpn1
X4cB5nxJzXI46FOLpUYINaAmKLR4ZoE5L0gN957u4K9ap4bx19uUcAPAFMAosg/VWsypxBAOqGGb
gitoew++KaSl+LbvhYWIk/XzbxfQVGfzDB0mIV3k5bOF8zyS1GnFtERm7JVynC2VR3o6TWokzYU1
PD2ADEZoQ2ggaGgvn68KbEhotRkzU8zH0FBeqsn5GQ/GY9BbF2KQ+Sy/v+wZirTUYmrc+WJx9DKc
RcZcAYhhlOnGoFbqFiIFJtsh05h3R8qUl6LR8yO6hKLuDIBbUs8Us7QhHDNipXWQisvXAtlBo0ZX
oEWNB0M4/frvPx2BN8pCRB2zLvb7a1405B3StxMUXdojjIg9JKrbyFIvDHMa2CBgBK8HCw4goCcE
z85RhyjiT+87RVceFTs3D+XAi/jxZE5vEUaB16lxM6sI7C02/aDoAzqpWrKvEWpdUelZp3H7286t
u7iSNNQdZNHH4sItqZ++lIzKxYH4FoQ9a3nU/GySLmkfpmV4Zaz6FFUKeHTYUA8uXfo30Hkzuqm+
UgozCdc2shC0vVR7J4cqOKT0kbc9YdGEHvW9i0irF6Bhjb0dYUFVQLoFFmc9uXpv7QPZiAu//uyH
gVnBjtPQ1VlWeoAkhFiWc3SpTuebeHTjozJQ5/z4w5zesCwRuEobyWUd+OPyIJkVzwikm32OUvaq
KLq9mmiPjv3XvEmgqQIuGKhKhJjIYRe7GTg9nIaci2goDYAsfngYLPWSa8K5GwhEM2U4lJ4odsxr
+ke4OWFRjwqPkgAeamAm2TxTg4B9gpbo9y42/z6KJmcEJsqTYTpwUudd/8dwjoQQAOAqIXf0f85r
V0fWXVb7Lx9/o3OHZwZpo9M2c0+X23hoEkzdCg5PGgnnczJCW9d88ZNmS7GtA+H86NMyPlAtbC48
VefuPBCxMP54fE+THkqnamiYXbIPAh2FDeV1ioNtGT+jA/3AdX1htHMbnrQHnqBJZnlSJEuZo23h
Pb/H4S/ZZQhq3vV6rHgfL+Ybd3b5dLCI8BlNfAaAL73/aG6rD62g5L532l59jhA93iogjlHYN7qU
3pzdP8Ua1Jy2kN1tNebJjUhtYxc6YDqnEUs6EcSlp1V+u0lx99uGbRtfym61sytvk2FzMg1B/PP+
R9Z+o2IPkfHaDCZtAlm9atLF3sBwmkNkOy/tQHXCLkOaGLkRPSd91xx8t/gWguiYrFIeyz4zD1SR
XAzglBI9Hubx8UKeOWv0tAlBcZVAx235IKY2vyEaCLf7fPpZTprcqiVgSh/+XjG+fjzWmeWAo8/B
Ri2RAvEyjNG1EWlBB3P1ydd+qhQcvEyor82Y5nvbzeMNpXJ5IcI4c+g0jY4dEQ0v1kmIDQV6HLD7
Y3qx+BJGgbLWQe3Qx6inlaGP1VNV95UHGqPb//1cNW0mXxPZ4OGx+PSm4gI3xKt8T652gyJoTVU6
vaMaj6R4EqBjKoK/j9sYcC4D6BrZ79LiirPSy8aEPqmoAereWgcqITfkXV+52T6zSKQ/nuGZN4fx
iKHQy6Veu2S3Z36NznfB0g5dQOfCrFEwqQpMRkHE/jdDwTYxoCer1PkXD0Jpm5HMclI0DY7oZ5FW
06q2UfiKWk27cH2d26NIdrI9sTiY68Hvj2wHJC6fqAzsm6x9bMPilxDVY9rw/aKguoNO/Pfqglxg
kC501CFonywPoIa/aYFTeL6fdHzBVLu/r9vaK6kDXMjCzlzMeKypuENReUb0d/6efzxz5YQvj+qT
AqaBeAmGYedM1eOFLWHwNxa38rsxlreyEiexaTIGgH4Njd+oPDaiEfd6izqwnyJPHgVqvxJ9XXoN
4g9PRV/bgIXo1bZOnVD8a0FDIgq1xhIGBBz+5siJj+k+MjBvnEwzvNMxpV/nY+d/9UuYmFkDOIvs
dlwDg/UPoXBoUqjoWAmtBqsb076/n9wMsFWuNcm2yJp6p3aVjzU90NHbOFWJDotoFviJ6ttwsMOd
VjfjIRVANDsjzD51St3haOs+RgXmBKxwss2oFdWrEKDgHnBihqklysIouQnAwkl/XZgGTMQobrcf
L++5vckrDgmfziF9isXetKoGoq7F3gQm/FoN8hWS+a1pKFu0xDaoXRX/xbEj5ibYo3xPQ2gxnghh
Yxs40ezRZZ5rTjdI8xx6mV8IXk/baia1Ut2g8EeN4ERf0xyS0KgHN98DIr8ry6gGM+j8qJInmtCf
AKSsW6F/C+r8QspknB+XKi0rSnK9DMjcMquyshfURIpx+hIOKiyh2lTuILqo6QbMDDnO7MGwkUlX
eWkOSFDB84Kem94dBCh/EffKwVBbZatJBKZ8gKFsuHJHv5MOtht/F1pHog5BE3mwKfBcieBM1NmT
F2j+A24oeF1MAt9BGZvJSk44RMf8Hk+m5S84H9rn2EmxAhh6TE6Exn+fTWIdNjLe2IqtP1cGmmUf
77Bzd7plsMdc2nB8kHnJ/rgjIrURGSph+V6VryMqEauxR7dak92FnXXuLvpjnGVgBFs+SwsXrXNH
pOo6p96AL0y4+Xgy50IbpFfIVtHEwsNu8WqolV4WlVnne5pODm5E+Ypk/KVIkFwLm/EC6ezsYNQr
yVmQOzoJe62ayyiHDQz+zsrIRLHtMcstCFCw1DK6sHznLgKLsj+vBZS9k+A3HUfDikFR7ZH8udMb
28Lke3wp0voXFnF3+CRcWMlTdaVZL4QsiQQWCMGJSPLUlCnrS5wWD2kIy0vXjs5U9wedWrxXGAoy
M2Ul10PpGveR6of7MYDUEBRR/skJnGSL19j4ZEMJgp7hB+Z0YT3ObVu+s0EZifrtCfW2H/xGSULC
nL4qfxlu8Bzq3QNmMpfW/ew4MKVneRVrpsy9Px5Np4yYUlnZnky0pJojX/NR6b2irS88pOfC1jfH
UgfnUpf/ez+Q0bswOMBe7iWcEbyHNk6f39WFOMaOdpsW1SPSARcKFec28B9DLgPWeDJTMHpqtld6
lBXa4pdrpoDbrWNddBdyjjenvmWYQEZKk4zwkVx4ERzL3jHLabAzrhl9/CbD8ncfucjQppqzpnwb
rBUsHNcZNzLmzjPXQNFmZGYN6M/tmheTosqLXznNvtVhLMBqg2cUyvohmFxUZvM0XWd+42wHu3ee
HcGtubLyBsCU0gzelMylzUL/rSJCurHRmRtK9VtctEhVinIjCfkip0N5dTSiTYtw3wNCUYLHXhcX
du25U+zOTF1KHOzbZQM2TcumyeEn7KdyOkxyQt9ENV9EKa6omb7IaLwkQnbuE8/MLIAyNsXW5bKX
sRaMFcHQPqpcBVxci7zLRPbrGYGPpVAzY9I/voLfsBOLLw1iRmeCHBfSzMWXDpQxpUuaZnt82tx1
2LfWgxmikpIbo7gKizR9LvXM8eJZ7uKNLuCEMn3OWtR/JJC+ndL3INc//lFn1p1gY6ZAI+pPOjEf
vj8eOdcaHVQFjXQ/i0puwnq0PuUhYeMYF81LXGvTHlzk94/HXBqpokyNEwXRDckPOdNJ7hsMYkJp
iBPdTD5QViMwtwBSjS1GPM3ORZp+xU4BOSnSjRvU4XqkJwPzwtS8j3/IqRAdPwReOHCM2Y7ZXJYK
VaARViajDN5ybNAamXkNkZFOd2Crc3HFytgHGYNGhmLVrIKUIrKmZPRRI5xEP+Mfr25HPN++hMjH
rXU5qV8Ii/Nd2LOlYEwlW0B9qIi04a8RMDZXdrcxrTjcgBU2vVrJ5T60KnszhK3tOcEVusvGQ2Lk
wy3HFhIaUg7TS+jgaZqq9le1HZMLifmZO5wn04GDbs8d+mXhiHJbnDboLO7tNBkeQmBpeIkM0Uuk
oVz58VqfGwrgNVgD2Og8G4sAhKZTVWXzs+QWRuiVlTOz+ZBkOCKJErx8PNbbd1uetLn6a5C98gwu
0/9csVLkLCOSg06gzCBpGEP2mkxt55dF5+X4HFxphep/loPe3+i6EtzpUnHXppGWuzJX639Cyf8v
33BJvgEGAHHBf6QETkTctli1Rj8pnf2j7Hb4+b//FyWq+X/zbwEHR/0X/3FutFDuQK9t9n/9t3+R
Y/8LdBOiieAsNeohfyg4GGg7INBg4sRAt0lHpuM/Cg66+S9CYPo1jgoMiwxL/I1/0TI2wQQHChMp
G+gnHDOWF0iAD9bklEW71/U2kAg4uYiomjqa2WZrQKi0BalaYiFs7bnhRReIxZmiITmr1JH7EhhR
UV3CWSvIWG43DRC4W73b2GNmbTSowt5oc6X98Vk+/3N2/hR0OTsUsFkQQ0D1TvoCsCg6TcuE3Jla
Df9J1/qVgYTohs5pdeFWPjcUS0k0wOtAr2h+uf94kiY4neVomnIHaDTaDbiWoaIgIeYNdnshxZtD
xz/uibcFNJjTW+fVOBHfxCgbPwHgxzu4tThmjzqGgq31e+gsL8ihbtuE8zA68Yov8Z37uxrUvwef
kUrsYs1d9uflEKJ1UEq5o1VnrTTiuE2umdWFzP50NYGQAkTmzbUoaS97rk3gGA0lnnZXu6aFULae
N3IlEBPoNnFJHfHCpBbxBJMCAsDZQuiXeOIEzC2qTjdCTbY7wJSS6m79C+DZbycospWWZleWH5cX
Ipj54Xj/DYnewCLPdj/maeUCbkPcQzRvd7EqxDrHnZCP5Rabj/f/Ilx8mxfFa5f8Q0XM6i2S+GNT
IlwAH7BK2p0RwRkwFOUalZ/bkTLmelCzv4yGT0ZbHAEKv0EViLTdEXxryAqAOu4yzJTjBMd510XO
KUkuBGXLzvLbmHMGAtiBshOW1e+P3RgmltP3HDsQD+YtaKj0OVBb/2AhzrFviyDx2ure7kZnXaVm
89OSqnMshbFvg7rYgYLuNi2P6aru7fLHMBjKYaSduUIYoHqYgNKkNgxA4IzThYvpTcFm8f1nXySy
UOIKWqSLwMJpUL4rJMco6lsqR6bSoz+AHE23URRDhauoVevSKXrPYPU2ejqY39QJsnWrOeWNLSdj
HUAbukX199/Krf93yZozWxPsuEbZBcI3/1r8tNhNMT0WqdwNMtzoPiVR4sZhXTkW/dsqaJ6GyIAZ
21tu6hXphPdCjmwx7sEwPrOBQlNHGY7KWLyiaacSP5a+5+cOimaIOeD0ptc3ujUpB+qsaIyjjef1
tigRAKzd5xZrh2fZOf7axRJ3TS3P3hKJR0jv1w7+asNRJnWDkGaKUZsvUNxISULM5KnFOuUmMUeo
fcaED4jRRl6vyNvCtZF+iGx4miZCcgNZ0rUajuqLUiMTHed4X/hi/J2Mxr10JH4ZdjCLGofylr+c
X4gmT68ZBzyOQaNgThhPig8DJJFW9PNHb8IbJWmpwzjqQYuGR/hK5aZtM+3CNXN2RMFlLcha5vvm
/fGAg9M57pRIxCr8g9bAddWCH24OF9LA8hkz0y8fXzin9zY1LW4bumbwOAAEvR8PYeEu59vIXTym
GBFiI3IIih4NHvCA3sdDnW5Tag8kppS0XHqDS4hB0Iou7mHG7VwHE5pCqbRD0beX+lZnR6EWSJiC
Jjlr+H5COOYoGf5lPHdWrdarynaVfVsFzuePJ7NMLrnHmA0tOIdoUaMlvhgHXvWsbuM2uwH6hoeb
d7y1hgz2XANQzPQbm5CCjU+TGmt25wV33B1QmejStbTo/rz9DEIY0EG0ITUaQe+nW1WFOVHebnbm
kNpohbrpFn9quTV7CbzQMCfzoOWDu6nV4lda9PY9he9+Fwi1+wRTzzjig+5f2ML62d9Eb5sWJUXg
E0RgYCoKKBWj2eVBmx/UWmxctcWLGOrsjd9ABQzttvwKh1CBS66Mty22HmsrojcN+bRAlDL9lWpD
d4NKlTdN/bcW1/l1FcnyYcyx/ihlJPYiCPtjPqY3iiovBRfnJzBreGPuYHL+SQb+DA19rXaz0elZ
1HC8D2q73La9GTyF3GLrsrJjz280dZ3ZluTFqrMjdt+vTmQ/NrXlHtrSB8Pr1N0GgIR7V0x28eiY
0y/UNPKjgc/NFhdlbEwSABpGjN9OHVWX+BJLosE/2+KPGSx2J9RAfnAxNrtRiSFuTm5+lGLIZ5NR
T0Y1l3xrjSuIkQejQPi1KemofXxAjLO7ALyaSuUDCMzyuDsjd8ko2mZmoctytp0Q32kIfbZNyoKp
q/4s0m54obEe/mhg/LddsIb9HXqJEYKrD5qtrjZYxlATXvWRhpCArbclhj+quhsEKsRmHGi/xpxu
dO3bDzbisEKNMX5Q3JfSiaFxdEK9Ru9orjwWrygNP1gjAwW4Aa3L3m0uKcedhm6ORTZoAhcVlnrS
KcTHxE58pJB3MJpecn+HeljqKRP0XsRbjQtx4plr2yIGJvMEekCs6LzfoU2aWMh3as2uxP4Kvigu
QRoiwOYwuRdGmv/S+7iHadFgobyBCKW6DOwxPWtL2xfspDp4TDQjeIlT0O7UaskmxJhgSq1ainP0
Le0vi4bzJrYQPwS9ZcxI1WV5RQZRpfuxSp/aHr/60vk82NW9avq/U1t+J+W1LjxQy3rOPwOCkwHM
R8INKe79qrqwOYB0smVJw/P71iDuGX3DG/MQbeRu+oUb2yOiSYMXjCXBjYnKT9cEtacSrXx8es5u
JjHjx6CRgnpeXOtRKxFFQqhu1zsFyhelba3MEOkEJSqCNdZkvz8e7syjac0crplpgujkMke03DiZ
Bfr4yGNNJ6JESG1qnfBCjnh2fWfeBTuJ5T3xroT4DFLcpEtFjoxySzeEuFHFLmp7jnLoG4Q/gs5s
Mf5Chqj3sbmiGpBuhk65moBmXUghT5Nyx5qReSTlpo0e8OJj95h4TGEDCgLPLBXhNBvT8RqpmW5E
EzDTlHWJWtEutKW+KpJWvXCslu29t702IxKho1CNh0b7fq9BqfZ1gxLgbtTM8Htp14pY9XUgbxta
Hxn0lwI0StHyB9DSRDF81VkVJjpqXCY6FnV2CHJDGftPXUgnYaVL2WprEYjm58c748xFA5LWongN
LxUB03mj/pGQhooT0cW1qh1iAvW2pQC9MZFt2xDLRxeW5MxQNPlMdM7ABuAqubjTolhryqq2q52c
/Oy3Ca3qbspnZTDFUv+LaRGDwgBCtBQk0PJWKxFJl6VjQjTXo/qOTr+1LUbbv4prSRXxP4XGMxWt
MwE9I82tCAHe7wSMrE9+QKOLkSIDbQUf6bCHLKh05NyaaaUOGUKHRTheuD7OLiX5NRw1dFPAvr7/
aogc5tINRbUb9VlKXyAeEsWZ7tWqfom6gLsSf2zxQhBpqLMJ6AxMW0bcTmJCy5g0tohZq9XWGkdZ
r6PQ7CcPJEeOPVjd6BjAJTJdV0bXK1syx3bY0I00srvMERyuyKDGePDBJT7riLGEXp0nTuuVaWpF
mB9W4SvuKcqnBGJeg9h+iv52k2v45+VMyVjbFooantsJjIV6QzXGKzyx4NyMtY0AnlkDPwiSUHu0
Wn3Cs9AchL6NtWywNoaL/ugXt9ei7JcVU5oJViUZTHg1hLXhe3WU1OFTgygq8KSc6hriD1pmbhS1
1I7ZNAzoP7ZJ19yA4WidT6ZsR//Owkkw3/KflX6b9XWDAmVruknuAfMwg0/oLwrba4VRxNtWVOkD
ygeWj7+aAtiuTnDVG4Nax6cwjJ6zBkjHamjNIj7YQR9gIdAW2GaOSTQG6FiNGE7GHekk9hboSeLo
2PRu4g2dGBEk6mgaXdGB9VXqDhliYWUm5uAqAmbyipsq9RLbl8N6chDRfihFpNi7QmI3+Ln37e4h
j8xaIrdTufa9WmROsGnHLmgPBLHDtnIGN0JyPbDKlVkG07QGOA6DD6eNYpP6c/kPuQkXOE8jnKc4
rNL1kGaFsW7MsNNWcVniZ+i0d9R5t2gzlS9+qadfUsVR72VuIROWxcNeGWNIKljwYYa4zatmO4R2
fo+e2qozw2CTTHm0082k9xI3ybZB2x2NbuzXetm8xgm6UKLVfQ+QsbHNDOMnsK1+g8s9Auhmbe+s
plc3LpqRO9OdCgwhwEjEOYyzxiyH7zbKRWhhIoCW293rVFli3xnDtOqGcQWc9RlQ+8ZSrOqzcLN6
o6l59Dkx+mndqpF25WRp+Mno+R5kC8i/RP7zMBkC1yPtLorwWA3HwQd2bCYIxiYtQUWD9CqvhNfA
DbxL0uFQSRNBNAgU/CO5TaguDb1ZH5Nh0L1JhWg4SOi7MUakAJ2S7Kqn3RXxZT/7jnmfKeGw0XpE
aBGen9YoJrWer4/6biJ0vfeDtPyGb4B6nYc2VhyysrxBlTU+qlW+ViQGXmhGpTu7KMShRqhqZef+
AOoq0g/NaDsbihRHXRu2kSi1bSLGL5naVl/yyN/bwnyI2vGLGPx806suhbrW/5JZSoC7ZJI5h661
822nIOyFR8tj4jr+sfGNyLOCwsEcwsRSDr3alRm7kxeSN9xHtdJ9hhzo3DeYoq56o7mWqBKt0hnw
NSr5L0xC8UYH8IOzZJbt88zpfpsNmixj1E9UuJIuQk4UUHqVT+iiEGnWgb8pIlc+JoUTTiudzfOS
wVMcPLsij+Ax5ZKIscz6WrL2N5DnIsojuHA4iXZQW6xclQKhLEubnCv+TbEZOBBo9+pibK6dsQ/6
5ivqsXZTrUbdN/vEmxq9/qpoxlaNUU1cKTq/eWcrevFjwJK43BsJOoZe5tQ2nqWFZjvXimJhN5DY
Th2s0rETypHyrNpQpK2ifV2zUiuZ5Kgpo3/3GFLV/6zDr330gZJFhz626o1wo+pG63Vni/FPP6GP
SzEO6Rr1u6X6xJPUd8uNPanpVckj+0NiSmjhrRAU67gXkXE9DA3AgS7xf7sU99s1UUBG8j1b90yj
MzzRZ8p+IwWME82YNdq3fLBrjxRN3Lq5Xn6NXJiADaCvnSRieXRGM/7aNfydUUlRspB6dXzzjowG
eFO6aTQvVOFog8RNOG1l17ITQsOtvoQIF/yoSjPZJoNSfbErPdrHtS/TgzHIZBuNavMiimokPyx6
RL18kUmvnRoOR6orYp2omJgElgW5loDr0FZYRtiUkDdkpW69TcibgGqXxcyFj4LuufL7YNo4ItKc
FSRcFDALdGFd/GhgxaIvR1e+5x45ogEWPqhZCPXHrlt927CcyjPmCEzRLhM3vMLsmZ9qJd1zB3Gi
/xT4fnAbOXjJFSp+MoV0nGv0qPirRhntTDWyHjqpiwkrTrs6WlAUbuO+Kb9RutM3FM4EugAc1Q2c
42k7oQYHiHaAlo10SnALsgUl71KE4pZDVHGo+LoU4atjkiGhbOM+873ugvrOnGrtsYlY7yhOxt2E
YODOCVlUpTbHK4WteVeKuvwu5gxznVtT2XlJFUf4dIhoL5CM5tprUX+szepY4pR0PXVN+V2ij/yl
Q6pwM9mIeeMwjNnh1IYsa4WS1zGYZZ1aVzY/3b4Rt+ZUKaCIMMW+HSKBc15vZdn4c0K6G2nyUu8N
pP2MHojdNcRcvfRQewaihJfUbKEaxjk3VOtjZVKo2mOpjeI2EoX/VFphcGOBPfxmBVbioZU74feo
wH1YQddrfooW+5JAOtVxBJftBUrbXdUZk4cJNzzNUrjfEDqM4Ebyvy5VtE1b9FQnPKwEEXgOygfs
b5Ue6sTP/JV0KeJ4b7KuYSb5f8AOxVkFQZ9KL55KrDcmzjllrLyBGEvR2rG75ieSHGLt+2N60Go5
7/IWhTd6Lrp4iLKwezYL2doYo/MjU6Em946sy1cjDq0HxZ0qdOryPrwdrQy59cbM6y8g84fPjtW0
z2o5JPfR/Ln1+n/YO7flRpVsXb/KfgFmcD7cApIsyZZt+VT2DeEquyCBBJIzPP36mD3X6u7dsWPt
vu+bihmzbEklIHPkP/7xfwCvHTg1V2WPvFGhLfvA83QzpMjI7u2Ob83Ps+WBJOLlt74yIqzNNm5N
RPvkClfYPio9A6sDaPkq6rW4UrLPL5gwu691Gm3ttLZI4juNKNPfXoPMF2HFTmBTO0bHDISrETTn
akTxsZKvwIMJF0uudsaRK2QCmhBSOY4uSYBkYj+smmpZel2bO401K7svi7w2IslU0wMDvoi4ZH9w
rfXOzwjetmq/ioKu/137GmemUZd5pOQETK/OjVc7baZ4nDrjGw7XMEQ8euqR1WL9XZt500auWRG+
2ubO8G36Ay61ZPS495uGr8VlJ+8O+lQYGI4peUmALrUrWbSsZp47fs+Nrx77hNyyAZ/rpR+X5n3O
E/Vo9H56n7gkdpLf5cPA9K0j61jQ7haf5xsId/+mhKj0x1bzO9Z4IgGdY73UfHm+5d1xJk72BJS1
LGIM1KCb9tiEVGL5HytRZpdENulhLLdJVpfhJMW2eWu1dkGgnZeKB1J3mz3Tyt1L24xJuGFQ+rTm
f3VN08TJ2Fg/nQDKsd2Ua9QAAo1Na64iZ7Tcg8H3FdLRtOMC3DAES0suV0O28wNFyBRWBDa+mmVq
R6VWP/WBfTd6G/FE1wVnmZZwyiHILwr9h2Dl8ZRLouEZRHPv9Ukal8yDtOpuROVZF9odw7FwSRcn
eXITAOLBLEifxRa1biBtqIeGo+Px7k/jspSx4Nm809Opva1SrwIBVS0hpT4lIGOjIRLqJ5GoBJZ4
1Xwt6tH6Gkv7pIRusKT5/GF1ale5Bsym3j7PZHC9UW/r4ULQ7c9g2vpMdb/PUJaPKqk9umUZBemY
18ubP0/pVa+yaQ9S4MatSxUHkyZApjPo40/rJ/qffC+kt3rsOXxJpmanLPSccCJvWeyMGIeiOxaa
DoA60fT7QmJL7gagoTIZSHQgGO6R//AQ5RPteQCXwFIXpNeh400GJ/EeBp2sOYTpJeRQan8S7uy+
ul3PTIbwXudclwfk0ow6kFIulILw3VpM2Z3wEW5qwzyS92z8zPRk2o++ph96AEixLwaYBSMPI4n1
fTgVSIXpsrhnigtSkm3nQLRfvedxYgGGFLyGqauCQ1AGwe+xGMy3ubGNSyCDFdeCtJ+bbM6jmRp2
T/z59k/rylfcX94jGX/d3hm7We096sKw7dt0x/BL873SajKjJgXFrXJuAwFNWJB+XTUsa82ShbbM
OxzN0CdoIBB30ZvR4LkU9Haaf+bLDAoMA3tfqJKMdVu7rZd8flxxmPdCk3sexb2wVkBkdPUoyLzh
Im2HyMyijsRsj3viewlnb5g+vfp6u8aFtPxztzD6kujZLnMI/yBp1rmXjVPXOCcDg6ZFuR6XpR7v
XIfcBmo0reCBc6tTk875fZlbGWjCfMXL2bYVx1JidHiM6KGNd0HS5z+kabsHx0CAR1qr2bHWLTt8
EGRgB4mlbhfE7A0MNwqQ9m2OUW0S+pX4mVNLVvdNMvbR6HfFXclVJv118lj165Lm6NSD9uv6W3Tf
hXD1/MaYteAHlOaQc85nW1ebv99ZI9XgNsw97JbhOPbGj3khwr02vZ/G6n4nba0+qFjLD8Iyaxat
TnvxSofxlnFId70Hz5zpFz8ul9ag6R30a5TOCeQvqc83oylHcdKserLj0dM778YrmM1j0XDre21K
Aa5Wi1ffI9/Uemj6ObxvElZYhGrDyT+kzKtH0Lry0RXoyKFYWEDzbOq/yg4+etXlGbxTfYVQp/GC
ChfAySGQ5Ak/oT/9aKl4uG6CQw7ue+j1o+Zax7IhFX8N5uad3RLtbC0Nc0D056/qRJjP1MecTAty
7E9pMXdfsqj7r27oEBG6ZZC/C7tCVejWPvnQu9z4WWQtOz1W+vmhU3PyYRYth3CbtMwgIkW6+9Kc
RpNABMfA262FUz2VamZh6LJ5qsFhkwi9t4MJRWOYM26PzBwocOqqrJ8ydygcasw6+WAeiN8Jmrls
Yy8PCocUHp3bCMtuX8SAi4t6lzvYpeIKl5bHIWbmTXNhV91ZrE7PuVGvRoOoTFAX6Z7ilVdeNX+u
j/aE/BhndrBoB3LdKAF6OqRJyGEKpmy2ZS+7raRoLROXq6StbHVQQIbkY2xHaNnpIDZYZOrI3+Yw
8K6DshYjnphE/vjbl+mMWjowUGYZ4Og6HWeaZ6xzHXKeqA9EpaWRRUxpgT98EwUgd1dPDv6x6lCK
HLkHZ4HggFnMjC8bqED3pnJmY987q3Ne2r5+ciYcFVxC+q3RRLBtynPsoIcw/lFAsMHFMB4knufs
Dm7f+Ht00UbDwXSa7I7s4Oy5WEbzAMG+epNG4D0WXqCgVDa+/gwlsFuwotpGcm8THoi/btT5jFTl
fGpRJVw8Qtcros8nUjIirgnPLtp/tsToMnyLo9bz82tldl+C04tgzI6KeOnG7lvkXV4egqFVNDAC
KfKDXghzjkpmNah3uZzrTYX+d5pEp+kh9yEVHbmXDKTrbouIQp5VSfyOEg5IYBjsBr+rsX9FctjC
mSsGI2VkrvNa3hPWqkdqKyFLr4IwU+INfDGY6d+pstZP9KSJTpMDoM3Un0G1FeJ1XbPpZTJhMvyp
d/7Hg/q/eVBN/H3/IA3/iwf18F23qfhnD+rffufvHlSiHrCT8hDiEydW5O8eVOcPFz8YjzYen82v
yF/9RRHbLGJ/UcMs/Q8MDzZeUyxKW17Iv2U51f+vBglHngAqcMCyQlMTY9EmMv+D9B+QTOcntV/e
WH76PhUZ8fZwQnY0CX/gfH5qR+2m2nQfXxo/yKc19oO34EQfT/2mEVHVm0drksux2xSkypicI0kg
5aFd9Cb2NqWJJOj295Lggqw3HareFClt06ZoKetX7U+9alOurBJdrfGF2CdaNe+G1LuS9us/TKuI
YTvJczWJiVeDqWNNiggu0nXjZVPLELUiNcr7pWOSpNkUtRxprd00NqdLnLj2Ji8ylml43sLco3RT
5bJNn7MR6qZNsev69M21pQiZekER23S9flP48k3r0zfVz3A7xJZNCaSU39lIgwMSIawcHEybaiiR
D+vBIFQD7TtuN21RbCpjsemN1qY8NqWiRNjUyHbTJadNoZxsVBLc7F/9pl7am45JxhERq97waY5o
nMh0J3YKuZcCoTLflNC1r9IdVzWcNpUUqMG+RzZFZblPNh110NR801hocrNXG9dg01v7TXnFl7OX
wfRIEoG8FrhebgHDtGCQ6GgXHOzKu5Ywwmln+iOrTKWKHwMnxkca9YB5O62PQAJRBjfp2D4pS2PM
0oYEZBcLe5omnZaMF1ex6jTi0tbl9CMJWC4xqgavs7TI2SfWCeGmRvXKxkDuugngr8Iv8OhNE+sc
eUtoYCb5/b3lN++eyNmhckLjXquC6QmnROnXoTtd7OrPHd8oEchTvWlvEYv8uBEbOEoE5gCfbEA/
6MymOrVdkhDpXevVSWkrVaryK0+FoiwmLTRqKYDp1vV5oeGxNycv//BM6gtS82EL0DNKXnOTLdy3
ErmbpaifDAg6Fwu6z9nedgDK3fyjaRJ2hMDw2LJEsRp7mZPw2CM0PizOCOa3L9KKNDx73nWi4/pN
ksjOfqK77mD/jFvl259Kt0DxIHP9bAfPOmqWNeRR2pEhiSGSn4H39sAXqEUI02INQTUbz2hFmPx6
XhLPxDLEOuyVB5NIq1dnAPF843Qj/3gF3OrqAe8WJNfpnKLcgQqzdtyCRCGuQ+OXvKCBgVjtylZU
u4UY/XjuZfOe8fwdhEtjDQskJ95kFp0betscUWNU4rKAvv4Sah0PxmA1387MeTIZ6oZgdD5ZjjvX
34+DwcuXxNE9pmuGROC0jhtZSeY/2vMmjWm9/F1uhVrlVMNzl9vQVtxtRh/83BL/eVClh9u/eLPk
B8skN4/OyCISY9NdQAB02AUnO//4807LnZ53I8KdFHhj4bwi5olYPTuo76eGdKOQ4gyNE4HllXLN
fJuqrY/RS9t7bJ3UPtZFMl8NajoQupxKzHTwbMY+uKjDYFcncMtcNTOB01BOsv+CACYulV6798zk
LWdFYPI10XP/OilN7jLuyCKE6ZF8BCY62QRrBnkpmXmh0ecdPcJT9mWaaU+gQcbD6lL1qpTTWF32
we7PqyUnWT+JdOkIkSsSIhKYGGaSD4YfnGDbuWWyy05C5sBIyndTXn6YaGx75cxdv/IHPaB3Rq+X
yFSEZXb5eumq7DKq5WHQuudRUauPTv1RCRQt6S5R4N+Z/cC5Pn3Ixg2812c3Mm9/O1NwDixOJNtg
S2V6V0iFnB6yQ++ur2nbubGjz/4tjDgWusTZFdBwzWapI9+s6mvPPjaE5uarNoThXql+XgChGBd3
ZA0vDD+NXa+xIoN0rUjI5SLmIJ7mPCbW7gQDInkwem2+N2Yz3/t1SreGYJns4NYFROxgtHcLEOzQ
o698M44An3u/UFmstcZXRaTBqMxvAlfrs8pEc87XodtVpjSO2Gx/tUZ/U/nOI9tkCVJksKhL0+Qd
yuWPTvN/LQNW87Xq5L4EEIYbpsIILK0l5uDMMdJsTXhmrls/DZZtg9jI1y85OpRr9N8238G+6WeY
SUNzCrzigA8siwBbcYGFa+xnNSRhPi0FMx3Gi7tQtFO0Hot5kUedICCCYxQkd39odnNVJKEeDBxH
12av1fW70gc6hlWt3y6F7p1abny6F64eO+Q36CCeIqjZ4WAsv62luTbC976FiQZmT0r/8BDtYqMo
nnsMjZ/Lolk7nnUiJCzlR/pQ0YBA6D7ZQUKm+biurAdk/9yk+WpRvJKBGK2oS0HypGT3lS3kRuuV
v1xopgIRsFJaMVHVm/oCaagddutoVre14V4I+ygeua3ane4mxoO1LvZuMoeqptYl8LsAyRLbnTYy
L2k2350DIBtM+XEhcTO0muZzKGsQDH4XxLkx/tATxuT0mt0+4CyBEXT4xWjGu8qsA+PQyQswIbz1
VjFCeECzqW06y63tvCS4nyOXx5CTVZX+ICuxi6rOinvsCreTz4GYIsH/son3v3qcsV5gv201BPRV
OoruQtpQMqFImok/42TJX3Jv4NDc2fK7S7z8G72sPAWthFuXdgntWQ1JwrWnfdHxuykpSUzi6Rcv
yetHolKwGWWKygpoH3pX618acBsfFXnvHxPxNxe3Z1bEocIKoX2ucclTxEreC9TjrIL0kNBvI8Ro
ztPbkVaJcerMhKT0rFvdixmoAbSFkjqPRPrau7N27xqtHxUWgikXsdbB1KRMrBb5cIvXyuaOqQBJ
1MppwImsE9vgPNSXGl7Ayd4SGxJyG3YJyJ7XAK/mFX1JwJLqVAVAPai0Sw947kilUBwMvVY7MZdJ
VE5OvY2Dzr8rqPP3QBT7l6kV002TeerNVT1tWdbCmGMhZ1tvIjvTbkSE3+pYSKowVGTtpNcsYIA4
FHxbp4uatof4Ao6Svpfh87FKbBB2+dProN11bTLdF66m37VJ1cK1rtuDMrF3DVMBaqFp72a68hhY
D6mZcg721/e8BQcR5xURV6RCtBEgBwArWVfuoaL1Ud0W9mGFvDWLDAR1rbENDAyZOmU3PqwFNV4x
1h071+jfL6RXPylQJvQrC+3d6oOLUTXd9+SRbKHcpd9DlUz3Q5k0kKPUhuoRIh5a2Bhb2NLWw7iy
g9b3lUfCZhMMC/EKk/NqNfNhJvMiBjz1tJDPcJmFyWiz7+cHHJIHlyNmVBogo8Y6/VbzcrB6trxR
1eVuJDNlN5PeciKhFLpU3iXHSSW3RO9c4T05sZeQtr+s7nxOctyrtDbAHRk7ZN1rULC6GmdvAG6/
zflkpdEcCjnl6SNhCSrmEe4m8uS7yYYUFGhaypaQKp3TbqCnC0LBRFbUcab+BWlBqVJEQOYKZ7d0
+RjPfmMi84G+yYFljsNQx9IVuJ86AHjLr4x41ZE0fossnxt2wzfO0o+aHox7IHOb5DNMT4m3rjtj
WbtLmjv1Ph8d+w5h4YdaGTRfG/cqglqL8rXvr+BGzLgMnByaWeP87OZ6AV1arT+NzujvJulpe2GM
32260IxzzPHOH0cr9nyEOnvm9MPRvXtA6DFvEVzUNaVU2ZkJkuuieR+MusFMAr37OfXQGAS9Nov9
PjlJTbiwIXQ9KlRXReMo5ihBX2CrbErmOWxxYNj1OdB6wK0FhDiLQhtZ4MszpzG0lWwvLrBYuI+/
stLs0ORFcFrS1SX30NiK/hQJ5aeOWPjlFU5+O01VRx3f2TeWK2ju58GTzlCNHipqGY1eeV8c1zWB
UcgY63Jr031/bEq5vpUwKe+6TP7iAAqotjbVBirqN42mSupYVNkvJSW7vqbklze625qV9P1+qMS4
bw29fad8cXcmnYdrnwRrRA10tUTu3Fv5moJENEvrpNuBir1l5UkbqunVHabhrMCD3q7l6DNwAh7p
vqiU5+BYsbKfGEL0lPQ5Me+lkbEV6ARm/2lvqakDysD/8lOdhWNMHeNKr8F/6/Fyv6+WrH6uGU1Y
5HnL1ljyiUKLBn2qnqutne9sjf1ka/F3LIw731iPYmv/N5sRoN4sAWIzBxA5bsTMVeMYcKoMtFSe
Ewdk+jW3UEpRkv/pLqg2owGi3WY66P/yIFA9b5aE+W8GBWszK6ASjb+zzcBAeD8d/s3UMONuKDab
Q7cZHlDVb0EVQZdMMUO4Uh8f0s0gYW1WiWIzTaybfcLZjBQAH0Wcb+YKPtgLB78k9oKMuL4cCwbj
5bgx/qP6VL3ol/9F9UGtNNBi/scQ+C+qz1M99Nn/iT+R7/5J+vnrF/+SfgL3D8ZdDUbLAoteG6iR
/5F+SAr8Q8cryyACyhBzyHj5/hsg7/yBnQC7srWlPv45mPyXEmSbf9hkRzF5vKXw6Aa/9G/w4yGR
/LPFj2RnAn04OeImJLDbMTaT4z9KQXpX9UmitLNtG+OjTxj8brWhlMlyLXbelmmtU8tdCZIfDz4T
KTtjXADgGn4Wp0U9ARx35dnqACIZqvdvCqGPdF7zvCJA3WD+1a2yXdGn17SxbuyCibTEbsvItqvX
aSgeUCmR7KfUj7TCzEIMASySHVN/JLiXtEMKVgFFV+2prxQrZ2N60Wql8mKT7fhcWYC0Oq+342Vo
yy9dwxjkWy95nf9mKlZhgBsel2Dpr3ntOgRlOzZd8HyQV8F54FTT8j0vXjYShq8kSDWamXFeVvPt
AkX1KAHs7HL2jxNI6WDfd4NF86/eOmR8nZfWJb03hBeZxCP9Lw4is7IyepDVcrPqrb7TGxsp2lHO
rd76N2VpXhsd/hKFgXEnC+NMLSrjfA6GMPV7c1dkBexL5Sf7Xm8khHa73vkV3WqVFjg8J+he9K8i
LpY8rz2WGc/RvJMEQQxtMkG6txllmc10roD1WYYTOd2Mi65cn5RTsV0v2WvArOnLJB33SHzm+F4Z
APmyTgWxvlh1cmnaxdRhxGcCwKzSMkM/w2+l6qhaqyiGncC3oP2idWxgia/LQVv3A70pGl5V3SGY
Ue6NoDV71cPozJersir/EqSBrpE5p2BdtMuopoM0u/bG9Jz54MmKAlJgG76fZdVfNa/Xe6xdOA/6
0F87awyZE3BuvaLVo9yYYS5qxaoR7YWUhD+OWc2LtgggubEm5zldD3XTrm17V+el0HDv4AHzPSfk
hTqPls44VwxIehyo3fa9NhPn2q70VJgzhJtH1B7dzLrNJywFhTxUqvbx3lgecLlpD9pTH9aDvVKB
XoNuMRf3ZdKHTn/SxsXFPakFeSkDtAOs9uYe7oM/Cz6ASwTQfDeJamnUHpQ3jTuj1I232m/mx2lW
KwkdeaXMvSmMHMymBhUAjzikAG3oumAniLR/zQpno8atHseB3pXzXWHAGgqrQIGATdUa18xSXKsy
05qIlUQ1IU2V7BXgfCEvWo5POMJNqt9DInHHfal5Eyx1ldUVAlBF7zI3shu6VuSNrEy0RZyGlqc2
ybyUIeV2fitEidXTUa71oTKbQiqV6b3KFnWPK8LfYSmEeJ8Z1XTgA+h3K6FnO2zQOufXcr0hkbx5
QEatXoNZUdl6yqButpe8K8EsGu3RzHOEWd9Njn7jYRxyOrI2wrSfndjQ2IdD3ag8LjlBQ2HuWP0S
GmNmMoDV9ddh9KoHMv7Tg6ds2JMjBrUcfHdSNvO5KRuUYUVh+v6fDfH/Z0PkQdwCif7fG+Lx6zOr
/ymI42+/8ddOSLzpHzpRF4Rd2ET803r7+05oeH8QtWKQhkaY8z/EcNgBMRzsUbpJQNtfu+d/b4TG
H0GA/x1niOMERDBZ/85G+Dfqyj943ZnJJeiDj8Wey87/LxGzhZGowfES90KjDq5JUs3qXGH6wE7o
40LjcZhNwC2or3rglk+raJzgJ7EJ3xlDYE+2V1hOZNTWM0HfPDSeJs6Mh8w07EwfB0FTub7cKB9E
ammIICx3pZkqtEm4Ry96BfQ7rEZRWvIM1rs7IGnl+cUjBwQNUZX+Hk9WdZTJgiM+H1QkFyONKxKN
YuZYnT3WddPc5cHwCOaHMM1cnwBzo5/cdoPZHxZ3VCczaKev1Sg/bNkjdQSd/l5OtXfQG9F8tLLQ
Iw77EFGs7tNqCbcK8b6iunlmm53XJZtv9Ka291wo7VLlWoKvyxv3GdPrcG/bwKRFgDtyAPi1kVmp
e00x5fdalplv4zJvaSYERIu5iTripa8Ls7TXfgBByIjOW+mI4GV25uV+rmbr0JjB2zz77m4Ed59Y
o3y0c03d2ENrXlopwaijzpM6LMStHOvp6LiZuAu08jPoFZojIyA7B5vfmW09OJS1Nv7sCi85Lolj
7YkNL79lKQB2kP72vYVQqMjvWoAlpvgeBrPdYdOYf5DiOVVhKnIKkMZPIyVL/8M0B2YRvTzju6nf
pJBvbJTirlIN61Q2jYyyac4OJaTeMRDsRU7DJhd6U4XOViISGqElAvnkrTMTdhhTmuN2R76osXP3
GHywJ9CSKW6Q9gnbyzyPBJN69OJK40BKzqrlLsxNzNMQuoWRXu3CKB6WpVvvkynTo4yg3dvMMjU0
PX12eBerpmfk2Qc7L5kHkJolnia3K28d9oPbDDXhjil1hpuzZHqYWtXuq66bf/VbNGFILE4fDYXW
/A5w/1OlTGQfSS+fbtEsxM3sVN1tn4BaDmd3Sr8y/HRR2WC0Irujgjw+NN7ZQH6H9dx7+oXOlx66
bbCWYVuZehUpF1hs6uNttOaFEWKsByaW3UJxeNI9EZtpBmI1M7H5alLLw1qawXmUEn27b8jEReEF
qBpM861QfChPuYTjrkv3knJQlOFIOfm7ppm18/0yuPHosN22jvblrg4TslmW5yHwVNxZrTaZQM2Z
SLMw6+69XA/e6NAU4dh6Z3Dq4kH6+FBI+dV/jq5Rblu1+6tQyXpaZzlmkTtm7mFqORWjK08/yGa0
HrQi8RgdpJobeoywUVVMy7mGBtdHPo3Xk+8WUxPLRMt2C3MrD3jr692qOKq6LqO8/Wxhx8ePci3x
7x38chpesf/WDBhUDBTlSaGhGqfirDX4yBwA8zLyA/5Jbo0cEZpl0DHCPOHSbcdlZ6xjjt6QLJRw
/voysg+H46SMfeaAOc4CUOK4VZO7zK/aB9dVsZH47bMoNPcaWMNNW1nr/cQROqpn7+QMPNa0Ws35
KBKJ2jW59QPzR8SaTUY3g+v2l6eiK5s72Y3ms2mq/APnnoo1FzV7mEi59BeRJceKRLGnOVdmBKw0
smZKB4QYNOV6ekxt1d4ueZNHLJ76BX8dCcYcxKNKCotFgZo1JTntuCrjy5gc99IQMX1kHso8ym5w
qSnBA2M9g0TMRT60BGfEiWgAeTQLIzim1T+hOi7fgLObaNW8hbA6FCZvUXSDW/i4MZJcFhnCKQ4Y
yptYJCzkurn2Z5EN8wsIYXuvGgi5rj+6dzo2EjqdLEQBo+txgofz3ap1YjsZ24m0GchTa/eLRgPB
cd/ZBFdMyYH2beRKC+cps4ins4ffeaLVF9sR9bVTroGbU4aoCvpnusp0p4wSOl49cggbO62NGgan
3om47m9bWV43fM4pC9wqstq2OePq7B9WSK/7CRj6g26I4L7LWrAs/ZCsOzsFgSdtpFUkGz/uCn+M
By+zv9Ot1TF586+B1lJUsGaWYVJMWdTikLvNNBoD4HOnt4b5oMg2mvVK4EtAv65235kp5dmwXODA
jo8vWRQzOYCDxoKVYup0hP1RlCP+PU+JiwFk67DqtfE5ydSm8bi+oKclkTkt5o0zQkhjwijBNS2M
GbP26h9lUF5X3ThSPehh0FqGuyv0hQtcgfiNPTE+Tk2Rvmkz2HqOeF24cPB8IJtuqUJNpdOrnrrq
FFjKO6XkPPusoElww7qJZ7LXbztPs67rOjwMqcCuSoz1GYN7wSlqGJ4poeU2oxHySIhDFRi4p9c0
Owa+di1opyIet7VP22HDJFapfyNmd9hzrCt3TEXISPeTW0ry4lBj5T5uvUJ6JLhswWTZRx6obD9I
bNppP+ShiWLK0Ekib1OnZfmekukzE3pz0EbdPa+cZH4ZXln+bLtGuzhd+9hZ0nliyutFX2xSV4JE
oQRa3rHttfXgDx6UN8cbXzrY6CfMrZ/5mvfHLGckVhVii92haTysxEqGs5Z2J4GwidMhta9dWtUP
6zZTwRyKM5Io8Iij2HzH/z3d4m8cgVsbyfhmCKHdlOvo3MpG5CdTOPvaylWkm9hjXft11iY71Bmb
2okKzKuXjuVz4KfNYcCsf49j04jmrmF+RiXfPl3ziJZmdqDhgwiJFH/TkWtzm9kguRunSH+MYPpC
rxvruFmx79qus/5m0u454zQZmUXuPRUJH6E3CswLDBmEbm7djayquyYzPtAWNFriNvMXTX1bMmaL
dZkTf2LYL6UqcAwwprCzySg/ELQT7MVcJB/tsMyEcIj2A9kOTTcYAuR2Uqu9iVDy0u0+JoN1JdCl
sU/RbotNRi2H7FMbHNr4CxlCnp8DRA8YyivS8jz3Z68msYX5UDle7JLBb8IPsKXCfn/JNbd6oqgq
zpXy2eodA4VQTIWf39d1b5BumTYXbNt76VrNwZ/19o6RCiYQZ0c7ZLkt93pmpvARK5YdMx9uUmRU
WldMDj3Q4ZmPmV3Sh/SJxV/y3MGOMn10Bmstwy5Oc0DvXu8bbBFR4bTGqV7bau/40/w5+ImPJKMY
u0iKzoU+X6Yw7F0MAbFTr/OvqsiaD5fICZ0y91OmQRLzQX7LQap9jnAPqaPS2uPS6X4k80K7SeE6
upGnCpmHhl1Ud6CVMSgUtstMjFRZhPn6Cyu6iWVyndjSXNxyMI3wMxT5PXVv1Istbx6f4V4nlnG3
TolxWlkHaPxRbWa+r98klqb/9pkSD3t4UeHQ0+evwV7vGAttQ0qPdkfkwqPDsJZFy2WhFwJnBC+M
iVmPS/1BFEN6Y85JsvOqoSHDc+kKPCZDF9HE72I1lTRllZd4P1Smt8HeGNAcxKo/eg0bUkhrPmdW
qzd+zY1X3jNXyoIwmiV2iMLcJ9XK7OmTPydDTjLT6Gf1LzHIETsQAhgYcm/OisI+JY4vinM/+0H9
PC0j3xre1lnTljCoqJTDvGVkzcJLY3ikweJAjJkRK7x4ydIq1vok78ndWObvhtmjrwk2VEiN4Pzg
d+oPjVGo/WKOzZHOGtx6YySchYkMcRpGX92php+uO7d+t3jyrGJp97wjA7sBiv5Az+QgPKepw7SZ
q6820Y27Wsz+0cWYzhPMYe7iDe7zypRSqLCBfNkE9Sbh6q3NmdCoaUdrvL22Ullh7soWu0UjH/Up
y2LGQRa6ktk03Nhl72+rwRJT9ZlxbVPCmFMnmcgRGxW7tHdYm82zXnWYq/WWEgCL/Q6HxBw77iKt
0NN4P71oahKzRvutw0U7M7zZ0LHtDM0MlV4Wkc43d50YRI5E2S/vk5PcpzmpXqFeBvMTrpI0HvNU
JFE/rPrd0oCVz/uui/+LvTNpb9tIt/AfuvCDQmHcciZFURIlS7I3eBQpxjzP+PX3LTruttRp5+au
s+juRVoBSUxV3znnPRRjjpiPKA3usNOW7o3LWxhXGGI/vmvCLoumzLPDyLjuIXDT9kvL0pM9U9Of
pnwO7jNrbjau+rH9LIy3GmT7YGEZGWAqv6cro8jHfm13pb5nblLd+36mt6uo4P/a4TTZJ4xXzm3g
kcOsRPVYh7V4Fkw3n/MiePQzRz+aBoMuPA26tpNGSSYp95BIul6/crysvCfc1eQr3y9z5xovs3mX
h9WLM9e4HQBLB7ApQn1euoQ+I2jlgUmsBEvxTZJO6VOs4+tw48HfqjrzYDl1wgBf27efUTSGt55o
5LLE5I+bNyhXfKJ8Q/UkN+FY5/SO2K2FyF0Rj2krmCArEGfDbzOrPlb8GsTcuhin28pxk3CVe2l0
rgPiJHo1Y60hBGSsG1cTa8MhYY61LNqH8xwfwWtE+4xuyhN2dzawo83FpGu/pW4xfw4DpM+FLWy+
HC6JYq1byfSU8KgwuPIHfTnHznyjTQWyO7wfAhZ9es7VOknOXFf1zMBaVDrkHSNBm2blu4yQGnd5
7AsGxGAw2H+qhayw6qMlWVwTDlKm7xkD31QNDiNrAvvVcwG3O7sRSdxIspk2m7FK8BYgOdeE7pL+
PPRfkhD2/KZhXhhuhYddwg7xpkQ55PSnNh/L8WEeNJxQC61lw9vednojHQN4GU2L9BvJmlpefpLa
JSkaVCEerEYUGBf+JzP7JjTx15zmYNz6mkMrS5qNjz+Nf/4EkKD0kp/5ATSeg8a0wJCxKmO6owSO
n8WFshqHmAr74QTq0FppnhrxGz1nJNtrpPr94KuRyW0fGweZWBvNrDdWKNau41+X3bxuinbNV916
c0xOMdr++sN9ACl8/2w2ZEvYN2DLPqL1MtFXue4D7y3L+uSUrBX9XfRXbPY/OwgWWygkCJy68/EH
sOJ2ZNPbD6fIACTIf2wt3eROsbl8l3+c2X+h0RlghPA2//eR5On33+qXJnmnz/3xRz/0OesT8z5T
9dViPeZ+4t/3Bx74os8xFiR8QcncRYT7Ic9JxpL0olPkosgYMET+5dQG0/Z39Dic3B9uGdNChSNi
wR1jK57O+1smlZ2mT37YHyWI9z68npMaJDzPKrOKp/xIpNGcymwf9X74O9srqt8TYqoPUHfsvcq2
3KeZ62PK5uNf1yK2CYw29nGMuQEWbYpEYDRs7vDl1domn6Pu2USZPtVsy+JVb3jdxmvd6GSMrlQL
wABkaD8b65LahKU1WRKvT0bG1YEGopMSv00SPb9th6E7e7mNpwN2RfJY4xk/sIh2u8VIiPxZrwb/
kdo89Z51C++c0ht3ro320XaTed+4AjFIOMGtXVnzWRdpfR4D6W+kx8efoVistUG2ByabM1stmSyZ
w4xrkhwOky4CYw9dFI8vjpPREd4UOJlMLC23VVU2t9z64RNjwG7CNUZDHT41Y+OFjrhHKAnP1mjH
zBOUhUXTUf7qYDCObtV8ZkDYBgsST069MHtpLHVZzlgIOhYJYvwNVAMAQNknzU7X+uhYRTn6UV5a
zdeIpWrIcmJS4bQ4O+FkCTdaG86HOjNJUIXA6ld4HpwlwEuXlRtG4lvDI+SlpcENqeOYGdQIVyC0
4mXDg2unD8VwHMO8O+aaiE6hyGyA5Nkw3U8tVq9kxN7e2onBqmNsdpNR5ddOpQ9HYGzTDmVavsSm
LHCUi/YenltKyiTREuyQJYzNOjTYXDNQuwbzom8q4Wir3E/zOw0z8307me0Xiu7Sb5PR6A9GD8nT
Tsb8Jmss7SQjZ8NYrH3mtyqnZTXm3m3VuNmzrHGGCLdkU4IjcD3kybwddEujgaoe36qhaW5Ey/4r
HiGUeLLHIhVz4Sgfkee9SjRavP21QPHVZgllhpaUZE0wL7zLG2VQtb0KeAlNpotML/qNC1cAS6j5
wp7Mvco7DMymtMqTWbMe6XI9W2rGDJqwCcbNKDRvXINliY/lbJq0d5XuTu/t9PeYiN+tXpLOjJJg
vsFSU6KkWb726haS2b0fNMJbVIOdMuVyrO4qj2yH51cYHiDJkE/I/BgDVWo9g5HRn+oxHo+2l8Cf
MpvuOsJ5RDisrPq7WklS1UWd0i5ClRUFD/BCrBsXFatWclavhC2YEO3ZUGJXctG9uosGJpQcBhWh
I7quRDKyo+hlDaZmZGIlo0klqLEUq/fWRWVzL4qbf1Hf7NrPHnmMlLeTEudyJdP1XWatIyXdORcV
r1OCHkMarCZK5MuU3Fcr4c9WEmB6UQO5t8en5qIRspGc7m07QTkslYg4KznRonX+0M09+m520RvB
glj9JlcyZOwDu1xq39XJBIeiI5ifk44ufNJ3VeXzJInKeTVnxVt6UTo7JXrKi/4ZXbTQWMmiQa8U
0viilqZKOJUXDZWMKHrqeNFWSyWzGkpwJROA9sr4okaITb/LssRsLiotfgIl2tZ9GSDhBsNF0B0v
6i7UIiX1Bk5WtudWhl2/K6qMu51dptFoMw7LOGM+aPZGMtzX8Ri4r2aQ+GEOCDPFv/c5A4xKP4Nb
WlqyobS4jd8mpyxFsgXYVte8uHi5/bMO+It1gDDBGv1qHbDP36KX/N0y4I+/+WMZ4JqfaDgnxgOR
D4nSYSH3oyTA/YQPD4IuyFCXwmSDf/RjGSA+OXRDQrR3eGXbF+rdH+qkdD6ROIachU3H9QDJun9n
WcCC8f2yAAeR6oVUmS2JwsYS5v2yoDOaMJrDUVP5by71Kk1frBjqCHFj3QA6hEcHvkwzwWrqtH5Y
JoEhjjYJ1+uZTr1xyWMjWROp7d8cJDreqmP+1dNj4uWBl5DU5q+y1Vj4LRbLOf+aWb4kqyiMmzoa
wLDHfS15Q2CaXfJSY7zVeCnla7Z775BlPNdj19/o/UtW1BT5NWHy2OL4/lIkUa8t5z7N522il+ML
umA2AtTWphkXbEDyafTYWy1kC+p5XdpV8luo8ShBlslI1E7ALvAjThH++GrEoJ563bVKcskNOcmZ
uVNtuHCUsWrIZc1yAfiUG8tt5Sk4CHT88Chjp3fXAOciAkt5arOq0ZLiVfETvhStPp+6ZtKXnUyb
q8BrhldmnfkXEwxtSjYbRDaDt+puKuPgxQgNA9SaUSwy3ro8NbE9dIaO1c8dTjP5+lt2ewUJLXes
SJJmg0P9QJScXJmNd/Cu5005taupKfaOM0BHAAW/7PMOHoU5bQcjcm7JdXjGIpbZ69ikSIVj5t7S
tMxcpo3beznhkY6aplkDX5U7fy5FCvODmaXVBs4qnubuCr5B5O/nRlSHfualudAD8BAMQyrn6OqZ
kS9rKoQeZVZ299hn0Ik7AT8IzJl4jmCcPrcaA8JysAAs5J52HGaWdC0vOkCnk7mkGWw+zoHontIE
Rwsupaw+Dn5dXTFq6795yHvQ2KZWS1ZNyoy1N/N0XSJrxat88BgWUiLUX6faWIuFR0T6pbr4WMEJ
WNsgytjaGmBxvsYxSXKVB+a1kFCZeJu7Xi52iPnROSwT+YTNJrrzZoujSd2p7wVu4g2WFvNKGHGv
kwUrwp0mW8ynEwZvo+2r3TCJ/hyEGcw6MAhftDyoD1LPvN+RpJx6Y+sIEQshBzdaEzT0zqw95wFt
ICi05ziQ9m1oRjmqoEtQEcfQnLyaZUFDcheSWAj0OVt5FqPsKhP5A+cx+YwcFt46Y9xcN2IKDw6x
EW8tigGN1s9N9LApwADmxiCEZaUrAFCBB77in4siMK+r3uyKNdv98hSzYYwArWfc5c9jLmITFkHg
eSY/z8iohKBJH+n8T5GLoMXO5vVTbCMKeaOeHnMdfapd8LpqZ8zUSK0UJ+n+eRp6OR1CiKM7FjW3
wo3h4pgOnfMSVgUkAe9+TLl71s3YpV98n+G1SP0+BbGEd2CZlEaBHtdY99AvMAxPkWiXrTlVJBQi
/WSW2XhsEea37FvwYBUNUZsEsJ3n98ka6BSXIvfL2W9QexcRdofPoz/I7Gh3rR7fOhFZG29Fr1mn
35tzQ3wuZYmQWydDVNpu6OpHMw2HOy1xFROvlsNe1v2hD3L7umBDv83aBKvSqAofu2y6w81l7Ls4
rRYFVcFIkE16N9QSgXXAcWgmMQFU6aUYHjmRdL8sYF5EzHnCUxZzf2RtuNDb6NjHBwZp/JukVm07
x6/WXmR8sRla0V6pHeLYIENP1F64ouFfow3LsWrMxxBPDATEulgKfpYN0PbmJtLNL15XBiuyqMgJ
Q69dx7PwmdbztJ46/Slnicyik7xAMr3VTX/VzvyGfqtfxZHRTkvB2nKjN+HnUVGViZM/us6Eb9Et
X4lvwFaNjLM+1R7GcXoYZH1jD3F821b5MwMwxqfTlUP0cMMK+r6PZLbIRqddDjq0LTA5/crI056s
/cjymHVhgkSJIbPrmwrwQmhfV2ish1o2Vy0NWJsJ7vvWkD1ulGZCZjQNR8eWnISHOnDMiK9Xzl8Y
MjbXHqi7jY2n3uAyurI520c9qA3kvi4/64DMtqwMta1JXGbZMoQ7TbUfU6ZWiH7hAqW7q6bJOzOK
YyCIVJfeJdo4gPep35wi1A9JFIirOfOqtdYwXsOAOcKE7nOieSDepuDBwa29gslA2wGkyPUMWA6E
WDCdgM4hDfei/jwnQcf6FDXN8KI7q9YqbokEEbQHBpnVSbZEcs3u+9T37ywgcAt8KYQZCn1aSU6T
5+tAC+kweUlH/yVs9OrOKJ3h1hi98SqqG3m2Aajdgx3Ilq20Dw0WEUzxXDoQvJ+sJqwWEC5xBsUj
zQs2n9RInNdh7Juzq3n4X7tx2shp9iAXOOk3m5XtaR7WTTd3x6GlfwouX2OeeMZox7iNHPbcYVad
ydKmqwoYw5Wkk2Zp+Ua59cYmfDXTlHvLK5pm6STdmYswPXmFnt6y91FNf7azjuy5wWekK8C3uWqN
uN5ns5S3KZD4ldZN5Y01iK9WX9vo1Fpyn3lEOazWAd7CqH7TUHQruDJCSCCsC6jXNCEFTpFR42lX
oKKyxsrQ297BaoaJaF407u2WV+SYzPZeS7Eur/5ZJ/9fLHzSohn7V+vkx9/rrMjbn018f/zNH+tk
R3wyHflHVZVajf7bxOfITzzHHB2c13djOmbBHwtl65OymVPn6rDs/r68/mOhjJ+djlGByx20gWAA
5/ythfL7ZTI13BZlFw6fkIOYpsI2/DxwdkXfzRGP+J3rAu+gBJcBS4C09NNv8idz7Q9jbRO6NCZG
28QqyIZAfkS0+x3pUlkE/q6LqTGGUwYbDgmPSG1LZDuDer5P5yqpVwUo4u/u0/9aCaPO188z9cvB
mVS6Otx2ATTiw1eEh5OOktfeLiDhjA+8bqCijYLjKqRcLIziJUDU8aDoRnKFJSr6faTcNl/btS1X
aS2AF3RA/8gUI0JWWnXoEghpjRvn5KVS3+K5W5frJgjm665x/HNmp8P3++/vfQkHsye7c6ad7Gje
nycdVoLM2tnbQbgz1qNZzJtMww0ROcP0uZI6+B+ROJLcLXoyfLryy+ARRrfIAfP5wNbc2rlBOr5h
gqb3UMg8lvwQsZJ0z+onQUwbxEMGa32DwAZtU8vI9/z6Ivgw2r+cB8qwwKpDgIbd9oHj3piy6yZn
8ChTh0tX6zjbxr6eQKv+FcJdqSQ/OVO/H4lqTTD5aCn0zr3/sSzCe1kpOFIvA33H0I+TZ8MQrFtZ
3ekW1rVffzN1BX08HmKFC5/f5CKT6gr8KRJiiCbPMw3XXB9A0OaJQmSsC7y/QMb/ye8HEoVBHBw8
gs3Mzd8dxWOsjbFNc3e1MURES+JvACyiXdK4D7/+Ope98YfvQ6UYu/RL3cB/PBQokzA8TALuzuDd
tp+dBvu4xzUz4c9aTZnk9UdjVYOFq03OAFndI/3MycpUkMWwy+erzLKqu3qywSnYPaJkKUi5LHoh
5x1ME/9QpJA2wfdPn3uAdtNSzjo2kyAeZqbHAQeBr2as6ZuJdo1hN0+DDT7011/yuz/53bekHkOA
4EfaQxTxrA9BHt/wsZzM9bgbYgLbWYAdzQn8Zg+CMdlQKmqQpyy+gaHSVlYCU4uLN96lGQ6WXpTt
Jinr+lQmETpxm8tVZef6k0DiPFneZH51hix7IgOwrsHO3gsvg1ZZD6nAGeanD4aeeJtwpqKwRUpG
YiVvmQfRtE2CjcCQ/5XHGTJ9a8E57QxYfBH8DcP2wAyUvkF43IbTmHsTJr8IhAKMkW0DC/Kh9q14
H5NsW+UsxfFlBf5rKEBJZE0S7Nkc9DdlKvA59rNjHjO3Sre9r3pfe8Nc2iZ1NHYH5G+JnF7skrpg
LEESM61YyebZpN1YXjm9TThoFzgF2nWQtHJr+WbcYEUIjeWclPZKc2bzzgql/kAWKntygjD5hhpS
jItE9ybgCXUI1nsoIAIWeTg+O24OhTYz6h21k+k+BmN3xNlp3yA4uyu0ldxjVBwNNx2Rpt/yOLVe
9KpZa6MXL0M/+V1LNPeaSYW2MoOIYIlTH7IMY19qi2qdGN5+7LX8xKyUZoAxH9pFULOM0pwcH3eM
BcvHHpGCnWMspbFsHshfZvKLFcLdNsdQ34Nqzo6mX06ftTShAIFZ9XwSnYbVb1KzZp33yzLOBrk1
Cs/dd7MpX2rfbm5jfqd83+od6SCnkQ+JucnDkiuiR0nvKilfiqouNkloUH5TjkzMCyOvP0O86ZZF
Mg6cGry7hG8D9uLdJgzlneFn3ZpnW79v0wIgojZi80CReMN/nq2wtJR3U51eR76FF2gA+NwHabfq
fAYXUFm7Za3rB7b++DMC01zE3hjAXQiuMVd8DcdJ34VtCxJbzNMaf8wTvLUXA5fYaqibeKnFtvfY
0u26wTIpjqSuKR2yEm9R9DMKic4QqlP+TBasmNY8DUsaLJulyHLVT1OMV5obeNukgbY5aS70iDKc
+DCjv2EgYC7DRBbFAmg+zm9eRni4Z4U0Dlybpp5BRb8D29jWTaNdWUTyj61GLL8eremFCYh+10WN
g0twggSF7zQub8DZcIZEI8isTcLch/mY7oSM9J1TcLvYGBYQRrzKmIlqGQNCe+iwiZjbkMYiPc5f
a/j0z3gUujfbaaZn2dfDAWdzv096HBV9UJrHWtfKbdWSlrd8vd93GIcxQlAYCKJ9CuRCj51G7Em9
OhRqisrO1pkeZPgG5/GzSdHcRupGuNeToFzjaTOX8QTrAgtxtBV2lR8jxUhEjcHDRVj2GOcd6IfI
HrFlgnuDEtRNAB3IJ1eNnmz8uJ++9W09FCd9CtKVX7IomHtc5HVhMKlQPddRwJtDkGleGDrADL0f
2NG1YX1wbCJ1Qz0Rmwr1icCc3jzN3gA9lxv1NEV61a0Sn2q5hV4WPUbcelh5KdQ2HHH1a+iMwcYu
4HGGUZsfQfqLB01nfZEWZXiTJAOrE4UDxvGLoA8tmk+HAUiRN8CyjbqdnPHnVc9xLGGU6/OwijTW
heAEp21Kz85+MKtkQ2Vg91i0TboHAwd7F4/NLo1Nnj01X7IC+nFtp4V/mD38wtMky5MMZ//gNLSn
Qo5wxJImlmQVF6QdvLrnmydReIMJcVhdWMhVi26L7B3czE4JYxdeAX9jeGnzFNgws7ta8kkSEuLI
TS1fSbNxHbUk3oJlm8TEGKiZuBE8GJbAUKJt2RrzTo/tdOk5nX9grWLhQmZUwjqyPoDmcxmfwQxm
Ddw/Rn3Nc50o+SHGdYc4RvIHOERWbf1cs65aYArniQMAbME/uZh9B9KVNYXW18FHdV74tP6ddfDD
eA2D7lzrBhWuzCGedde6ahIRbx2cYNsmNmYVHdDllTUCQ614KIi6k6deVuamDKtxnyWGvSRME+JK
9cM17MwH4VM6NrQtSL9ksNZOpN+CjPAwboZBv63Lfgq3/PxO8lqbbhUe6yar4GxOFsnGMYfM0Ga1
jumL6TRG2MyCKTZODURM1zDD0zgYYzbvL6/3f4SdvxR2KDD8aSX0HyFsegQ/qDqXP/hh7tA/Ccv5
957zD0mHTDbuWjxebEc9533wWn5SVDzYDnTcKUWHxfGPnSoMPluJRDohblb8mHn+htMDR8f7ZTZQ
ea56abP09XSDHSvb5Z+X2VPWtn3uRPCVq4zXSdyAQk+M5DxyW79leT/vwSyYDmAnC2k8mfzkJGVW
fyHz2zAZdBrtVgQOAemwnPpbU7b+YzIzj7qqonF8DVuiS/uikhAx0T6lhj4/AyARvrf2KRR85HIe
7rq6lJjspiz1D2Hspm99P1nHvurcxxBcSg1kteZN3lKrNWHew7vaMmoNqdbY4wlP13EoK9JIuWcB
ucqk/YbfIP091519AAz2xCu5B+BbmefE17p5hbbsf2vlnN0EWn+dsGClYSCP4i8zvNwX0w/6pzGo
QF9OTfgNHhr3P3Rrnqz16NyWJIbQqCbJWsQKxuvZYTFKFsAEtZ1p2l2Rx5ivnT4LTr1mUDtrlrja
A+wlEeszaR6NME4oS2XCRVfpgD97pmJtl9p+swagFH4RWDPGJVq/u21UtxMhdIJ+k4DWz4h7bxV0
2O6iIQ22QGvcgwVhc6sXYynRqjP7PgsDNhX0GqXOYppC4uHwmpVMT+SMrJ5ZeG+T2souJ8ogiGul
fXfF4LJdGn7CJtxP4jVmUZD0RlHAp6lG76qm5YLJMrNXABilewLwTTMLXPPu3Cu7SzCFLGw1vUE2
89126UVZWiyxv5T3VTq0B+G42rKAKHtXeCksKw2J/kbgVdZBuM7xTWRPBbI4AYHntAPdZHdm616x
usWlGM7TqOiwjodOYvstZOghXqfwRm/IdVADNEYVrCW7xIQ/jOS89KhpD22cEYO3wzG4ddvyG86M
qdvp7VxFKw142zfQwakJy3FOsSuYc/tKutzWdj7e8kfA2fG+l3m1nr0pVpUMdv9SMjq6tYe6XxVl
bm08LCQOGlklN6LwWKSNFAjezG0TxI+VDsmtv5sptoJ+I2aNdldH9NF5IOZ/S35sEukbZ9cYWJ9l
eFSSxWjmmLiP+lxPBVxA28n8U6Ay8ZlKxwuz7XEBDzaCAdn5wOUYYJCgBMz3psrXD5eofStEn+/8
XChKF1n8XKXye89wDpNK6oP4zbi9Se9PBcEdled3VLLfVBn/RqX9q1b4m1gRAMjAG/CToALUgcxW
rBauDEUMKBQ7YCzMMzbDXYqX5jgrvsCkSAOjYg6wjOJ37y4ogl5RCXK35go080o/aVYx2atGEQyk
YhmAP2gPRlZn6yhGMZCjNxw7RT8YFAehsnApELebqyu7qboDEYLsPIkceEJUwFGwY5XV95q7OeTG
TNi3Q2z5LIAv2KmbvLl1Ya4gpodwy+PmQeuM9JQOowO6AD9PNFrivr5gHVwM7ghpsB70C/VB8R9i
RYJg88aCFDgEqYZHT9EiAooJFlohdzEgCVsRJTLFlvABUC3jC3ACwZRBwmyTxVE8Ci2GTKFLenN0
RatgiTzT22wTnjJi42yzk1vxeErWqFzWnvBdRp+GhygSKKuOpUw7lbLvTBizn2Rqms9OZsWrUNl8
RmX4cbrWecAU0F2VFz+Qd/EGMVfnWRkpy5AOJRlVXhmJdNo2sOxiLpqVzYjVsbsrlPWoUyak4eJH
CpQ1yVcmpVbZlajRoKgOa9spU2Ymp87cK2yAL7qNCEdCqd+MyvxkKRsUMTsW/lKZo0BRo/FfHFN2
kPJrGxcnFaqB9xpd/FXuxWsVKdtViI55jCAb3cSNi09b2bN6ZdTKlGVLV+at2HS6Td1g6EI+c2/D
i8sr4PQ/x0SODasjgaTMYAxdo9WUBhjElFWsUaYxRwTmvYMl7K6qqHOalLksVTazfm7dfaybDZxB
ZUNjh4MjTYZRdx8pm5obNvJFKuualBW+N2Vnc0XZgMyxxE3TWPQqKdtbowxwwcULlylbXMs25qij
Lh4bCyevruxzfdwkhAVcHpl464Qy2UXKbkfdM6vVRJnwAmXHg9GHtu8rk56elkDHlXEvMlL/c3hx
8wGNb76iV8CKmJXdz1DGv8bwK1auuAHZiiZgSTAISmUVLP0Y12B6cRA6eAlJnxnHmYztcR4KnIap
rcdcb8p+aHfinuC0AckVc+I0VOh6sMLCp1KZF6WyMYYXRyMPpmrHG318CZXhUV68j52yQRL2wpNo
mDPc1K49AJS+azsgWwjKUrQt3ktMaAZxuEEk+vMEhDffEeSsoycT8Qq4ZFvYHW+iRCdgNBchkZWc
0Nq6Y8+2mmQPBaXUx/nNbXt77ScTum0d8QgOmZD3UMwGfxGEU4e/L3sYsF1tcaPSJkZKYs+pTFfA
udM7qawPVu4cukArmS3V0feR5T/r479aH2PBQYH57wboq5e8eWl+1nNQy9Sf/Fghm58gE/GoYuNk
Mu0VP9ufjU/oMQbLXexHpqnaAX/oOQxrfxidbDAMhPzJR0ib1R1Uh7+xKsY19R+rYg/PhkuA02Is
bNsfxsIVZbBpHIz2VWaULvtV2xEQhMXAzbHsGq1UXB+aF7ExUPEAtqbIJ2g3taVrSN1zy1V5n5Ka
1bJDQ8FejXd4HmvT37k+VzRGHzW/dap0prwnhNbkbLK6z8zh1IJwh4M9GQ6rA4CURMSA/qSZfezN
qnlNguEOZJvjL4WhOUsztJ1NSooXLHYVMI2Yp3vNnWdxZP4QwTMjJKpXCxWvn7eGqFUh2yhSmqoa
nXEdok3U7NLK7apbUArJfV353pcmnSUyMy9d5qp1H5dX9DSFOKAm71mjdL3gEJM9r0cvNdiP4z+D
ZzTlGRvtyL1Jqtz+UuEtImdRDF9JOfHGQYTdMFch0EQqSNm4DILMhaT7k2wx055kzphREvf9ajdW
9Ww0En+ToEHtleHfazpOJ1evqbnrE2jf/Jd/3Xe2pJGJwRM6nFi3sfSWI0Ya/j90et2hiIXDUp8m
yqgHoKALFuEeo0DKtEHX+zRTD8Lqd7k2Z7ed6JrHMcywq+IY386zM915jTEdeDEqCxVIfW3h88De
hWkcvXE9WHdxAgph3ReGdkPi06Uv2q6JiI4CH1KbP4SzwxKcIsVbXrHOsie8xHoYwNK1afXGk1ak
DVxB1Lubwgy6lVeyXM4cx9n3kZivUsJI/SrqzG4tjLyjR0wF+EBdbOTArD8145EQo1/NX7UpKzdu
lGpbUkvz3gyN+RV/lbMPG1Hez7i/T51WFceC/oQMbhBV6GM3270gedmbrTL0//hfjComPn/NMghm
LSM9uxAje48CqENcNsGQHzCjDCnt6bRlxt4G2RwngCCORagTvOq81kNf6K//TBz+TxK5zePuV0/U
p6h5LRh45T8/VOX3v/phJrU/MSQwsJEYFtFSNOJ/uUk945PLU9LAnSX/GCL866HqYDSVBs9a/gmF
svKn0QPQNwIoOhEVnscuYvnfeci+f8Sa2Egttq+sCXhmGPj/1T9/p+/pYdKhCFxRUFLv6gzt2BLU
SMzTlGBprhuLkcu/Xjl/opf/2QEZs1BzIHjP0Dnw/oAJ37o0ysy6khbUdlJ23KMe9WBsGNQethGn
Xx/vvbT4/QtSlsDv5XkSZ/CHd4iy7uGkdExS1qH9QnE7/PY4Fg+NxWr614d6bwW4HIpTzbkm3KY7
+se4Th0OYdAlwryCjWq9RE6M7tPCBlrYRiBO7Tx7j04C9Bopazz/+tB/8i25knh7k01kjPWxv3mo
Eqbh4EavGoNSt9yFk0tJW+6uMmxwf6UJC5YIP4nCly/KFQgj0GI6pgZg78/hyJMzc8bIvBoKFhgL
p6yRQIdYTylKbx00mFxCiT0AYgNbPsGub55NUVCOMwJjY4Ga/z39WH0gW+diQjoUCLv0Ar3/QMQM
YOXglrtyB5OviyQJUFVL+K//37HwpuJ24RLmwvlwQQWx1NOQ/i9Ah4M4daZG1x9O5jOurb/yd6jf
8d8y7vevpTwyFsEzRo3WB/E9astaQwoxr5hIfWsMIg6dQbHX3710IEeSwFa/oeAp9eFk6j1bu9ZI
gc4mTXEVuz3hbNcutaWYE0TuXx9MqF/n41eSjFoNW7KIxC/x/ky5BD4g0Ap5FbODwl7Zc0xm8NQK
pHVTfnGrxHox7YmbFGPHeQpbuadCXX4fof9Xz8mfXMG2DngMyCW3qom74P3H8A1h+L4NaXdkPUDg
NBcaRXz07ZVawxVaeVm2ThKDkC9WanqQLjevVSJ98ASpd7/+Uf7z5uUzMBNmyMOZJinw/sMkqWeP
WVJy8yKLnnVdh5GSU9JglrW3/vuHIj7swvbk1WJ8vKJwcNZF7VTyKrL4eT0v4JalqJVHvWtzJn59
sPePeh7fmK7wjnjUynC4/7h8qZ+jVK8q6bSdGLQuNK0uv+QyBc2LL/5WNTS7f3EtfwwZc0i2Cyot
SaUNJ/hjxrZMZjXrZ0yp+0hjpksTHTDwZjzbgzaeo8bnvEqLJs3QpUY3CrilsrEtrhwtx5rhRna1
mytef5cnCAM7GA/TbFAp4YcaGOBIYFb49Y+EifHdLYHJDSGBkAlFKEyhbF6N709/7tJaSEOKeWhS
HWDHjLhIPYC2CURD9WOhZ9MYLIFB1wWtf3E52WuVrr5D6k+zNaZ5PiM1pZxI3wraN7DH0CDgRVH9
G87cV0al8eRl5c4W3RIDJSsiIB9Xhe54Tu2qRsfjz2q8bXsHiE69QkhDDDTi6kvbO8WVG5jyUMf8
gIspoTOcfhGtXtvSQDKn0AOnApwZsRNMYwIIrFQArDIvpF2EMhFfqmIxbJ1pXnEMl1/abkJC/BUG
loXZ019FaKUUpyYsuEJoHiy/TIXTzlvNnz37MJSSrhJipvBJapGHhwRvxluCd/uLUxJaPGQims44
rFFUjZbiAAX8iL6KyeOUwTyzk2QxuARO6cfi2msT+4VyLq52kxKtl4kp0BtrdPWG7nvrJZsS45W2
N2PXV051hkeQba3BqZY0u8Az5fkLznbwLN4wYhLowLLiJh1dSkygcMGtMvlFfUpjaK6Ltr6UDV7t
1l1phSEeUGD5fWD4OOf/Ze9MdiNX0iz9Lr1ngkYap0VvnD67XFNIipA2hKSI4EwaaZyfvj8q782+
mYWq7Fr0roBEAhcRCknudLN/OOc7WgNIt2g+fypGmu6mdMfgReAi/ZmXMcMnFzDsbtERtAQf0fZL
r2b+lgHv7xREFf9Kmc3iCTkhWTi9qVe8DjdqxU29V9olGXAukzZDEzh1CDk8jyebHlVCfavmxTsn
a2FiZN50z3oluDEza43WnEFgExJD+I1TEbJDK8NTk9um8+65Oa8m23BFRmHtM/VBBuG5Z7Wel8bA
WOug5YDexposfhhUSXm5azvuRbdO+PzVMOAJsV98kkKNkui72Sk7H1Stz57XI0iTONI8WhUNlc2z
PGRG8KJNBmoHv0PnNxkE6Sjhcxd12Bun/VxwLyNMcgjzI7BoYflTsKeG4eK8DwQXvLtJj3eG5URQ
sEcW7bfYXqzjsoxYY8D9y7dqGKonf0nna9FgYmgQouAWQlzs71FztecU0h5LK+b8G11MUzhWS028
jo5cyAgLzDPGJPg/PLYx9MS+eSllwogXwmBAvo22Q/A7EsLNMhN9bjo7LChKnXNzZjHGM5lsAKNW
D53SfoXnty9/1YzqfvtyqU8OWvhblN54ImZCZyewe5xM4VJwcI0m4uhNZ8zqBwKiVu+1M7ufxBCK
rUbUeVMzT4j3pu17rMJ6lW7hyFaHgX77FhSqGMNq0clbvAZNgIxR19mFVtdUc3QRc+c1cJZGlyz0
chVKqoVs5ZHwFVnGMxsyubxVQJF2jmNhKxMDb6MfOSsYbKzeMpV53bYaEo3EgWirtRhlsoLfwdq2
bWnsGmpAxvgWMVY+uXUcTNGG6JLosScn5lTljTplLWkps9PPvyLkarvESA2AzXX5I80HYmlnbCuq
YuiaNSvzKW/fPfTtoZ+Cs4+go4T90JK8pAi3bIFSrvImjn9CA+pN3toJBHePFIgO/n7g2eD5kCjE
6P71pOAFslY6WjZgzy0Ye7RRUcQ3kgXQItnD9vJrRa5Cp0lirWdjZ5V1/6xyt1GYCfS+hxkSVon5
WXi6/gGXBGdYIKa9NiJ7yzTFPBAQWj5wKy2MjDneb1zZrDFaJu+oF1vZTQ2X/t7senVf6I6H2nCp
yN7nqBO3BnofvdGEmBGmjuoiu7hTRIENrK1rQk7b7mfcmhxI9RKIp9lceGRNxt8vrdezk/L7yTF3
6zCLdA4mYcOmhOO2hJZj1K9wrqZ7tCpG6M1Fe+x0wH3sE0ybwimV9YWs9PVfE5PShzztOII4jSnM
VM1pO9FHwYKkhHOHRTwNSvLR7xMHMufEaOToiFy9KjIF+NE8MCYQoqri1aqbmHouYWInUITUq9hS
q/LNyRJf/Z7VIDd6YLSxK7yOkB6yoH6V/tjEoZMbzvfAjYITJC6mZdCAkk01xWkP5ihLPvTQvWfK
sXcOvLI4BF7U6B/FYvTGt5SIbvvoW4l/OzC+Ct0CeHQyjs0Rutayn/1KPS9BDPwn8OT4PDht+ejG
6rdVLD8m5Id3KOO6I+cqAUFWQJyN7JX1M+6S+OeSpuO3uPd45/jEZ7tmyOMAlaeHj25I0pXiXWjv
7DqgCLbTWLDe0y7neJj3zHKOHZ6si2zq+drozn50lyk1Ni2AArFxeRfQljFPeDEqYNW7SXTFdWpb
ebekJEHi4+4fyxRcaQuT6lMORrGru8X+qAMXd5CrFkwXkYVZj5DqNCTeNNmM/TJiZmoKjouAVDxC
AuQZ59dHpIzxG4kV+YPoe/PaprHzlo8u6KyW0DXuyoqtecNy5DaQc3ptJxJajWAM3E0yxPrdSkd1
KT2cS1XKFgw/gBFtZKfLFpXPnO6BxPXEfACljVjzRt60T4oKNm6u1HEAKPlNwYC8Med+eegSsyYD
JB5f+4LFzs7UWqbnCQ2DE/q1SYKyH41+futO5ohlJen1cbUI3YDpqZ/NtLWCkH0OmFXmsiYsOx6e
25Eb/rcYGn3tlRoOExfhpcp0WWxVkKCFqgXtRcLhdshlRLaporIwyPXxhofYGkYCPLIIWY/myHvN
p85GIVE4NziqOEZtcw46oneHatyyRO2Juqlq69oRbuFs5qAhmMYvgK7iqRx/1ZbbRyytm2UfK7LG
pGzQRRXuctS9lz7qUjTPvZj1i1+QizRMC4ukbII0iO5/I80kEbBJMw9BJUEyoYiW5CcCOu6hzkQY
H7GMKraSl+p+WOhT8PR7beiQhntnmaTem+1oXIndZk2erhtz/2t5Xq179AaFA0RPKw30oefZ/R3B
yvqufLv7BHvl/cT066Z7U7lwzjCjYofN6oK1VrQu8ZevfX77tdv32PI767pff23+MVR1Z/tLD1DX
gOeTL5WA9No2zFfpgIHhbsfKAT1BsEoL4i+VgfmlOHC+1Af5KkQwJJKE5Eud4K1CBfNLswCgqrgD
A4WSAfW/8ZAYyFq4s7WQKIlHUl4ZJxPlK//ewf7PdunfbJcsQVX1l9bmP6ivrmlV/QLDxDzw19dw
9fTzf/+vP77qz1loQF4F1nkHwA5LHfnXWagH9Hudjvou5gZ0239ZMAV/YwhK2cgSEr7Iap//c+Ek
sRkx1nMCgfHm71ie/87CSVh8l7+MJxwTFw3LKxBVWB0QaH6NL/4yDrWTPCg7Qpkv4NHqpEFBKF2D
s6uCB9VxE+5ytFX1hl2oAn1n2MLeuaqzf02oqPSmRPa+UWxcr9Mc4chBjZgt30nulfJFENmdbzmM
PmLfip/LifyuNHad74OU3RWIGJTWMTCifVqjaAJ1Z3jXeOQPIdxMAcxPNCFHMq+qC0gYzLuT81C0
nf0BUTOaL3QBkP+ka3X4UlkXPNt51Hs3emkWHO2FOxIoI0u7/5ktc8sHRhOtseZAB5naA0oetwx/
sCy2pg2swu5foQaObMB6cuSvuZ06C7y+klQJIpmdb3HEKiy0CfbDp0/D8yyAg7D5pUwO2zQb3JN0
aW68tm6+AbMFX+x1Cd1B9rNoAsjDXkoSodmkUPEGyzowCSI5xM7v3YxMtCN/xb7iR4jKLezj9IgD
AYg5wW32rhPG+5RLmCsmqvQ14BWiQBXYuwbrCjl/PrTeJfEaZ7cwlnsUZuFcB7QcO9H1njj1UApr
rLNB9LKUvvcNmGH01Haz5Z/aqLNXJq9yigtrIWoZD6/pj2FsE0A1JI3k0J94DdSwafqpOrtBXVw6
xSFY9SU2CZwcEXFX8zxeup4ItNCIVYKa1F0emyqWqXmIaGKPuWDZ07Hg2ljdiMB4XKqt56O1J2q8
IdpwjqIjHFDrh1pszLcLWJGngMIDXFPMoX+Uhok2KgWmVKFA8pgl7XoioydiNTogjvpg9Rml9ymJ
aVJpE2Gpi/dYL7QFuQdGwHHgD5dakgapJKCCaEQxFGEHw1MPRmp59JPI3QVQQSns6zGjm0GAK+Gc
hImLNLztO+1vqKtsKBGONe6KJRqQqvtkmBveUw6DpnSsU9y3V2f2iaCkEPJSSMbNQnUIQZlBB7Ll
vNpXbq6fDSN5mGzUTC3fZh8v7CPLYX4V5rjsPS+NULfN38wi0ycaiGS3uE1205SGeVIOWio2YNY5
MGgMci30ThtJtilBs57J+IZ27NcYSYt5OZlYFHiDCus5mC1seb4MG8SSmyzpjFB22bCvK69DLgFs
6KTT8YMRWXFuUziFjev122UpiexFr10bQail6vdkf/D6GM02LY0qjBsjMPABZQkU0OSXszQ/vIkg
4CCiJ3Qbk7RW2ebkKkofZXk/x6jIqcd1OqOwz5ZvXQqlnT0r5kHLiULJpOaenz67ZM5scMtOnToJ
2+5/kWIxb/0EegTOk/FI2bHNPUWBEi8dLJrmVI3Ot8YuHnM/vcE/fqBaJS3FWp5StzvUpg7OXjw+
6iA9VeQqbn1z3sUZr37sJqE/yGfd0ATO0zWzjGkTOP20b1XR7YZoAXUayRfC4JBPYvTfirL4VUiz
3VjV6KKBS1DsGIhzGiHCoEPF3XQOh2DqXzH/g5ZgFQD3N8DqjS76wUTrydytrUIPHh7PltKCTphu
1NKlDo0k6I9+W3yyBKbwtMzg7HJcnlGpRxuAH9kt+XTZEfB/suVTIR4IUHxA30M4A7/UUle3ky+z
d7LMIHz0EfRDP8NboZQlH1OrcYn7IYeTN6zdq0kFr16T/DANPdD2TL+TrhTH2MOoohmBbFiAzKFj
RMG5J15mpznWH5C9qg3ha8EJxPBj5LYP49CZe44J/1JnBlnTOne775wr/dYavGigceqy28zqB+R9
eXeALersSUfsb53YSR7taQqoqs3HpTU6rGblq2YMFGZBfzdP5b5CNbWZMoXZvtKP2q04XYj1i3oz
2+MqwL9t1PIdJMUtUc3cDoh8p1wEhzTrnooqd/cWqbXfxny8KvxfIZ1E9uwZ2bMTB3R6xvCul+CH
G1snq3fo8USv9iW+0k1ijXs9tqfazQ5oFyJexUbCXIibw+i3n5UzOzunXcCeddaTirycB5iYnW2J
mvXiNKMJnsx+7AN1U+jkBSgZataCBXXNJIqTducawRshvADfJWD/9SxVhn/va/sAFHN6nHjrSEEb
4ibkGPXf8igWPwq4qqjtPT5qBrm3FggRbx52Q5OfPSYLe2dorEvrZv6mGVRKOGZQJ2E+Fz78lX45
JXV37FR2HtIoP3SFmYZxYCiQE/Dv6hxzQxR4G3ZIq0pB9vJTGrxfqzrCv50XUz4kJV4+6urmWvRs
smie6p3KnORD0VaEo9XTF6BWqMbiWUiUDVF9DQbSU+0sCHZW230bZs1ozSs/6emOgT//yLyccEZ+
H3fK6zyUjpdeBgZ9glXsXiaRbyHJdZbbyZEQi52oUdt+ScTFSR1QCwbIf93H9mtU9+rRNgUx20bb
4QLxc06mobSre9TV6OvqFuJnx72m0rE6zjUSRiEQqYIx7m+suIrC1LLUMejNdAMm+TkxxvV6HuNt
ja3D8J3b0fQsmtGiujNj8pO2kjkcsKB5yfpHMkD8U6Dz5TwN9rOcTPUBNtuIj1GJs2fveCPKcht7
HkpXWc/DkXvW2g1d8Fkaw71I6Gc6wgsftVPdQy9Dn54bD+Wc9Hf5lH7XwDn2/eTW52Zxv5NqWDwB
0zlbRALtBL/eyqdo3jhe5XGFb4M1JwOTzqVFzmqQhFIPRAUXbrrxfZUDvEMsm+rhNYhjZgwm+OJ4
GPMXslIYmw3a/+32Trzt1wBUvH7FO0Sh+Zs30nzmPTD/3FFh6Zfei+chkzUi1wwtL8meqrgyGZSZ
+kCUcLmx7YmeHzHIuOcNA06DUXvf+CkHcsCPF2Mk2ZXZT9XmH2xuPXYx1fAdZgSJ1n1yW5i5s50H
rmwvU4JEh7SVSbgoAlqV2RYXvSz1MeuhTS+6iq/CKo7MUHNQFZ7a9X1QP/qlRbKo5Sf9g9HY/nHx
3Oa7gcu67ubpadBAw0WQAvEN8ArdVF33s8n9T07nYo9DMdj2bdQ/p5lAd2QHBxW089YZjXQXKZcL
Ig3cLaOqIUycNcDDqDPrtgIWQxfpNDeZ0ER+d3q+QU0VHMcacj8OtE/iokTYswQW97TiyB39Xk87
G+ISDP5uTIoDyHy9l6XMuby0UaFhCuxL7M7OHqN7+mKOrY0z1C/8ibZwttHZ2+KjKhz3AyIPqMUF
9DG7mmZjiIKCoec1t9bYb3IIKI/LAbXuYmzS3txWtnVH7ikUA8a7dO5EJhTbksoD/Ho6xElYRqIc
kwvgYm+fs0b/hty8a8WVQivEkfEC4OjkWuPPOnLdA168D/Z7DcG8atr1uA5PEZOAzTI5AVon88A7
d3YyxMxBOqhtURNdOcn+beiIAbGWlcKsGBc6mLw2LbMrxhj1MZEVLJ1IMfn0RUFkPNhOBvvDGQTw
Lmrt2yzJ7OdUuu2hUK5/SZOSBW6XlGHuBd/mhaSSoWkfmb3Kgyk+mEVSNGVRvcvK6FnEcJaLlbJs
SHvrMqDeaqfFn5hF59adqx3CuONS8eyVoCRBKloirNmShakctj5jQ44UUPIY1olrbgCyLHnyNqK7
dSny96bPy1wG6nmqyb9BnKHIui8vo5sSnS38cku7ArioM2SxiT3FvVjUpxpNezCW8uDG9mdR9c+1
mp07hnQPXUmvYqHI2k8jCeGt6rZKzoQOKKe9Gu1E9uhiWC/F2GrApmX5PDF+Ci0r47qbDeygAqEd
6eVhlsDegyyFyzIvl+eyUdO+1tR1KYOSn3kLmmTylocl5UmfCra/JskbLhkMz54obpqkl7etZOTT
N9VvCmDGmoneiWyB109oIW/pcDfBPNsvRV8+tzJLtwUj5H0jAfBLScFjNdDnZyMrroi/keKOebln
RdDcun70YWqANEE+uYdkzKeHZiaNNtDkf8yFR+UjVHCHsfe2mub+1iIjoKwbVgO6zTeJNOdbKwvO
aMHAVrtQXbxhwAETeOMNG9OfNT1HIYxXy1/eY+XihdD9Da3uzIuR78diOUV+PuwWIpEL7DY+Th7h
olQkH1wdwVfcN6l9qaaEIzIhIxwpurlXihZ3sFr7YHcDFmEHTlmWXVg8c4lm5tnM/WfHS2yCjpb3
yes/oz7+qGuAQlA0H/ru6tXRMxbbDq9CFb8ZBmHqvSxOXbosYWx7Nzhrfviq3rZBUB9yLsiNFfvq
NoogkRmVKW6kVA/ZSIVm6IyI657B1yYnDfY2j+qREs24791mQN5dTsuadkEEhMVt0IAYQto9AwY5
tTzBb2hUftk5G047GmfkzJZuNyOg+WGTOOVrUWdlvUtBed5ybRFZN9V2QZHHJh1PaVs9jOuEeDBI
1MYTmR+ylOTVEL6kmeB2hvphjcwVp5HtIakKzfPYE4oyDMlworLOT4GXVAcZVJgU5yW+kCXo7lus
iXO7QIarg7vA77P7KjXEbwbJ/WVJUpZvtk90YjHn576O5r0zyvZJVnO9xepBZJeZXfMKeFQUk/W3
xEOIziK+sSfYeL2wnKsgi3TXEEBwsGtw5tlAxzR40th3II63TIApAohlYTwrt/EEOL1sYPAxz0Pf
2s/Ek9lQymTvh67K7J2VFBG54p179Ir5wy97xsyW9+7FBa8Yhe216lGat9l8ctoB0Ps43IqyprTQ
icd9HEAfJAKlgdzHUJpNkaGcilKoXTDB8c/rYMShSqPF7oPHtRz30srWZCSLGKIp2ycQik7Ujifo
ScQEEa61XzGMO070mbfeqXYFUqAsAU2EPRuhjsFE1iuYuthT9jqwtaOalmZ+5brmJmJFq25nHVwq
XfkblWdya0XkHvTQnoyBFgQrV3PxyK7A8FukR53LVaML5D/vtHnp8qY769r+3Sz9dQ6gK6z9hbWk
t4LTfbfGS91nLW9jnbv41HNgEEUx4mk3GPvXaQfe3DcuI4rd1CotTDXlNXa9l9pnOkuN3YTTmpet
p2lfCfMQj8w80KrSzzjJvO+BNoSG37ODSrtfS60e3LojnYDsthYj0BLbOyYN9FqWXYVQVqrN2CX8
egUjG1uHZjJxKjtmdEzqglS0XDHjnkit55Ma9hHZdWbfcUY6ot1SBH4MXvaRes7Jl809MgpyoICk
bmkjLxzRLyoaqr3spx3tFk+ymL2wGzTiFpast4vorQOMQkYpCxevROjTKvE4Z8bJJ6ocf0weNo2o
mOgnS/W9kYRGbcZx9PdWIZ44Ox+tOZ75jYZul7sj3Zc/hjGrvm1nmMRa41RnKkB+VTqeEyyL4POr
D3Kfg4csNngj/TUFtiEMYLKXZyTv9+QGdMA5hAW5y0Tu7Xgb2aJ7wKnlGFvWPzNp3V72VALb9kVz
qxfrkvvuuy2svSreO1Ee+s7/TcqWotVN510lFqjNZbBtCMAV7Ei3SzP8Vh1RQoWRvyUNiV+NtGg0
EVvlGP0YrPirbCEjW6KqmAckAnQlp9YbMbb3bcIBDdGzdadQmQSl4geyzgZ1vdpMcYE4eaAxH5qZ
ZNiem1wh0SaHRoFvBEzQbpPO24yNe1FEubemE2K0KinGMF7umeTEZ64sclwW4eFpE3PT3xjkvRyk
JkEM2p5sT2nRRPc+pxqqcS1ap6Q8RkVCYu7idk+GdEvNelcb87418rENbZEwbmPdwqewbKw+3Wcy
EA2eEl4jJ1LMHXpjNm966DOE8k1e3t1ESDKYWvz/mdkfftW37+Uv/cXY/aS44JxLur8jd//xn/of
CN51Av5P/7H7Gns/9L/a+fGXZkP15yx6/Zv/r3/4x/D830zjGZ776IT+Ibz9D9P4CzP4/jOf/zqM
/+OL/hzGk5npBRz2wWpfthCl/Qm5Df4GxWA1gFAdoBRbRVR/eD3s4G9CQmpCg4bEivE4DpH/6/2A
gRXYAfRbVnzrV/3569//XQDIK/efC/T+WfoI3cgyESWuM334YqwG/0UUZbt20vpLFJ8HgRcrtJkS
PowiXlDfV90hpS84D+YHwxYQpY0khSTjgHwc6qE7tl45HOxGNAcwjab5byRmjsXv+NcdAT8avxza
ZdNyWf+a/6odnFBdOLnluydvIOvmLsAieOcvLjtt7BtOvhF9/Y0kY0Pu0jZicAsY1FADkUVYOaOf
PpSwBw1vuml3avZK7/uijPh2Tpqxw0qixSukMlKJd8Wglj3HoOFvCycjQAu+Jp+urXQ7QEljHi1b
7qyK41sUo8wnzG3IIp6TeYgxdRllNoaBUzSPfqSLeQsfH64jhNjg7Le9WEm62W5qgyd8JwlL7WD0
7ftFuP1zUKtiM7ZNOWzwlhSgT8as+Sjn0nyUkU3fMkjuujDl1p3hKAJV3A8RFcC5o8AGazLMxRrI
bMuHqkEPMsbjvmqjlymKjUObLu2ZSkIc+t7Wn6mZtHdB6UxbN9MXwDxnVbv6yavSiYiTCX6W7jsy
mJLhPBmDsU2BjWAdQdN920h7vqlicPppBpUk6UX9aMjg1bQh9hjs22tWGgX3Lkk2HreWM16NuDYe
lj5nU+Als96N6TDdxN7yzezj4q6d+5T9agBRHRmMiPdMUOQHXTqDXJXozUSvuOAZMlP3EYKRehyI
MKNJJPfAATlERp7divwKol7bz1nMvn0SRkrx1eyw4Fo01cWIQMOcNlViV6fJVc6BUqXaK5YjeSha
l4sAc/VuqTxxnOxI7biRqEgXkxA4E2GLXDqYM03sPvCqNxdyI9t9Bln8HAs7OAfC9c8JK494G1Vm
8UN1Qj/VK4CsGVEzMwg1MILrdLm12Zfe2IPp/Yy9xN3LqGt2YIxJO7SGDqXN0O6stO4IJaVx3C8N
2dRUQSp5z3nsN7bVTiE6LHAAaBjgchBoQp4EE79R97tCpsFBNkmxI3KONfzIzHSpEDcwVmWGYyJL
iNs04ZFmnRTt4fjoOVwa6f5w+EdC8hFx+fhBv3OCUbxbMTN1xG7zL2YZ0bUpE7n1iVs4SiXhWnd4
q1/xCC0tIRSJOFmDm8HZG+2ZUUkHfAvtEz0gOi3N1sJqSs8CU0ynuTHtYCa8uoiXDYsb48mZNORZ
aRTdKZhacQmUUzu7idfxNJB9xGaPccJNjHv3QgvEqyfJTgzlsLr0iXQoZsvJQH5E8rMc5UjiFJ3o
0zKq6iYoWDqRnNTkVwdI996uCfS2/HT9dCUr4z/GCTUccAPbZDp2wfjgVWbqUOnV7inv2ucgGZcP
Dw7RLhq1PAVuRoqqS9LgVgkyIjkJx9chASPAkMAFFlPGNO3bPG3zlV9f0c7UuvXeqsgL+q3TtBR4
NXFpwy3gZ3maBD5UGnXfI3ZtYHRws8ovrU0wD8OpjoHjMxUoWP9kmPLvHGAE7WZIY+sOpvP44Lbg
6JhKJwNmuUoXd5IPxmFk6JRBWRhqA8ewYEtBFLt763IcXEpq8nRDJVm+YNFqHtOedSqdtmVfI8qx
G+atkI89GwhyuuKQPcxdxVb0qdyaKy7Z5Rklym6FKA8LvT9wo4Q6ecyfKWvQ9Dlgl+O5L7dIABCr
fVGZHZ3nn2hcYTWnX9xmlA/uPeuXwvix6gdXMC+QZ8teec/eF/s5Vq3b7uWKhG4XuznPpRhfY1It
w2FFR4sOiDSm7u1iuGxo4hUxDZkJ2nS3gqeTYCC4Yxzab45dw6WOhJs8rEjM7/VQpo8eQ31xRJUc
30saWLUZoFGhLfIS/VbPiLk2UhAfcmhXIHa0orGTBikJ4t1puHZAyeG0i9FJ2ELDOGTp2CV30LIA
bTuD5tsR+Dn85nyHW20k477xCCVk1s63iANzuZGczftsZtfV5ta0a0YA35wN04lRdPRjWPHfQ85D
xznPhzwHd8sUhEz4DWNMIwy+yOHZChEXXzxxNMMrW1yDGYfni9N3QLhz6XzX/XrbjoafXEp8jgh9
bX7JQXg7nbifuCjG7ehLFmnNZL+kAI5PrDi8+wCxHt+1/LSalYAeOLl9NxnqJos4+henuIlnPwKK
XtM3s9R2HWMKsX4bbLMYeysls9vZIclaYmnkC0BK3lV80OVmXNnsTg+lneRmiy3FDKC55f9S3zTe
spXt3iKru0inYf2pVQL73QmGz2HlwefIE7bgUumXqUs+qN/rT55Sxw7lF05efqHl55Uyr2tae1TH
dnux/ZVU79is1ENGop7c0TvPcgvBOrD3c2ukjIihWr+4WddVu2Zl3ssv/P0crCj8WK5YfHZXIPK7
L1y+n3gjLl9/ZVl/AfXJbWtfyQPPXyjheLsImpQZqC5Tgi803W/5FDmH7AvTb8sWonelE/vKlhOQ
/+oOvouYEwCVT+q3eSX+dz3sf2D4vF+EkxIJYNhZ9WY7Tcm/SWKAJcgOQLLDbAGpd8nGT4sbzXHG
p2hNHIi/wgeouwgiKHyy7TaeZ+XveJZetSEQF89inbhmgTpn4NO9DZ86BnQ2IH80nEU0VjuDdfMj
IdbdbZ1l84N0RQp9fDCZUmqBfKktLGPfa/0YByOXNZjMK3nImItqPmI3Kfp/ZwvNGIbxKFO72jil
BDVO0NE2AnHxCeS7+fADtqcEuBnB2ZOaVFv4PKR9l1kd7GaxdGSvjO1CJ+p6CNLq3r3pYOMxfE8L
emsoZx7W4ywbbhqxIA4bOUeysK3QPYSUJ+13K/Nm42FAPSsPPZf+A59a6FQmz0C0Qzvgnoes5SaQ
pDg3RxKk5YRAMALQ1nmS+qsubP/bNAm5rRuP9bCE+3Lx25yDNgnWqM/aLbIroSz5FHK0l3Dh/ekF
/VvzKOzRe2siPzvULiD5NRLK+JR4bM5+7TXVodEtjZ8Rg7VbG8yVL+Yl/SEFK3pv0RCVZ1+RERz3
HnHflSnTsDBjVu5+VphhVQ+QBO3eNbcTkH27u7j+bIGo+epV/kdk9W/aOkug6Pyv2rorQOZ/yS75
42v+6Oq+csos3Pd0byZWwNWo/0dfJ4T7NxO+FK2bKUxccsi5/vTwB2SYmfwR5FPqWCx9/+jrpIR0
xUHn2V9mKfe/5+mX9j97B8kzc0Fq2fzPhuYBTOBf7GaKsRc1+ZzceYyPBZOQNdB9XLPdncbN56NX
53bFHCtOsJqntrrGVkGaPA/mT/0VMe/F0ABC30Tcd0qWhhFWrT33c+Hh30H29dFKlkTa1wyti+/p
Iht08Yv5M4PnFNCb5VO/MbFHzVtWj4N9SHHYPSP/8JApNcFAp2Gn7XhtlVvtkg6kCRiAdYw4u/kV
/pAMRR9BLZyNGxPYOUWz8vEeZNVibRm9vA09x4hFO3SSw2TO4Zz54hfdJLMVBLRyH/gRYE2OOSZ2
0k3SazEAZ+2L3jsabd+ehrrMmIyk1fQwNMYB4A4MTyv4PlaTfcBN0bGPiev1p2Lx+n1yNHTPnnxb
YolvkkCk7XHdfgrB5JTGedvD/+QK8uwWYJ2oLDaCDPY0QecRo54N7zyvsrn0giIqdc4yW/S9VsQD
X9am4ZNXZL7kOsgiyllExaeuBYeAl7aNpxyQpsCyM7qTOrS+oubHADJe60wWqSzWUbAQgCDZ3ZeD
4CymrYXak4KHaiYUEmrovcvC5J9FGrcj+WoATDAjZwyAg7idrOEkSnQMw6UYgwwFCw2VG/j5KfYN
PC1bZTnydbAtgZ9mRsjeBMb0k/ZNZb8DFpC/58i0RvvWqrRTEvHGOm/vdqmHFF0hIP2BRJTtKQaY
4QYOVX52vwJ9SbDhHpqLPjuljOTtHbmnD0LU7c5cI4KjJB/v9JodbKZpxmPJTmI7ryHDhiXEmdiM
ehcTALJHGZ4fVpS2SNX02Lm9TFm0FdY2DWDEAvTq4rPvc9aH0ubVDi0uw6NZmQwzC3t2TuVktvtl
zU6uLVV8Wl0j7H3wFbXcrqnL3VcAc9xlLfIfHYizttleSzsuzlnJ1vYoq/4tySQN3VJL5x6KAsu6
Wqr4LW6leYkzsqHREBoH7ig0aHy7K4E4CoKmmB6qNVuaFRQUGC4Oj+mdP/abHLTvZZV/MMG1NEsc
2qHTAH/qNiVUmFuxK+SNu4ZbV9Hyf9g7kyXHkWvb/sq1N0eZo3E0gzchwTbI6PsJLCIzA33fOr7+
LoRKulWRUpbVXJMymSmDIEDA4eecvdemBZsQgpBCVuM7Im0T6Bnw6F7aUdunfm/ZJ+E47XO0hGqj
Tve2UKaGHdMEa5Mu4du97lQPSTtfgoqRN8udfRXoLUkSwkSvVutnpNCMamJMSS5jQAAMDFy4ApX4
KHWixcolIDys4vmiqa3xVA4p8eEZvVIV2yE7oiHdBfgBVygq2u8UEO2usok5CS1k3Rgoif5LnceZ
tgteZtSAzPlP6RJsjqpE2ydJOz7JuiTdLwFni+rDNF5yuUDSejWX4WrMhHlL+wh4RNGaH5rjMpXt
uBrbdMlc77vsm+1aHnLJoMUg1qvag0FkW3fVopemFhjKb5ZLRgUz41CsyrSR7wxBl8T5tuUzKu2Q
uZnBtqXCuNoP2WEU6CPSiVLNTZJkEwwJpIolgB4qBkziqmAM1ttMSzqJsXAFHyi+0FHQ38NIpSHN
9bkne+eG2xrtgKFO3shuX6aBt9ecqIJpb9YOrSMt9pCzZe73CcrUtZe58X4IyuI74EzPzwQGwlWV
k6K5UaUlKBz0Q2AntxT/7gHR7ISjTMk7CtcqX8FxMRCcmAH8TVrwItF9NUmEeQ6Jc5dJNrCy98J8
LbNwBN/fo8MddSvxJ2HLF2LIPd/Uq/m2nBAxWE4zPjGLZbdnJuXZyKoUJ5kzfdOmAnmQYXYfsNZo
s8t63uBEb3eTZZjPBjq4q1lnuzNM7kwQniy3OvXTtdE0RFJro7hz9AYhfgs4u96WZRuSRFuLN7ci
Mt2a+vI2sTRsRWqMUM4mvUbt1oUfDHnEvoDo+GIaHQ6lmVtrM7PkrKNODbgYwmgEocjK744LAsYd
7LNRY2LjiTS3FpDyh7D2KuzsMjqWXlNdkwc8+B0OHq6sF6kfsUJNJBFHJevaCCK/FYpAmwg6/DqY
anul64NxgGSn+rVl1D/ynEaMPhFJxT63PKMmg3ps1s1pLsrxJiOjuFepd65RIOKuUhgyDqatpedI
6OB9jTp5zdrBuE/arDo7lYsqc9RbNBh25N1a3sT00+2mQzkFsbUqA2tcY38RV8TopU+5V9ZPoVs0
10wBg8cqDeKLfiK0Oxrd+UEH2bjB9ZHsFFOBTQDRfiVsihTf4mxL+F6G6A6YGQYkd07/gOWYtmNM
nqWvxUwJbQk4rxaRuMbFwHTLcYPyWIwasoo8HdUFFr08hXijGxu3tEyuYzc+WxPjPDmgN6QUR3yL
ZG4+6rFufzP4fCiJQRFf4/AZGZII7wkzByI3a+ZF7xaix1EctvHWjlP75MRVdR84AypZTTZMqMLA
pVfh0iMi/KfZtmDOiv9ujhlWxJ36i80xvAmX3ex/nnmcyj5uf4r2+8df/XPo4f72Z+LK/22PPYvd
Mep/CTIfazwqhX9tj00ifhGmCg93AkMRwwND+/vYw+ADPWYxoGONZWvt/S3k1YJ1+eNsQdepfoHA
AqpljOL8BGPgqR57lMDNQVLVMZdPNP2Wne58doe42pZ14rL3rBzx3mpOcO9EXnNQeREwBoyDY0tz
DEKso59KHiHsTPOwNFwQo7k0s+/divkga7kkg0l03lonVehKL7T+R9IQEDhFYfbIWtFtqtxFGAmL
CdSkFU1+wevIb2qglXqIjWjX5dq8p0i37/qin/6C1/LFDc8VsLApWJLLwDX9ycGf0MlkilNVB/qw
UGGC1tvR0PPWRtct58X3/sMt8vvk6X8Q4V+XcdG1/////Rm+ID+PB2XM5MGG8KV/zW8xNDCs7P+q
w6ixl2KQ+r4QJtcxz/FfHGkJXfg/9MXnkSiiqPB0xlpYT5Yz/4O3ZAbRh//W5lWNwMs36G3QZmUH
hks1vhsgcOxUlAS3f/v0HItYSuAwBrepWE7/DwdNhEFeGq3ZQ2/TLFhpfYN2AAeM9LGGNuofg9b/
OLb7NxcTQiaTBkt3LSy0X7AaoeeOcYHt4ICEX6bnosnn7WSD5r3qM+/+12f2BSXyeT09h6cVWchC
E7K+HGxKwyzKUxEf6mjKwJli5sPLXeeLBoZgm0hF01XPrOs0tumwn7GUVpu4RZv+6+/x8zmTa4/X
woJ0wX+dLz9rpreOynvaqTUCEbpQrWp9OwyCe8+uUK39+mA/30PyE9LCZBTsjvV1LNowRUKEaCeH
Sp/nm9JtWuQOPMEVWYjRQbUxul6n8FL3L477707SsXWdKZLNvPhrllJKfglmpSrBYoCwejXwa45m
P46rIu6Tv3csa8lex9XFkJmfl37Glw6BFWujPkSYFGKGXQgFFZnGiF7VRQjq/uHX1/PLevt5LKkv
pBIXYJP8yk1K8o4GPo3Nw6zmUfdLWmnHLDaH30PG/uOD8XVmvJwT5A8w4iwy3K7Gnx/D3s7axi6n
+BAIObCFHWm2ryxVQBodTHkXxbjuyUfvyng1M10NNowhovOvz/XLvbOcK0Z2FjrdXgBcX+8dJhdp
XMuO74D6l+kRUvlFIkdGBl6jYxm6zHpsU/3Fev55Cf+w7C2HhZLEiZtLto/42vAZQpvWZ+DEhwj4
zxOCmvwIG0hdVtABd41ZFUg2taWjMcI5cdbB2KvhMNrF9B18eN18qyB9H9MAB164kBzha/CfOdFu
fn11/t33xP9nQCqEx4YR8YviIJVo/2ZH0/bCdOx3Ns5Ws4ZqwQwiwD9ngylkPgEGg+YDLeoxPYvB
UKQZFEFwIDXLuvA6LziQAGteeprdOlt7AGril5HnDLtff9ef71oXigOWR4QIDFK+flXhoWNqszE+
5J5QKfm+7pTS2G+7za+P8+Wp56dzgSMtixvJoTwgX1bYWDO4KFobA94v5xuYKjA4irSUi0VO3v36
WF+X88+DOZg0eDuSa+Ut8pY/vqmU28rWmhKW87JJ/dANBh8Ab78md5QEEKMiU3xiQ6/3k/OCcC3c
0e/v/uLC6uKTgPTn2xWHKvQ2Oqf80LQo//w1sqZChkpJtXf6sVEHJzNYTHHqmxW2tmq+Ab4p3mUU
xOs47mkJqSpKQv532qBhzwWJFPCqjl7fq+sO7nePODqpiLDPuj5eG4iOz1SfqM3j2ridMzP4GAjo
fHRVBsckayb0tXVj30FLxuCQE3AxNIIFF8KxcSv71L5DqS32HcibU1RYCipJFWv35KrPNyoMTHAI
TGOvyKTo3jKwS++zxjYOVCoTJG8qgo/cJXrkWOQ1zOgCAv9+xjDdoiOIeuTUDjEpwLVTSneS0zEV
eYH+jc2V+TDSaagxXw3wx1pc1R8Z0nVIP1g0o03rJtGZXNz8aEmWFr0Z4vc+YvGmXpYfyC5wsRQ5
20ZmFYIqaoy9sN8KmDS70RJshgpnar+7Tm/AfKidF8AwjXsL1pv7jac/TLdp6XF4wly1G9doWTsF
nvmXmfRSf0q98Owsf9syBSISWtJCquMRoaEDqujeK0115j2TPda1Gq8+L29gj93GANpxU5l1lB5L
EDLRIdBD2zwaIo8QZ3vEEdFpS5BhfK5WOPMvmm5mhYI2pL1iF+KOLMWkCxSn+rwHY8S1U9KN2yWL
KLrHiWg99Y2ge22Eorg2U8NZONp8zhjF0dnuCHxtayd+b4Q3FqugaVS482Yvm1eYXeUdScPmg1sM
DSg/g2ubm0b8joXC2OoNhi9msAvcSrYoTIM4n2+wZ0wgnNNmuhZDPV3FCpao71h6/JrZHUsTiWeP
tMasbGMu92E+kiiDtHgM1ypyu9ifJ50NDMrceVsMGfeSQywfJmSF7jOg9CLspB3mm1xqqKrmnH1O
D71DrRNOAIkEbtYAvaOrbUiird6ikR4I4mLuXolnl1gVUiT2fUTFQJCpdm/DuF9CqS11DrUsOaZu
tvFmpthTY01XpZbVmBWQwoTjTIUPAYVspbK5oSyPD8JtiguURdaakIPYt41WnHWzmI99Lew9BvTg
PuycDR4ucqXtIl1QN+k6CKRzlc/waWCCrOsimHYiTswXFxkqjeycAAdFLkLam77QJigp1HxrHe7u
1pvKHGNmkdFKAO70iInjKg4LdUx0ws4icApESJRHxGxIkbSemN4c1Eadc1okfTUkQKUZdp6uXxkt
trWOznWDIOtMdvVVMxF0xSRi8geFNZUXjrmVdfxgB4QqqbYyLjKIC6JPidjpinGHQ12sad4vqQzC
BluLID32ots2Uu9eZbxVvdZuEi03fWXD6TcYyB6wDT/XSzosYN4qgyxElFQAxuR1wY7NprtYT+PL
yI5Jq7Xs+2EILvDEhs8dMONNZKnpGGU5C7C17JFyQ13asWmeCSGub/Q4a4/aQPrQPNMidWqFGdjK
iYfy0mURCdsfZDFUe6WXCS6XYAjqFQFSyVEvLahLgRY6p15mfKEys0wwtsqYH+RsmVg9sqDfdIPh
XXS6Xl+xUbIwfNqLqswR2QOW3PCBef54h0KX/UPZMopZVfjtzinsr02Qw2W20s79Tku8OWDnYGAE
2Y+Dsos+N6G4deU43jqjUhtz7okf4/0jUfdX9ITiqs6v246JucOTxjgHdZmxMlKE0Cip92GKBalI
C7tdwwKNWYoKDAdWwBvBCT1nXyWUPj33H9JmVWw93IO7Hjt/tW4qI79qRfcItYreGiq0xR7tJsAr
SjfxO6iEyRbBH8kFVZtuiySV16Kf2i1e5PCpS8Lxwuwnv4uD8ZiMPWpclM/eq8mcJ1hJrP1AOFkn
DwWThiPYfLT8xui2+3nIuTET9g6UCJl2k6nG2eSqeS7ISN1CEhleeqtwPzprAlxjF7pxb+TSeZpG
5hA7IRe/Yz+SAlL27MeKqd5XEE0vJ62GRZch4yLkrFprXe3sqaC9vTfpoJ4qvW9+VIbrbpgqqWPd
mWcnt8TZC4gMXKMHPjF7LNjCFM6udzLvJgvqAO2BGZgU/0nEvC1qQK3FGt0HrFdHflTCyCUBMryE
F/iHNlgwsER74xBYf5jqosVegq/JtbkFCKhYLFSh3I2Olm1tyPUbZD7WQ6rakhZfa5LurSeHIKmN
M1cw9s0cM9IQ6LtBSm5srzjbtA/WQe4Z8NIyuUf6Yp4W7yCjv1neBbLWfTgz5Y7MsGqbza371nec
EgtNje0CBdwa7h3grjSQ7i4aCoPEQbqnpNEE4WMhJvOyF255JeaAbb9nlnhwWy0pNirF17uCp5CR
FEYrWaY2TRwISheTJt3SDwK8Mkrz1I+OcvzUmWMPllyDA2FW+BixkBW803HYNsvYXl5SsQP5hnBN
AaCXxwzoF08XHLAxybPrypbdlYutYG/WLdSfGCYWrpnmMAJRXKHCxdsMTuWc9JC2rXDI39MCadEm
rbz6yQplvbXtJP3wZB4HC0OnPJDiTS8pyZpHp61ecz5609Ql2hpPzgYKm2Ae3gR6nZFFAApYWNGC
5uUqAOpEhcQHPQMTClS8pju84RePN2lufBs1j6S4vgoIw/FMDJxhqM5o28p3Ry+G4zwlSIE83oGo
E+adkrgeUKV117oY2vekSVmz64y3BotAk4YQ7SwH5ugDWYaF036zYctaK2HhdPqINALsu7jNIh7s
rqBM6rSP2o6K84Q39DIeZf+ghcHwbjWx+xL2XlOsisJDrzaJ2UUVIlWeOfmajkixh+mljogRPUh4
9kD+IDEVIs1rX3MXl2dSL7I+ZrZrdlGogQ3l+F1W09Uw6oC0IdyPfKtuYq6XiLM1gvrJ0pF3Bjov
la+zvrcZIjJwxLaV1NNeD5bEnyaver+zDDzQMdaiO9dMDLUm65wAI2/iNaLTHeK+RLKyhhKh3ceZ
JxgzlvxuvBR2pqi6YzXH/beK2miRDmV+wcD+o27c+DUwlluZjpI4R05lFCsHaegevAsARGmYb5pR
aR8GuuhT8DnJKrBD6CUfCyfRe9BBra1wnDevQWXFbCcFWZJt/MDGONh0uGpJTKlvbfOR7GGm3TPL
K/4Tbqr8UUictvh2b51hAgjngB0RjguVAYtuUxCbQaYMUYRsTnzHwfwJzzpcudTY2Jascu1N8Xua
GYxhNerkVR91zHDtcA9Gw9j29vgDjpa3o5aHE4GoYJuSELZOc/totLkEMziQqCr7LZGPcMlcEi6d
gNtZJJN+oSQmkFknTIoPjsre3RmqTld5rrC2dvF0V9sG073eDc9JMXxoFRqcekbCYENCOcY0djct
3axjDGNq7wnaA8Y0EKxUNf0OnKp4TzvyqqjxeeuwEYJ0UVrYo+J6m48d0UXdlJxSfdqlNng0Iu5A
F6oJp+44XY2IQrAJTvZeNnW0FjnzwBY3eda7hMOwFbyeGK8iM4MI43btj67R8LbjAdnpdoxEtPZe
G6Xl20ZVNuQTegfMuA7J2N70pvYW29a2DCLFPsW7BBBxzLX6Zcznqz4Njl1pP1RNcGbJpWFEFsqF
3cwfSR0+AiW+dYxiV7GbXpN/+uaJGPh/SpPS6bx3COJIFbCJ+J6my4cyi5nDl8b75OlsrLSQRT4y
DpndAJAyxDbpK+S5zkgsjv0tH/CcGjld7RUzNWsTjn3/NJvzt2mIDzayCoSRGWYp5anwScDWx5fW
uOkRcfuAuIIZUxmbjMM3Qx0/T8PU7vsuOsn6QbhDj2q+9jZRG985ZhjtSX5O10099M+a0bgbnH4M
xKhhTn3faHskt8tjrgSEkdh5tlurQG1V267fRuAV4tqmPTomSznheNG0K0edLTQCXszdRICdukFq
zTbKp1tp2N53YSMtO2pVRkNnlcLsEztjQOlwgTQUIt+qRo17nRnN8nlGnSZv5KfZI40L9CCHkEQf
D21qijaSrqaVdCR5ZvpWbwlHwDopxz34H0e7hGLjxH6LsRsvtUfT1IZ2fQKPFK+b3ghe3DANPgBi
8gByVEYMpKdSiBguhZRvuCVlUcht3/slywt9pmWmoco+eOmRb2yCBYKGP1peJPE8Xda84x7dOlBn
zZJUyTHzyE7VtrhMNBkPm85TlB29w7I0tom5LvSlOtHjafiRzMZ4ldhKPwE/mLe4mtMjIo3gJcw1
mtyh5ei3eiu7jY31cKF24Bph7mrLcxcNS8nrdaXCxV61T3UxsHXINBu3tm42B/b2fLRmF9omKinQ
0S7iP3F0wKkC+eSrncFQiRu2fysYptfYFdcp4V+HokILOPPKPxhIZ0ANmMHRjCRNAUI9zm7v0CNY
JjWfxxsqS2NWbjfMyU1mNmlGjpxj5c+f/8TDxX9Lhqh9VzqJt3MgQQCqTKu3Nu+owabGoEvgmuMV
IKHW1yg2mfXMhX3npVzMuInkSkQdg+ulUVxlE2OUCUJHDzzUz/K4EtgEI2+neXzFHMHH0Z67Ymfn
sn3CicgJxAmfyDoy37Q0Xq5lnOnPeS/41QtIn4dgnJpDI4vpOiXncvuZW0ro7HyeKqW6NZP65mDl
9MIrYDKX9RBV5VqqpN6xVaO273swcv6QBmO6igHeQhvl2ahwqCI+JcKltAZZH9JA5Dn3v5i1k1eG
1RvNP8juaUJH0Z0vvKZpiWfLvI6WDJExcCHDudx26ThaJ4Q24hLqsQTMQmBqO0uaV5huj5/3nRYX
BMUzwWf732WPWZPNN1EHYWU1TNry/SIiCjWUlTRFKLNusn65JhkYF/xT8w2/1XQJ3ZLLRpNybaFG
OBuFXuzKpRXXkhYOnCQgkS4bXb8s43lrW9wBHSPmGNLE8oFZYt+FhqfBXBpcfiHE7x3zdX8qHPGc
C/4EeW5zcFBv+FXZcbV0e+KGxWKtzgMftMH94Em/HjXxTBw28oi0S2G/tNz3kcb2Wnfos/qfjSed
JMSPWbdoKiXcTebMhyaTVr7RSiTmm9f58NAZxKd4+hgchygo34JITNcKI0i10iIeYYLumU2OXXAM
Kr18S50Wx0QNCG2lACQKJLVZoN9SHHCGBf6pntDAEEQN2MZi5xWxcaJuaZ46b7m8ucgW+zKXCXey
cTumXcJOiy9utGn0PZ/z6g1gBoee+nY4Zp0KDh0t13zVu1r7Nity0QQdua7m77wmRpyENLuXLVQK
Pab06Kpv4D08khADUhyHJjiKjl+n6wIedvRl66BXEJ3ywtt1DcqrsLTV2aQFfq7yIXhpRoxeeOln
/SILDR0hkB0cZWbyzRccPLBYlsOdMCXND8airi+Xu2CsaM3JStJSkJYFINdF/AI1uucucWbxHoqk
IrzN1UoE1BXPdNnIwC+pTrHHsD56FlcqtEPtfqYg+HACGKorr1vuwWbhPDqSkHkcGDk8HlPNqHNg
JAO0o+xz7Wj4AY/BlGsKjOm5LePpdRpcplAtG/KGVmoVIrYAnL0yqqQ+6e1QXEZj19/HYnS/g18N
PmL0NMdBRmgew5E3kxWP9VZJR4UrIGEIFL06eElsKSFYwWUJfKekwe1nVVyqf7Sf/6sC/guhg2nT
c/9D9/wnc+fTj7b7HzBvYVzEf8It/v6Xv4sdHOc3NrAM7Ewdd4lpmXzo71pg1/iNgTDZMYyEdCbf
Bq3/f2qBxW82pCB2zI7HzIZZ0b/EDqbzGxMkojYcWPX4QG3v73g8kRbTS/9jr90lQ5dBsXQcpv58
yy+j01BZY0ZIe3QgTqS/KN1ComY0qvaCgZQFOYMpB4TCOb81Af2pPMyQXU4gNYQ+7kHaQtwNoBxu
m85r7jyXCAfPzLzH2O2yXeRpIdwJSDgX5URx2tt5R1pgGskDhaeDFy1ZLFxwurFrea7MQJmk0vYH
j6BwWeXTHk3+sXDTnjVNhZh8cjekaIGcuxpkE6wxYj174/iot1lgg4xu1cPcDZjCxkxhgtTIvMJp
cwNDW2cDXMT4AYt2pLLRMrLLtaC+laqO2dzNeuU32OjYBGs3cVAlLaDUZNw30OXP86iK1dSa4mkm
BewC14y6Dyq1mEfa6NoADlKvvHk5c0hfLWhqOyakIKHT4Uj0c9Go8rswkiQ0moTNJi3/tyNqDG56
/FAyyVmFdETOrqW2lKHdWkNy5YfoLyD5x1Z3lwL2vg5K3bwJ6M0RYms3lr4tVc8ZZ642g7MLqEec
wdoYAH1Wtqozn++c4qHv0LaWgLRA8TpA7MynHpXFXo+jk2MpY6f30VXozkPnG0tL2neGyID5MFpU
COFsnToAUgEQd3S/LrsSIg66PW3y7sFqQdFjxJj1jTYYDXhihbO1aQvJ7yH70+wa+y4RLzGIf7/n
XDakuz8GBftvWiEPKlXW2sNm9dosDSk9YqiXKzfyZQoNT++kT+RceMsm3Sx88g+ys5vk9SVjlZxL
neWRg8CxtPFHtPZ1amqBr0XO8BI0gXGjajoVEkzFSc3VD/hIoVqB3CcrsY5D8J5Je5y8bMUMlMKe
McIps9MALIsdEI2oBTe62T2HbVmsJQbLQ2Q3ATiQTmTDzUQ8U/3W0HV6FWPdf9AV0m/svGIDHdbm
XYqO24eE3J+wOtaAvoacSzaC3jvTIH0dQQ1dapUBu3wUP0jIeXXGscSRLIv6wP6HqVEM0APKjN76
eaNctvcoQ2etL9fJEGTobYOsp+Xf9zlCuF4mW+ihRQbteBxfI7Zbwtfxz1ZAGEGqr9JFGT7zK28k
0TibuGgHccMUGKokSr1TtTDY4dCp4GaojOtR6i9kNL0IfP8NCqsNicg5KDI7rthUwY1qdgNYiZ0I
DfuJMuM+DKofwuiBuWB/rTYQXMReZsPgXkWZBYnSQ7oDTNDYh6w5t3wCJiSzjS7bOsY16424HilR
uZkRN637sB2NM+zzOdy5wdSE676pXvJYq/pb2KDQEQXjMa0Proe+KFdNnVZnNZiD38Jl5ZXt7ZRl
RocUcXB9Y8yGm+/7QM89SOoqwTcmkhTVCbDi1SRKeW6ZqDJRKqMD+ip9U1fItm2mzr4OwenJanIl
2V2An3W0Pe3JaMdYBBiLjeVJBgplvFD4qRfVfjhl6fMkTYwMST1euDHN7qKDmBcovV9BSUsh3yfy
JipzMK12OqzsERGyO6QWgse8PiapOftl31e7wVqaxnoensdBMg7qk3m+rzMhD7Jzm/MkOu0RElzU
Zxe9SEM/z1o8SnFYUutqZr5d0gnVhNeaXkPJbpxRUzBvJP+K2YUoz5Rrdcx2SJsagDa1IXzZS9M5
pPbgslI19Y3pNSbuTRcOns32N5I64ktVzWoXaEHprL0sTV8AY/QrtJvjBRokCEDN8Mp0JVkthdy0
ko7XbA00ELi4h0sSIdRHH80QfAbH2UYyhDSFWrPfTQG89IBAUxv5HOQkOt100UR/COjSrMsyaE6Y
vF55sdhbqKpQ/LBA85QGpYYLrxpHe42atvtmAJ7NNg7G+hMljrcdQv0udGx3b2q5uIiFQ6u/wIWF
uDZnVNPsGU+IFRIbd1M4yxaezvXeaApxEMrRIRUi4LFHa9qgqxIXdjcygy0bFwmpMGBk6N4FRQFU
KiMDOTmrtdOGzm6saAAwOow/+lj1gIlhaazyirUXDU3me7QPD+RPMuxNwrT2aTZfN3q5Rm9BI5Ap
izpHVRhfxmJy12kGh0TNqedLI9bJq64xaPf1xZTn9UbMTGhlifc7xFq7SbKsouOMG2/urejQzB6W
ui4/hLL5XjPc3fTp+J7n6N8FUSkQ6Xjd6E10oA4N9/2YmT7O+Uu6yrddW5h4kWkfuv0gb7Ds0WPS
2stQJbe9aLWbMUquJ67rMaBxydOYXYbOp6ws9Xg1wqoHwzO09lbOLZJshsFowIe+WzNFVA8WSN7V
SFPPusXhHtpH1PcKLE8rwnJj8OakZREz24ehbip6ZtaIA3cDYnMWmyjwqvkuR9iuPY+tMSn4A447
+7FsjbUYaMlDgkqB91gbhwGV2td6eAc21wH0gjnZXLXEm18OqU5qNWwsE3RRQpdX0Jb9oUDiUZv3
c31lYHGO/Cpp5iez6qcnUGfT0ekg7wEZa3e10gBDDOSt2WtdpcORdsDI0p9Ruk5D1O0BM8wbPWfF
RORpv2E4SnzEq0AuIQmaKwJF8lt37uNjLtB/YsvaOI43bpXhht+hsmi7thvldavcejvCb92aC2Sa
qBiW17Q2uUCMaUH2izB8BGRQ+Q6iKUYfacumg/HhPm5miHBilj2e716HggEmdly8JuZFU/V5tOlo
RjHvMJBxuss8Q2xly7tt5TJ2hpDjgB5YWA1H2O1F6M9uO/QHEan+AmCddtDq2mbjFzABXSHj9K50
SSDrmrSDOt6i5/c2kD9m+Da4Ev00rMVLS5yE7k+JSG7cqKlvE4825cqzGSWUOOZ2bUyKZ+MyKWaK
OkF0Ties24J5GL6IRnVPePY9H+WpfsoTN5cLF1Y9z2Zsbe1W7swu6Gv6FV0P/6IgIKBOGXlAfBr2
Ido18FUxNgETBMelpewlrEODpbfOwZ0crNgSTwAt6LdXAqdR2OPh3lbKKqDopZ1Aqd51zyzeMzFV
rX1Revo7WA+EBY6kp80vyvg0I0kGPm+TRhtqN2SkTS+NddfZTLXxlOVXOO2JyyVohvGpjM6VHKst
YL3uNNJ8OthkbZBYQkjYDdqBPkU3USzkRZgjHj8akgB4fn6GuuT7FLjRq8ee+8FQtnMRWFFhM0oY
nFNLgo3tg2QNvTOqF3PNxOK5y832SQUkFNmhtLaZhqPBIIHk0HxCGtoksV/MT3RD61bNPjYBfuWZ
4Z2zT8aDFoTrroZYzXoaH2OAWBu1oCGGT0pE+kmM0OoYekT3CZKgsN6qBS4B/MPcSBsRRYlYEEY7
EArmG1AkpmG4mB0QFWqBVSAcgUVcjNM6WVAWNJ2jN/XJt4C+BA/zk3pR6VWzqRcURo5gjy46eAx8
DmB0F2QGTZLpVC0YDbeeq7tqscmtWc+TDzxT7T2G2ew5/KRw0OfyjuSUUK0vkA5RBfXWWcAdYkF4
0HAa16NgTGbMAD60WWorHevvRi34j8bEQSNl0NMSXugg6QIKGRdkSJJpwEMEe/FqAYpAqja3mmg2
dOQTJAlgRzB7D5cJkq4LFonB5wHkYXEGsFwDK5+ZkrcdaTUk+zzBS2Ih91inA/z2Mm951mEWXlQx
e5QsF+RxehiVotSm7Uhfd9zEdW9/DF05frfprLvrKvOmMwz3CQFEY5Xbz6L2v/X/X9T/hkCN+qv6
//zG/Oet+P5HuNPvf/TP0l8uZgaHNFKBIcZEzviv0t/xfkPeKAE1SWp8+E//qvyhOzkGo3gmWwRu
4/fFAfG7zYHKf9FZ66Ci2NEgjzP/VuX/pe7HKGGjRcc1QSqrYX9V+OKhSZo8SrmpQp1ogWCwilM4
heohB3GxDkMp/0J6/5NgkpYFYj7Ufnxzmh5fRH3oBiJ4NLbaT1PS3AiMv+wzSZ79w4/wb6wEP4l8
OaXFs0A8Ojbpn5hVnWzRXZF/smfrFINBmeqbtGzwEizPtdBG0o5a0vGsOtFu25FMll8fHhPBT9cV
8hZdHRNGFb/xTyrjXtEuVQ4w+MzOJgQ0RAlmTiT2gyXd0wSr8jglU9PuFDpnvLuoLBYVA7BT8hhQ
nCEE0YmeYFx7holALF6os2t25zFlu5Dyb8ldItDJZGEfVlOV0CiXND7kunOV+qg7ld6aiYsSCDMd
9FriwciJq5FsECcexDWbeeSDMdFXOuEGZW3W9Qrt8LwX9aTf2wQDXzaMwO+ZeU7XnQmTd7Tb6s1l
uy14vw7qA7QqDfsiGx6zHrxPm0wFyDgtWzdBzBtvLI3iFAWifI2A67/gVuEPxyn2TsRjwFm07eDW
G1C1+QO76vLApSI6i+Wavw3QiJs7A/Em3VynNaAvxca9KhXd1QkjL8ZBEtas/2XvPJbjRros/EKD
DiCBhNmWr6KnSIrkBkE5eJOwCTz9fCj1PyFRPVL0rGcndYcIwmTmveceEzQ5BivMvWsvae6qfKAE
HjwqtLTzGKi6MTROWycHZhbjBmFHc8p6oe6Y14Snuff0HulqflSkAW7p9oenlEHsEykA7gfejtjO
aDO2pYDwhVZTfZ4qpCiRZ/ENjeX0GHdh9YKJEm9G1aV5cMeANTQCbNsdCYAuhlMHzOKnb2NfT49m
wz+ZzKb96Fa+fxlqModU1FkPPSSVj2k3lpe6qoLLAjdrBqipclKIWyPdituj380o8bdtHeb4Iw9i
S9uW3dfo/VY9NElSBaqGNoq/RhmipnVEzEB0gHzSrkqnVxi0sJx9o5v2btLnx8rn5U5LEqHuSQvY
tHbZlPiIIEwhBQ+C7QyBzKNB3BtWmN1Ho5VB1onVNaqLxVIjGr5S9NARdV2GO71psmlY1Wui1fCE
x/t8FSg0sLUdT/uazmJlae44GA3MYrNlsRsKI+HIHGAccS+gJQGcXrrhIcv4FIe4HL7Cjp/25Mw7
GJvyJsKBYhUD5sUnABsPAO6e54pp7xssJYmba5hC1tKMkKB4h+G9S2LhZ4nBzlU5xtOjGAvEuhWL
IQcy2MHF6b5gDms9YEE0bpBaMas0eLZtxHtM++VRL59oXjLTnDAS283ZhFpfzbwJx62mvWPx/WMA
Ur/kkRee8jZ7GY22h0jcFABp3xi8M35JjMKNV8ScCtLn5asJ/WCxQOufIsG3SSWKEaowGQE6Tv5K
FtcAd8ir4eJLPsplJKJjXhSARLcLlVPf1FT4Nxijy5t+Cq2HEiTjhZSA6tWAVrKdPUaujQirVxvx
M+ikIT9ofyEAGilzF4rj6o2YkrZcJzamsUETZEuOZ7bzYxZBi/HyvZ7qEtvNJJ2v8PFtP0J9yu4n
aik4keTMwPmywpPO02LtjmZy6CpBr6xDneylThAH5GRC89VmpOnQTahnK8mCS5TnHsE8wlbXHdnb
vvjoZ4GVuS9DVY7d56TpnZcEDCiLDoM9l/Qw3WyUW5vkXXpDun15GiO7d+7tpX1USyNJDARllEtw
xcqSukFnNLs7vkO6z04IOtFKd2xNfXndV/AEwX6Dk2Nkt93SwuJPe2/I/hpjioJ7R88+MzQFsYD7
1cgIDll4DWEC2qnHIorEHB8LkT22wBxbNLN00870KfEpaJ2h/5LFojgaZfQZiQIw0uySt01ow2WF
Cc82lwPmCiGJrlbSqm2UtBd6aeQxJLNORIoFAHWNt849LO5JIUuunQUEgFM1TOuGCSnRCScjq4k2
yVVJIivZrkckAniTGRo+jBnJVUEiI4SQPP8W1TPcVVsu3L3WmdYED91Tvybg0EZwkcZRfdW66bhz
YxasSjEeTaYQe/TAjxDc8CKFNQB/LEBIsUAidWf722o0xBr6EcuytNJ9vAApYoFURpkEhx6UxV7g
FncBXrCHBYMRPPvPuFaAzNAOgtIUZ8Qmwr/5IGpwMdcaIWwD7PS4ma7LBeyJxoBUZ5KXoZEtYNAE
KmRXY7+PzkgRB7i/G87wkdDdNi1ddY9W0VpZXdbuojPgRHPK3NHXrz6SntVoZxqD7Agn9AWrIskJ
2MrV7rSHLAzPxFtwLQQX8Rq03KZCtNUd1Rm0pTMUVp9hsYlNBBf7rMZZvGZdXTkLhgavGtG6MMVR
6JoWPo5ZVS1GE5kCIuILhE0mT7Xb6Md5tPEhogNY+215GPONPRgVRDB3fqsXPE9MxfxQp3WFZ0kb
HPQsg2MBknqbLGDgQGN7yvCFW7siJ7hxAQ1z3DEgxtrOnbdAiphNgy5GzUgzWvs7ZQzF1lgo6+OC
RDLkSZ89l1gIsmWwaV4Qyz4gXQNHwApaTnGHBzlnOePGY5IQibByhmETGVHwlPuRtcc4xNq6Czrq
DxqjpDF0rqqgciBPjsY9YgP/2lLzdFpEojkseZKKtsoFT3EidR0z17lEiy5chjAjlK9cMgEgmhXj
lna2jnVcwMhMgNUviC2yX/qU8NkV0Xd434kRk694gtW7Tq3U/FoXBQGBjle6emOm5nCcsYhb14XR
7Hsrly+YhyQQ5rMkvXS6qP1c2KkLBb11Bjy7sYdM5YuIOZwxNMGSHPs0iDlYEWQ7L5bDpyoFg+vy
cakLanWncc7Y4FOOU74/FMkFLoh5tgrJwPIIYSmA1+yhuQxUW2F9j7EV9pyVTA4aw8F2nSaVvJlE
mBzmuKw/iZrZOBzjibAJA1TjXCKlxMRsziqFVLZ4EgrI9MRedl98SMQ1NoGiynZm1nLg1OzC38o8
h24wGeF9DZMaCBX5xaUX0sJuIrmMm+OkgKRZS8IoE+MeN4f6JRgSO178pzN/ExHWti4o8lDx4w7z
Sdf9XG/BYNW1NXM6Mz/CU+9cfKlEWA/4DZOFnHqpvxEy5v4s8qwxvJ+YIFCGuh80DllkClEwlluB
L90mjUV+RKdVXubNPB8ckwizogIy7ZoUo/KihjYJitxyuAdFZdyXUdA/JQxkbqKCSqOUbn1Ngs/y
WwTq2cbGj9gTpZZNGWHDty6lJkkCj/IkwIT6lm2w/GLXbjVsDPRsnNpofEgpYAhfNPw60PSnfWwZ
/RO2B7w7Sxl+CceumfZR4U4X5oCOJO6HcRNFnOUVxdYLlDPiQKel/A3c6sXrdH6EjmmusAmyHvxC
T998DIb2YOkVshh8NyxELRMSE4xtVlVt58cMv68/yeD+qYdYBIL0S57PEOqdUrER0D+jyOgOkSHU
KcTrYymHvXKtUtXcQVGnvLeVv8HgoX5tp8bflGPJw+47+aeG5n2aOy3M998EwQaEFsbRP2ux+squ
CngK3cFJqPzX7tzLG8/txDbqIKhMDgVhTILdtotgqXhRVWDHKe0D3KvXKCz5MEu8G1t7IPBzrNVz
3zvOzZAI/ThScX8HK/5XhediD/DTMHv5ZTENWLy3JJPx97+s72EYMxh2ezCYpa0G4LEPU81CMwkG
uzEIP9twFPGBWQNfPE7x/sbknFqY9BXRtdTNHoznP0g+z5rOHyfsAW2bh/B7+aU8hPXvGt+oV3wj
xNwfisKGTUyWYrhp/V5dzqMx7JumjzdszfN2stFBIQmhgkprmleP5KEV+qHsPh0ddTqnlPahrL5g
gOfd+eTjboNOzYfQaCq1Uh0O6X9oZq1fP0TU8j7gBU01PIH34kPZG3adT2Nz0KQornFZrAnYLYKJ
8TOJBXVC5GoQ2943VJjDAdVltDMs8eanNV5ZGIEkknLJYJq16ZnXXg2NwC2qrsurZLazC9Ms7Ffh
ZLG+qiO8cS7Il/Oh4FnZxnRgXSUQ2PYFWwkQWCJvTMbEW2zzqFdzItMpIKEvanu6cGKq+Ub146Za
dhgMf4z7IULAZ8CYQWwXmZKINIfUKLtlj3Ud5P/tWCHH79nAYFhRs9Ms05dE2RIthSdEiS96wU58
rtU1w6c70o2WPSVYyvaMgj6An0cgbOJ+cOACboUOa6K/kACkPbTKAfndOiJd4mkR98Y4aIr8tbHR
Dp46MmGxLAzHiIeUIAwhxrnTTKyzmJTI2g5z40AIXo/TgxSd0RJ8gH2JeMLRxYIsbNfZ0XPnPDpi
PYmf1bz8h5CCPtyYAM7uOkxcnGVXkor7AgIJEZD5QjtwRmp6wjDIbAD65o6jMsD0lU04XuWaUp64
PHNlTBT5tNPmge6bLdZ32o9mSqsJpU6uW4n4a02iDNzCZhljxk79aUoJl2qSLtn3A9WVmY18kTAY
uw04df/UJfmr19A/ImyrX3ymTsmmmRa9zfLsggwhyGmeF5MMGRv3TSqI3eLguMvsIdmHWcymh6Es
eSSoLd7IkanenMnKqfdzgYm95n3ajEdv6UT9y0mZOKSONP1uXrYfS9RxH/FvtI8muQiv3dLblXjf
rmN0NuPamXPmDlM+9juLPIhj06Z0LaVnA5wn3l1hN/2TaSFpBG6u3mTbwHd06LBqi+5505QzJ0BH
8DM+kwBKSuX1NXRdjxXssJt0YelvbL+jMwodp/OYPs2skRaJA8NRi/8Jfq4+V6XmqRTz4mdDvSkT
Zz6UMWeiqhWonECludLBcoTGBdulnBiPQHlVzyNTxktrBGbBJTW4jADMT8nklZduxINrOED3pYmh
H4Se4QmXK9r7cUr2/oIA4TRcXxcZ+JCX0Cb7ZIZ+g3UczdvEn+uXzC1uB+3Vn+Af026bMsKhxEFc
OMaMvxx+aIlt0d35t9bEtFkrP6n4MKp8eQf2iPPEslT1sr+bZNNvUC/Ur1LpfqcbAO9Vao5iS3oN
yMjSvCbapIGPtaPuTGIJxnWVUoqcz+KaQC/GvpHAAQ+aFCKQZgTXseFCA6xydyRCXMwRlEE9gK6d
P0PIkxQSUanMgybb4MqJQDzsdlJ3Z8SntPl8ipEgcdcCOVG4Sh9zwrUP2GYj4vBd/7IPsRA9wwNG
ZPAYHEVnC+DIo1+AvDnxp12Gdn89xvE3HPKnq5nlVhJzFFGMjBoszI9Ar8xaZ/eqdjRuwtAU6VMo
yfoK7rLqB8C5suMVRyMG13rmjkwX2SHmrSzBCuftBxGiMwbaIScCPWG1xdMUOAPgbtyW+LStI13I
G8FgAOsC02wAvoYWbVoDIjg7mWJY5gCUyW5Un6MUxAW92/RY4rWyCkWTH40FXEHOx7ZGRw8zekFq
Foo8vAWvRK80J/ykQgD2KEJItowhk/0ZvzkfkjoDuy2r2EHYaHw1zXkplz2D15cXFEuqNTPG5sun
iaRmx8ApP5bEfN+bVl5e1pXINooEgku/a9UzE8H5AP0dTK1f4MSxsOObwaHTgl3asbkbov1S5UH1
qiOKncZUweXosc9i/sYjjCUWBWZJEtqYEdy+bWmfti2J73CQWNPL96yaZRtuw6pFN5+DSAaJR82L
pRua7E5NF4lNwUdkq1xTlyynAA3aq+XzSThz337pFUTc2AqjGw8BOuLf5fthxnWg1QGMdLmdcEG/
zuWtH4CQRlmZ3RfjAIqELBGig4V113I2WJi9nVCf4L7Jlg/utHikG9K58SIDQ2ky3f1LBePuSk2Z
eBgb+KZBAYnVxW7g6NAOr2M3tR5qsmIIUeNFQi5Eg5ab5eVs9+WlFBSxxfIOYsrDl5b4yJporori
fMSBS6Abe5pGyuQ6A58zq1w8IOVns2Ufe64YCr7gjwNNm/y09RkSHDpAS19AeY1KLNNSTfnJvHrC
ANRAHLkYH+xURR5y39HskIiS7GElgIJWOYtiMofqFbdgAOoRzNhOQlqFjsLZdhWB7YDLWw57Pp7z
Nqs9ngbIETrvyok+0tVPaAdFsfQTSN5PurFRMQPaPNZE/x0MnNMnBH4DD9Nke4sH1lGGJO2j6Q41
PZ7Nt2aY4b0ewctErgtiVzGXPo3kuJKNxK8KDVNsG6KPbyCtZbxKPBqHCPmurQLOhxjIhDXZgE6X
HXxv0jysB2z4+q/eol0mJgslIQWejViPJgT2eP2pLRpKDtXO+TGFCLVK6iS+QXj+OgySp4bBhX3E
n52lMmQ8g46gwU05jOqZqiR1Vj3B1RzKZhVQt/QyuYZXziZLUM7wBDWGCnIaps3Q88InP5uvMgGk
fv7reWFORcoRY6D5/CzxD7zHa8oha7bTt1qQC1PEaYK8pWJBJ1SVkSfZZAbJl+3U3iyx907mq9qd
6chGj6y3NvvWO3PlorShgT0DxYuU0BF0puNSBUxa0ZIhUu73AAnc8YhhA9zJ3nde0A3Fm3mZxHQA
KtueJDJ02WiyTl1IhPe5XP3/UeUfRpW2zUH+Q2X/C1X54euSCt9+/frjrPLvf/UfTzYLLjIUYLyA
afT+Z04ZmH/ZFiwwaBGWZ2PEQYPwN0XZdv+i1WKGCPLoWOesmf8ZVDp/Mf+i/fIg7fo2DOd/M6h0
vPddnY8hDBxpx8SzmGHle0crb2psTPRlyZGVtRZUOS/kQEPANI6UYAWTI2zUPTFeokyY1kWrpg3G
iPbei0LvoAqQK8Bdoj6F9CwIiI77oDMz27qJWYIFQCdZj429LeCMPpORrAAibWm/QWIizqI2GQMF
cgRqieAYhd6XHtDmONhttJcJVBnXz9SaeQlxF7BR9tMAzEpgplOtZgzQd8QzUVXAYSaPZaqenVr5
b2XTFsdeI2SiBt71redtTLbO9ZAmlFpN6B/KKckfREwNTBMLuEXih1uhLenVXgzGfELnEcQbuJju
p5BiDl5zUWM9WUBOvapgzzxmacewMZ3NexxUxKakYRx6K7gyU1tt/CKKXnFA4bCxF1curyfEGtnO
KkzNZt94Iahl4qyzxp7uqrryjk0p8BA2kKTP/YAIg+CfqISiXens1sBBfoX6kuZoGv1tDneWlDYl
P0AjLbejcsw1pu3OZYCy+9i3s0G/Olsn2j6DAQpxARmmm7Ah0nlDfmB1hbjXI5PLNxZL6rF/wLwX
YjNmfZdRWMi9U1vFTijkFebcznf1INorLzFCcmHFg6sL/XnKenfbjimFuJe1d3MW8oMmFzp2X+kN
IQvTvZOk3qc+JMOrnF7NImn3Vm2nh36IxN4WRNMPVLS7NA1d0DkMsa/6SaRXkSw4H/wab1jQwmLr
L9QOmDD+ASZVs0NWmmym5TTxJSQ5SN2wjKcGUl5Tjt+icQp2s1nC8VME8m5ZN86dM41tfjml9WPc
W+mjj6rozXAtBKnlLM0rTGCGC99YkKbC5CXjMEG6ArAzE9sQguacQcjDZfDGtobqKh+tx1gbNe4Z
tqMOfl9ld7pSWM5TGd2IogkuHJW4kFZyJ23WiWUU3qE34CySEAJzdhX0TpatcYMmD472O0WKFBCe
2tg7+jyfOYGihFKVKA5TD2esRH5Dh+xwDq1zQdyHPWJzsUFS6m1aqyDIR8zFrWHIQyDR38Z9qa4a
V7xVufLCSyLSdUwvlX90k8a7LyoJyxT5wLFNeicU+7yz08xbDdDNg8+MR1SyjcJpvplRgd62PRTf
z1hDh0RplDha+F3/KGsNsdI/JynlmfeAHCDdBg31YJSTuDRWngCIDJcgppq8tvv6ez4TTKroUMPv
ah7F9wwn+T3RqSR2wDvhXO0T+FSc05/YKHnuxUAFuLgaQNaqotB8mc+5UeYSIUVcKGlSJpJkoqUI
qbLuynPiFMkZ7ZqTNVixw2ERuyRTmUtG1Tmtyg+KHtMheP3II4acMtjsgvQThseTcaCBY0yO/Jxo
zMrvcbMYelTz0PlJQr0aoyJ4KqZavmUWJeaqMicrOlpxR4tfQqu6pWpxvkCP7rI93OChPniTwgNn
wESYwt8Kw2BbyoxLgik07grTa+ob2OQE2LY5ZZc5gn+y93FF0o3DfIXgAUy5iJLUJoYmKKsb73v8
wPQ9jCDLR2kitSOkIPK0F21NgIAbvTC1pTPyV7j0JCFKUrNowcLpAWWeuGhcY6E+VY1abG2CcZ86
tntVBg7awwS+oKNRaEnInET19jazLkvE+9Ib/H2Fd/ItKvjLOQosqOKWrPDRlPFFWNceHULnUExB
9mFR4d+pYPn31qpLXXHyvWYvjRLBm9+l7F+Rm2ybqLKNHW4iuA7noF2uYGyxtkeoYa5Rltd4NOHN
PHguU001vBAnJMgztYMLgmBssnxJr820EyFmw5mF6JM+pyRu5+mzmtQnzqjmGuM1SM1eaKwBcIAH
hKnMD9FshTttpoS1OlF7B1gVcjiUtKaR195UnW/A5EM9MZRm+HkWrkQQaG1axjxHts7wUPCjnjPP
Qi5MkNDLYCldrTocuw4Yp+gLb/bmK0cKfxUpTRU3TulrLGzrhH82UEykdyTzOCsNJpGuOzu2MCkZ
EGynUzjfugFe1ovMrs3L+nH2qu44uUO/t8BA9nIopCLbd1xCcA06sByehucEeCBiH08ess0WT18r
CSAiB2Tk+h904FDZokJZEa0S32IhQyU8x9mWgW2E8jXwd7iuMFyyMKxna5ydZ6BR3DsGGdRvAxnz
V5Y3W1+HXlQ7iVPANrNC6+CCjn1kwAMah0R1A9012qV4A2/xI8ivMzQbTz3r8KpvuuZWSiu49LGr
WDOyQbAfA4EpOx6uEeQgSRK5e8Dv+FX5TnI5YZv/EcsVk9RbK+CHtC6VwALa9Oj61lVhm9etBlVa
J6z8W5lCMYFy1bz5C2Tfuihx9NzdNa1ckICC1LoiaIO7DKLKhYVd/aexjTDWwgxim02VeYTn+zFs
YHkyHsfZqkS7YxgTcKrIGh/usvGMi5i5HeNKXemSdAAbfzhAjSZSG7QA9caxYngk2uoeDdF3aI0x
Swat9PQ2MIiaagftYvQAgrIm3XdCJRoJDD8KX3juyswIXuOnIUbElAi7GVSZeDIm8k0sfA7iWVPy
Mc2UnaAh36pgVblT7H2wm9SPOPKwU4rih9ZlbPJ9LPL/9f0f6nuBHoGpy//uuXyVfI6T6K38sbz/
+x/9p7wXf0GGox6HaniOmqTE/luFSInvUCEHkjWJP6aDnvA/Jb7j/2X5AWQ21IuuaZ+dOf/mIjr0
C4E04fM5FjMhn57hXbLkb5MmYVb+OLcRvm3ZaCOJMMXs0DHf2/IiXoYgkbfWRQlQ1GHZw1ekD41c
MGC0si5MtXgqqss0s4zxMdHEJTEciDFQaAOOPi/B0QfneqrbARFKijSjgQJFnXMRicWhjdEh5xdU
fnh3Pzzp2+9jnB+ti5fx1w/DHZxo+IVpUJiNCMq697+53yKkCJuZnCnmX/dWXGLYT7LSJfxsk8Z9
Ypn8/oJ0Xb9ckk4IHrIEH1uMYBei5ee3e5oNrJWt/zKSnMCBvoouUJ1eokc3yFseCJ7hyGQED2lM
GepgNSbz4JHQMuRVzuA5aLn6IdzJKLaqI1agYKTz4PFUSjfs573oXH3rlwmcnQpD6dt4wcNyYXXz
3glLIu1bK2ygspQUilYWUimoBv/CtdQ9E3VC7njWhjvoewy1mCBbs3zryrpqcdXxuVQQh0OEqCxM
i80oQwqVkQOf6GreiFoXXdv3u5CMLUziYPw10PLUerRz+dbYcLgmxwhIQu5q67rxqyxZe1EyRYRH
BtQT1vKbm7GTQwiKI/FgAf/ixua13FvbMOQ1YqJJInfk19Ai8TWsfkEe+DBmM6CaUDFx8QW/EUbQ
9nFa5AiPDRTSOVkpEkUeBEKG9kJUjieu5wwLK9RSk1s/C8C2+NSxqwMk4SpB/Ah6z/uZZunBsJEr
fKyRFxqvpA/w5JIWr2RIIpWujk0NnXI9NBn/KHSZmK1ygoKZ+/cYmm3JsIMQqWdyBlaGmabxMtxo
3VXVlMssH44LyrqslG+YBoZP/eQGT98LQjDjpthQ4t/FLvTCtUkjHG3xyuMtuE7XEfQBi7A+ODNe
Dlueo91Tkto8lgSjP1iBkmniB6IzeK1kEAjrIsIIMT7NyyvxlocTqCTj/dV2dREoY7IgKHUGh8gw
jFcxHoF3BpFAepVqFu8yQfcZi5Aqt21xrQElhf5Fcpjrjd6mwmubFGwvIldVoSMTo54emCp31wau
SASSpyETB/QskNfSTl5NU+Q+GQP9+zjU+S2BeNGbQKd0wKPQ8deJKL23MsqGjzViP81Ah082HplI
D/jA+KRCjDzxIg+xnhLalczb8Hl5MlzVdnciwbRoIwePz2ZoPB7vmBRuc4OTj7R3rYwMVJZFjw5n
ZhzrxzMJ6XyR2GAVmneXoKYYv03p1NeLsKJIv+GRqu+TgkI6dfMcwUvEN9KCb/brGDHJAzxeXk+e
4dq2MkiUdGHWzHkBla+qX3gyLC4MI1iUWV2N4a41MaF7xnxR30N9ZiGQfMYDTkQt3H0GTnghYavV
NARtc4iGlJkYVam+dWypDsjvSCWyS8KcVl7VcxXsYjjBLVZbsIWKzXMBrmBu0cumusBOQTQP2Twb
xpPRE/UKptIYze2k4QGRsWmz/c4Fvexj4phFdk/ECcNhKDlqjYmyfZxx1BhW81TwLFHR8Cy1OdJc
BAEp7esaNsYhJDRF7xx2lfhUK6jc6/OHnJFwr3cVPKZm4w7LougagOGVHhmJsplX4iHpDViuvuXH
7rPO/V7cpCHgPcMW6xwFOFrYJ/qIffzFVwUTySjVB7CiJn1trIaB60r2kPLs0O+yjw07hEUnHxJh
eVMVZemSoh0ZtENeHhnkR2UWP4nJeHrCIJR33uWNdZ1SbeqPPgqg7Kv0SiHUit40CreFiQTjpuD8
mRWoLTPTY1jSpdKRVYj5j1Tbc0N8pDfjY5JEJrRZ+gPmv/51iVf1sxz6cF3N1gdviDQRs0XVP0J8
NrawFGL8HeqWjClU+ojrQzjNYYLnTzKMK8u2JrmJvUIeDDJzCdlxUmUkH6PY6dudU0uX/oaYbWwn
c4QuNfrHpxbrtLVdmK8GHdGqw1ETfVnZrZJ41P7BykT0KW9D76uO7BBaY1PedLl7CZCkpm2WN5o8
ey96lfZQbgsOqQ3MKvse66Dy1XJi0JnSjMK1NyPaMjuvuQ0iPOW8GiEbRphZfpXUUf4o0tZDSNt2
u9noCDEZNCF6DSPIoRjrmyGfi0sJ0XLbM6m7Y1uvX9Ogjz8MTn47eqZO941qnR1NlcY8qSr3A1ZR
H6LWzR/HwqHwb7oSkhUHGB5tasaoKoDxagMFDmrE7Tr3PLa9wa4eOHTq51IWdbwheKskw8isPsYo
E3i0BdNX35Wkh7ge3jk1OfW4KA3FBmCx/QZu0WDd5TgHMafRbmQifS2j1nM2Me5oE9QpyoHN4iF0
odqi2vu5Qtya5nZ19GItdpG07tKwqvcmnfym4R6fGUjVI6fU4B5LGrxhO2HKcK06J/wQAFrsjXbO
dhIvqLWRGrO/mybXvTbiTl2wYU8Hsyyn42hYwXHGegfj0qZZdyA0a4UOmnlj6z4MyTB/oQVPL/B/
JpepbIL8D7SRX4o5RC+oxlDD4uIN+vuO76Loh8gpZFykOwRmWQmD2BxtDiHHYHgHka+6wPyzOfy+
LnonL6EQ8zwpAVYW2QcN5jvOlBPO4IajDE5kC9cvMLzZGOpOUGP8/jqA4e8KPs8DTHYplwXynPcu
/PiJu30boChzsqXC8MyGPXuZ4ksdsmH8+4t5Jrg3sh8bSdC7R2mxho2IIvDkk7+2rZZp65JesTYw
1dj+/lK/FrJIgSACUIubmOktgfM/VpUKw9Ta0KZ7sjHyui6XKZ4cIUu0GGdetB68l399PZzTieKw
EEYhfXlnNW75Fcs2L+Rp1nH49P0IwgyaE0OWLdVIm0w83t9fc3lcPxfr3Nzioo4+iJf3vljHvcTB
pqRzTszIqa48JtcJZUnICVzqxc3HQQBjr41i4M+mkXJ8/P4X+PUj9SVBgxiro/0T0nx301XpKBPL
APfU96QEjiODQG2N1cX/4SqeBQOOmFXUVu++mjwUY0mumnvCnrA5TBjY7IHoxj88zH+6FxpKwGwm
PSy8d1dxO1soaXAvkGL9jYvAEp0pDKDf38s/fJYywNcEJSwMOuRjP3+WGSYJjE8reRII7Pe4qfFR
DBPCre0UdtZ1V+th/kNL9+v+xZ7ObsJtgTFy2Z8viSdmOI2565yMKnSfLUb1p9kcKEX6nGTaEoaE
WLntzCfy+1v9dWchMHTxCeJuA/HLiggg++BeKwVqJVZ3SHb3RediDzancFJ+f6l/uEU+Dg+okaVO
yy9+vkUPJQKXKgTz9GWCW1jVxdx2yFocPphs6eD08tX8/qL/dH+MC328jqSLuPHdRQfwTDtm0HfK
XdUcysKxj7npx3sanT+u9LNt0c9LHdqlJx3H8QLP/3WlxX7jm+wnJ5LjGcGnViExA8Oy+h5z6oZU
4xwVSThRJuuRum6k1mqvBwXjfedAuqO5qOQbxKP2i8Xgm6pzLvP4lrjFOv/DY/n1C4eGZ3sCEFS4
ADTLOvuhnS8TOSbQvPnCC5sLJSGkjcURjuy81OFTSwPK+t+/CevXtRtgYEhdaTNOtf33eTkRuX4i
5Iw7GczZmq32bfqHjqnWF2J7ODLx3Fu+9zSxrlWfqxeIC7O1sZNA36tWqHyvImwTcBuGA9TBx4v/
9aoPoKeDBrEYeHfvY1JM3I8xxmPVF7NP0W3K9NWKDPvU5naZwIQw/wTj/PJtujZGW0uAkeATZaT9
80tQOAxT9E/zCfs1562F85iuJlXymeqabvz3j/+fLgZuhH6crFSOg3cX82dSzCJSXU860vo2LVFL
wd2ky5FmTZf0+4v98qq5M5+cIqaGy4l3ztr44fMqMsOq29CcTm4oaSyjpOPLYiHSJf7+QuIdWVj4
LtvlUjxIbs4FF/v5GeZ2nGi39kYqiCZub016uH5t+G2XPYZ42LYXNT5GzdaJoH3F2OBoOhLPxo0m
X47BSun7OMnACQySiO11a0FFnL2mOZiGC5QF6mXvzHxBP0aFveV+FNF025VIU4p/uxG7Eis0Iok4
14gheV8KJSXqOQ9H1ZOYUZ6OZV9dwH1M9pE5/euqi0vxDTgkQQPp2e+PN0jzohs0hLDGdG1IVin3
jztPsDUwCb3AAvuP+OFyev2wMToca54vWProziXC9HdvibBN21KNdE6u0s5X1xXDqXHC4OkMiLhe
C6qj5hyjX63FH3Y68f4Tcbiya5NCxJUZ+XAG/PyJOHnYJRhnEzyARrCYkfX4LqmvE6oCW6ASDv1P
0L8zZzNUrdVeY7jFCrTx4DuIboIJinn3dG/2BSjinC14jWq8pbHoG/585lU1hdumTAet5NbrJoNB
ZzUmjKCNKEsBLn27upMk2j6RTsZxZ3AY7KeuserTgKky/ihuq2/lqIHG2jAD98sAjsJVogam2n40
iuxKmkbWbEwrK+5G0Ibrxu0M7LQT97aaLGPeV15JrNTQodwzPXyWLoGlGZG3nuyZ/GJtfNllGGwS
EljPUNYnhQEUXMsTTGhrDU1SEm7ZW4QklKteJRI3KQjqiDjtOS0r1gzOcjNEcSu3voyYJQOKG7Cm
cdSuFzAU+VR8O0yaP3sY/FZHtwKi3CP7DOODO2R0RaWa+b+z8v4uPvF+BXkJ8qWuUTVrLS5ziZS8
bJHMZbj50rhPjQ7Oqc+auflcxLd2UeXVJVYvQ3fX2i0vRBDpzEDcKursvppNzoum7yy1g0Ok7zNT
+JeR61bZvVdb7RfdmtwFQjk5f7WJfXauGoV/ztrDjBDRkZnwD7l1+SYRtswfltDvAKZI6lwOixQM
RAPF3i7BZ1Xv3BrWOjm0E8hVN8cA4X4xETww2CE/kcy90PqEJq88Kp32xgddJVz6v9k7s+XGjWyL
/sr9AVRgHl7BmZIoicWSSn5ByK0qzGMCSABff1dStm9Z5WuH3/uhuyPcpkiCQObJc/Zeu80Xdq1A
r0hbDJPCEuZ9BXirPxupBrM853ZJHjivoms2Zg+DFrBU+zCOHfySNUJHbbU0FcJi12QJdxb018cK
drEbmp5MvVub9AJ5QI6BhaqfjDE9QQmhp0VmrVh2U8EZFuhRQJcxHvSpuxiV0xWosx1usCrxXfOk
pR17w7UOoGfP3YfMmVZDAvMtOSJ3wvgQ0QjxW7pt9fQ96JfoARPD9PDegnOKgQ9jJZj6bSB8r2mU
JBE8XCGhul0fKzQkylbE2is9K0OVBFi4ozk/GxdjMpJ0T7eX3rzZ2yzjnetwF7W+y8ksKRyuqylU
z9zKxPDrnGKR305oSx7eRzPwJl8jx1KFxFU44Nee/VoaaJJWBElw5moyjj8YDujAX7c/zx1oMib0
rrxbx2MeEeZQJrMtTidd3JRYz5dd2WhMGgpoKfJgg6uwtllgxumjqFo+iAHjrds2hSnO1cL0+5dh
8iwN66Tn5PnZr4NpuHOmAsRBllU2fLkonb/5GpOMTea3pv04Gw1d4GSmNrZ4/qRXsh8zBgDJDYRK
3Ss20xx0LIhXvWcK8xxZlkNaXMPYH0AucqUoWkp681rhQEbvlEpiLiwJ2JtBuU9LIrMhPOv6RKuN
DnmvqEboqTL5vuP/d076T3NStan9ULP8pIM8fZP/s38tG4Ef/9ufhqXvr/yd2wJ81SC8ixLGNand
fhuUeuYnx1FsFt1XB9ErzuV3XKvziWKOA3dAnwYjgEVp9PugFMhrQEBmYNEQozv176AtH4o5VCo0
QvCRMSblUyC+/LB/au4Utz7CZ+Y/ycpaSBU33fjph4vy8F4L/DjS/FCevr8JRQmHer7nT4fDHuVO
w7EBPTfSvHDyxEJ/efRWTW7/U7jdR1qL+j42l4WDGjybn46EdUlONhFby55AAPrPheJHmzSdjZps
8oJadV8aHbvr4ti4J+Z68/ff9KfLqdA7NkMTEmj50T4WemaxYHtxzXaPaPliItwiOGz992/x4XRn
++otnMD0OI66VD8fav2u0+ZBj4x27xjywjzpCaJZvRroi4X4f7hL/xj7/8Uvx8ntQ3XH23F4oVdC
SUkzT1c1+g/VvhWjbsUvJPbMCRF356XRYCYhsjF3iGwsRvuLHckWFUoMlD10rDorqb9Bt4UlbK8O
aF1E9rgZk3CRQJE50H4PGFXWEKdXOKJjxCMiAE1ntgaN6hIDTccqfDCz0vrVzOQuHkX/vbLVyLfr
dfNpZj6/0uYAeWCOE/SUtAOR8UlurQf4aU9zBhAgdWOpFK5ex3izDcqL6xTxM2amGt9wB/Y2xl3t
9NgpXIdVdgTQiY29j08DcAL0JgxE0MW1nJ5gDI/Dshxysj2GTBu3Vll+t73iXKf2f9zFf+w7dG3S
9stjo0+/xKON6k4huMgNL0P848s6b5Z2h3yViAWYlI7I5LcuCdqDh4G0mV1tnQY1ZxgTY6MkwuA0
TVa+ImsyOpqx9eRBTjlmSYqaBto3A4aR6kYLLmCH0YYaWXZagja+9C4JPIOfr/RgjBnuxJQ8MkKJ
mxbRJmMccIfscDUkNCHhAIHajAEObmQHygWj+BwHh97PhmmbMsS8tIjg1gnUoJUJf/S2YWSso6NA
EYU9suvcL3blac9JPnb3GHD4Oz6V/aU20JYWXToQtYmxKe06Ck0aesjmyra7qwEVYHyDmlJKND50
4bKHtsZrkcnK2AAxM7djWuhPdo3VfB7baaUlqTm8DKkOgXGFCPGWKWV8ScnN3lSpChlzwUknBKDl
oUzVhELrolusiN1js5BLX3biNgpm64UYrv5iD1a+b6Hd3xmT5e5L4G5gWNx0O/TVtKtK6yXBugMc
MR3QeHkWmTwiDR51N852CKC6uyXW6ocBqacpBrLtprppVwH0hS3A4faldp04DlO3iUMQkNjlAnu4
wYaPg2lJ3Acmg9sowvccRr1nhIER/4LJMTnwsudpjI+g8RBaNfIRh/+XDJkZ46tM29klHlaSC8hR
SEa6N0MsHxnvGjvTSvW9wdkeTmRvH5xGtDfovFT5FTv1PbhZktcG1Nw+4+BYf7Sidn4l9gPtFw/N
7Rhn2k0fu2iTJ1TfbgFkeJ2VFEN51HrrVm95NwD/Nc+LplkkjtDEipqE/gLi7BeClyrISjEZ3lEk
byYAmCsmwXLlBloCkl/HP5+XGkpePYahPUwr3PlBaLmFPC5mQih5YPnbKENnUNd1tipz3HpwW1+J
B3sOjAVic9/r53Sa9b05Wrg9o1sNYO7nnOTy0PC40la6HHu7HlZjBPxvsbV+HeGMWrc+E1h3ye40
0TaPGYDjNdX+G0NRgKrMAmA7RvF4IJ9u2MCseJzmYdtPdbzPNBKPiaNUOTX82Rh6yBcKS69keZLa
umm7eos40HpFKA8vI2lQhE/btomti+NANK6MvCMkxBvFw6A11ivrtn9IS2ntcBkXaHAToAfJoFoy
drOcoiLvqXWBfkNQ9YtbFqTlYDASDxvTeelqyJYQwbRQ+lG9YvIF509PbrEE7hI2gLAc9bEPY2UO
LEqjOpHPeChG8wtR1XpoRmgQY78j9MbXyO8DZh3lmn8XR/m3aCIUamnFxhsIAh107LbZgJi7sVF5
hg7g3TVLgkvKZDbd0lktDm5pdnvLT/N1LRf5tWZ6Hio6EStJAN9xRQhlxbS1mrLvAYXqs0Ev7RJ5
iw0MMXPXTJeNFWH1GWRmUhZ2AAdJbeFcw3PiTm+EyWj3eQtHWcATyjsve3ISp9rPQVoXBDXBpzZs
EDX0LZ1N4dMnHBaPABCL/AIClBZCUYWv7Q0qm1Xbev/xDCvu0Xjzu7eRkx38zPcuhZiMHYeRctOZ
8Gy8ceb0n0M6MtwgIeKzVjT5wdk7vePcu6mR7xMNP4Pv4OCAHlXMicIsIuIxWLnWMNr8LRepuFjI
BFaObkBN1vrc/Gy37sbldP8MMs0mosFNTi6MlmdYuATmpDINyYztToPR9Fs4jdx5wED2NgPwsEBM
tGbz/A7vnZiUtsNVHkcCsW4tYXlbrBnobz0ymoxyNuH2FGJ4ryv+W+T/Y5FPn+yHqugvi/zjt058
m/9c4V9f9nuFb31C1uhSe9qwdoMfHU+eQ5XPguaZCrBI7fZ/akjjk+UaADmQUJpMuBUx8bci3/I/
oedlUMv/czVDuf9GDcnJ4EMVBxqStiOiTB/JLSOaD0Uj3gG2OPQ4e7A9RBdWndVvZg7t+Q0yOudm
0rt2/Bw7hPXUepoMhzGt+sekgQO0y+G4kIMFmgfLuEqK4jRtAZUgzctsJtJa4shOH4km1HdeXiFn
CFqWmEmTJxhyibUGCB9dJhOQP4/9K/mEYAyK8jLyfH7u83p5FF1wqVW6EmJw0rFqvKKYsQ186R31
090gbegJPMjGWbi1Bay7178GaGmQOmmpea4qEo5ER9JLXYKIp18skAKSNUVCxXQqJ8J3DM0wztEC
Kb9Eo/RdmB3hKU1tkeYCUr87IHEizYWEzOaVkPh+s0gSnhYbus/1Ql3HV52X/Mrvn9K2EbxaGiOR
OXm3+Dvq9QCifjkcljyzV5418ELhSGESvkMnKUR/XgbPY7a08aoqfP3rNYHXbcYAWTg+5VLH6tpL
QQyLNvDuhi9JVMuwVoq0J3smrcnFSpgzk2aRItkOpeCAgzqaGpgEbe1lGMA84jgoFeTPMm47XwT6
TjokA8954YF1iQfja0eIL8ilSeevkXgw3ftNoX1fEhmsJquNjijWkzeNxfLUMJvdXT+fUJ+KO7uD
ys9/E5PU82NczeJoGiq5Be9f7QbC3eECYGJJwV5vBFS1DbJOgri8PjXZtgx6ZuHQY92/pUmUJEi2
yPVCX98rL5CDQo7cIlVuZNGihRU2peNi14exs9kl+2xkqSQc5yvGW9/dGs1MOhq3ivIHl9wLfkPy
0yDEmndPV5xVnHQDcgPyJYr6pw7p5GeEvfPXtknELd6l4JIxC9omltm5awpR61gh47oBjZc8ZyC8
GODPzg1HVhW+k+WI6Xqq97HmS2YQfTcEXYpqx1DeDnOnVaj/oHfDKWuWFwIN5x2Mi2BXFKb1XboW
jb6oK8sa8Q+6BBx2WZpvg0zvk1Ne1PytAEzg1q1dU5KUYY38wmgGwY3Dv8nFmYTSGbiJzAlizWFT
9Xp0V7pomVE0S39n9IGx7YrEAp3p57vSp70XYgNAgjP1aenvckMXn/va/gryYrgtHf258qcZ8srY
SqjCw6IhkEJCVcYgNhiRuO4WZENEQoPZrIgFqI4xDE00iYPf3S9LUT8IdykfBYHpWxJ2S8LDbOM4
wP4IDbMlBhN1Mf4/lyDuwF6Oid3iU8wJssPH4VhfJlCnoUMyxwTeHme1nCTwf2Qv8NsYk9OtjQjH
ZYAB/q1XkKIoozUthbZrG0vcDVaQ3TNbzG8qTToPvRObG5gomAR0DxAGR7cCb56vBZQINBuHtZx0
7+u4aOldZBiw9bos+1b1CGZnfvqlgVxYMV6Abm7UCfO5jM7xSuc1rws6Z2qhrJuqPQii9nMb6Jh3
5GgkmyEZrRQxYLV8mRzA8kvWJqeRQwJT/aZGA+rMO7P1YH7CR6zBqscNkV5EhmCCIY8F/grCqQ1i
XwcPNguFgQ5A6uvRhSklo6Z+JJlNPAd8f4u+5DJlB1g3nli7S4zPn/hczr/APNF4UonDdKfNGurt
QJRH4tWMASqS6TuiMC+uF+sLp+wuX5lwMm5GTEmY2zt8MnpmumCwXVSAXTBOAPniiljJ8pVGe7vp
0tk81JwFTqTCaBfy61Q+lwmEIJATUX1eVfTYzv2lwx+X58drkhkW8OXRxMdTroVL5tV1ZWnzPvoe
TGV+JAVNKBk3GYLXpwjcAFxJlV4Odg65h6azrI5mPbJqzOwwXe1WOyyt3YGYDdPmcZDm2XA4mtZ9
0k1rMpH5JMWIX13qaHiJxSHX94QaYj6JLq9nHGPLb4FtHZOrd0nMf8ulfy6XlM7ijybSX5ZLd9+m
9D/1h3JJvey3conR8SeEbozrAjWzpi36R1PU0INPuoM7hIHFu7Pkj3oJXDXgKAsPOM2sD/USpZQZ
gOqy0AjqJlP3f1MvOR/aeFjCeXuHphemLbqW9odyCV5HwUQLF1dn4mZ9tWubjkZlez0eyyTQWOws
ybl/BnZfi1I71CbYvI4IZK/aMx3Ud1gR5rfOiodypekNYNlsHheiPlzvG4cab50ipemWdl9xCs+V
XLuQs/1ZQ6TgD8iRBpO8rLcCaApP9gxs1dmgoM6S4F5Ptd57HGtc09amcXuYgJ+tqot6SKpjr78w
HihSXNWoyZmxJLVelcfU1+Rq8j1O5HjryAIhMNPJp+TWHau28T8n0Jprma10tG4cikq7p3tHxHYp
LsKngt34WCcL/TltvR4mQ9VgmANyp5cViSiMXYcNa8Z/EuyWW69t5ge8bhUa/llmvNSdteUXsMZe
+k5B++8D+M8PoEsT9u8fwBdK9w+Pn3rR76cV4xPdO9P/wWv1x0wCWjy0cRtCt4sQ70/mLeeTrh4K
MO8co30kq38cV2wd+nzAwcdADfl+/PkX5q2fxgUOwhkPVj39VaYGHzvcxui2MA9i6j/Gaekqr2Ln
3upkc7pGbv5waf6iwf1TN5338gNY4AxUbGY0H+YfnFo0xGlGdfCYq50W0ndPNESCp5krcAsO+J/k
GR/FEkqDpNsmGkoEGpwKP6wsFKOmh2Ke9yuVd4WsCDopGdvgqZ+Qr1VkZFsba/KNi1Qmmb//sh9P
gVepKAUYp0DihtQi+adefqvpguMQfaoFJ8VbWZSsPIUxwtgylumMcSF4ikz9n77yX1xiQI9I4ZUi
ivkMt82PE4ReQJCSvgcPrTSIlKUB9IYfCXlFoAbS/14Cg4cNNQi7C++oSIkfhzCZrk2gdruANk5U
33g+EtKZ49Om9C3MU9Hovvz9ZVXtgj8pYFh/r7MYxnVcXITjf/6GJNzoS4wVfg8PAjDB4EYM/5er
38qXBLPheUX35hO+cvDm3Di3o1M9VQ3KJshLOUHosSe8cz+bJllpo0M4YaOOKvQDp6+z6f/DXQCF
5efPayALxPHHr8nD/uHzVvihY/J+hr1D0LUNrMl0ohsRF3q7JZAOHkEbG/JISTyTUiZ6B7JlFc9n
5aTZmzpWhmPKxnC4QgJiSyACQ0LOvSQiE2GTEthNaVImx1E3sQdBYDNOpclOhEZCqf4GUyCG07oU
z95sYjponMk4aZ2HcHDwcB812ozzUbnwopRWXrh0Y+386lNiz2u2zWncgEgxs5vOcqYHBK2M2VMS
0II9Qg7tGSFmEJ0Jee+45aKsxSSOCElj0oSpyTC+cZcSMAV3Nc0mYnuJ7H2cqlneVnqCVs51MroC
9HnQSaqFoJsBiofTiIqHyKbpIcjbzsfk04JMz0wEZZ1uHd5lMMTSNKD3rPFBF4KxUADlTNmVsmCT
GZ3z6ncYOt9VGyTR4u1K+umstZpxcXr4u+mCJdrBJEAfeQ6mF3Q27OGYE9AjXb1ag93xTTn4Micr
BLobonejJzPLUQ8NvkRdOnAdr5KNCPLDZcAnc17INH+SLe5Jl1nvGWposGmhDxA2SRi0j8pHQ6kp
xggv2PVeTRifYiujwzrcpTn5YEVW0zewHb4sUM5G7ITETbNC3Jgnx8CL0vKgDKLkR7n0rIcN8o7k
GRZV8OTDH4fHnQ+Iq8vZ5j4ZK9d+ra9IsLjh4Qf9eRuANHkiDxevg12l3Bn0YTTQmcjVOl3ZXa2m
nh7oMSCOGeGi4foyRfPy7jSLa7ozzOgUvyJIIDMO0KiaUOKsOafSJpfRV9qU6/W3p97B8+TbsAc8
b01/PRHkdQf66frv9FFUrUq0VawbS7LX+K6PidePaxkHwXZoBTcwBnmOKlhhmj2p7FF0YzDuaOCF
yWGdt5MfnJH/GR1dKmqpIezp9mSnnhlV44R+mZvT5wajABTrqJ6icVvAtA8jS+MFVZEa+kEavYfh
mJhzNDlC9Km2m8lVgQYZoxU5Qzp1ijCpGTmEVTL00a25BPMLE3f5Ns5aCy0BKVr6IGfNlM+Cy888
BhXRTnDklOGi53Wo+UiNamwRoeaMDtdZXGCEJpspnQHcYP7fQl8HTtROBya+9rbxM+vk+GrWMso9
E7WJ0VE9XdySHEkl6+Vn1+aT7eQukrTE+Cp0swWIMrthP0/GPSlL/VkmLUOtnl7jLz1pbjb3l6An
AIZ1uhlh/O1tv445YupmTcVbk8PUDQSZCZZNmh1AUwB8nxq9IqcVeMMMIl6W/OATvbgQq5SiGC79
W8BwEJ+HNsTpmpsbVn/UTxU6m1HQnvC86MmqRF/RD7S/9EkML6NrXyuytE8Z00l730pLx4zsKX9g
d9WQz7kj3ojI5h+zLk9ntjnuZROnYbp3NbIT5IKJYFZKd4deDNyUhDmSFysljjOO0/nqRZkSaovG
NpqXWeRTEY65fJ1qP37KCF24KUEXXjKMuc+kxfFgXV3DkS4wJ3gYIP0m0OEqYThfs43WzLLxdaZQ
VwVfI97iKfOdo1MsevC8iMb4pew0bTksuPX8g1V2i4X3r2FWZXVGR1q1aVm/LvHouEAsOJQHTXQL
pjF+AFaaHGI/uHhJ0j4Vffc6l5Na/VPjidnQsM4GrhPjI9Z5pzHSY1A35i+DFjH3I0RKv2sC6X1m
4phzuhnlwbEGbYTg0xornkvvxo5U7GFAm+d+GkzInYttPpWJ35CSLWx8siTVr+2ZvkmIAdcZGZ5H
1YlBs/1rYVj8+w07VvfFSeCc/xr4MkXm2zZRvV185HehGecDgCmRa7dlkQ5cujKCQEOH6Ovs+fU+
tSv/3kssfZ3xlXYedNN8BWBdvNSTTy3SgIO9tWSqoU8c+VnbAFtsWgibxcKGY4NNXMyHGVnbSZtm
toUSocNaK1zxhvUtuHWuWujcXViHaMVMZxHrINMn0kBCbmXC2uOkNk4cYllLATuxpmcBf2c0+TRu
D9WSwFLE+kURsA6WCOVhYiiLDbAq/kGSK3vRZMXkwRDKjV/QzFnvuxE3TjIinhvxCSLKdFz/lqm0
tsr8mnfO2ExI9vH86QGLNc+SIxmheTP7eN3xxuCO7NeFtteA5ZVlEhYN8jUPaSvOcjCiyQN5Mj6y
0UbaxMwNtPgLBztuB0b4rbJydg7D6rgjzKXFtF6wP4rUYZ0ur9I/knORudEy9qgYZksBBa4f612b
2CYZlUSkKfGr17HatwXabJQAxATB876UPg41YykqHNbSdPFYDgRIT3eGG6NO1bugfpEmPd1701Eq
8LRs+K5yVCrMigaWd7bbpiAClVOyzeS9SGLVi5S+TnQoqFMbz1QuMrIDWmf+jJ7ceXETg4V1JoL6
VjYdMXF5AZqFLcOIL5Iz8sy6iW/VBmMiWBc943NRa/qxGRLte9+1wS4ZZDCFfGaqnFTDD25Okl3P
L+gjrNqgNy5Wh/sI6KxKDeg8G7liPKXqirY1vzgqWbb1ofHxk6Nf6CtCRPhFIf3zM11FyoXgZ9SM
llNDby56R+iqaLSU2SgA+SdDm22ETWyVnvzsWqk2fB7dqXAbkoaSOPHPDHihNqBJCcA8szW2c7qd
81SLjS+ZT7Uc7ybZOyHCM7gLJNtuUt2O8lWE/XkNbRMWrUtmLzkg1CCeiRkmt7uEoM+eLCOoCBv+
g5CBCIdjkS0Noo+kPdc+K0s+JkBmtCA9aj3ilFEkbD0zsbqIFIxwnoAgFIO8znjdNUgiOpQeeLFZ
RGBkrMfYZ0lHtg1ZWY/RAS8G4dDT1B5qWKIhlBjjDI87QtPBIgFpCLQPcuo+7N0y/47O1iEJu472
ASgC/MntWK95AuWKVeF71bXftWK+DyZbHrivKQyGVicep9Hv6VSP61EnpgZgMvBfp91QG0efJ3eY
txmbKHAyAvQmCPS23tt3kzlUj/za7MvVVBzZ+UpEHDk4O83qV37pbuKguBtySAQACOd7fW7iL6hE
B0b+pnWqxzKrV3A/KCCndlcQ/41zHWW0cabyIyRBk/p3B9vF0XofFJQmkwTmMZ60YfxBvPvmtFgl
TgDLY2y9jiXhag06KR1UBCO6KXZgQVDDqFaQROlF2K9YDfusvhlaUzu41twS75IrYliZsNqkbscd
uRAXDcxvAvH3MOcyYxqifGR/f4xSp44ffQR4SjwOHA6NBaYAPwnbQL1lMHStZt8416J/nJCPdwpS
8Pfv89PphzdSljjD4diPaUadV39QtCFbJ16z7pt9UbksxgMQy0srOnwS9oRtjfxoji7X5fDv3/en
o7/6gkx0XewKts1J8c/vy5G8sLJ6avZTVrivvQa5AAIt5AIJlx+de1nNZ9dNWIvbUVW5f//uPwkj
eXc1S3Z5wPkQV3vbD996FhndE8Ot9++wlMXvzIuvVt3syjXp44Y1X286jiWq8iZ9gMX9+hH+27H7
x44d6t8ffq2fW+Zstsn/rF67ukir1z/37a4v/b1v53zimOV6dDiUbthVnY3ftMS+TQNcCYx1A6Wm
b1vcff/HVWVeSwcGA6hl8jJe9bvMwPrEvwqSCZ4cQhXMSf+mbY6+9sMjHKAVtawAgxNgV9ySH9w4
Xj61ZVeIbI8WXdUGpF9jM4BFBpd57IJp048k9IW+7iXQLMwZDDQFYQC1ZxEwEUzp4hthTkq2ee3U
cbvXitqQXdjQMCLLl0PDW5lSqIEztg8NeWInREX2obcHBPsQNduXgrES6gWDpU2SqsrssWDKX0Il
u4UYVL9U6uzZ6AsP3JgJdVKsYMwbCWqo9z5FwNFrVVc4S8KhNv1mZ4Joh7yYa+olVwNInqXzg9lS
7jNs540l4z12FeFP53hyOASkxvQePBDlyutjNZOHLcOs8vpYw0TxjziqxJvw4bkUKq8svFKeiElW
RBMbttBcTCwD+aDWwSZQB2fTjPGtwea4qMnFq2diEqlrbdhbY2J9WSQVXmVRwQlLp7R0S2GcYlOB
qhqYtU/v1BjQORiSPEp4saMAEG/g37kC7yQUUfDkR+21yuz4165rIRBN53WOVckyxHwAxyArL5QF
76ZbkJGyKKHPMVhw5xiCT3xrW/nt/NzCCpXpfPfgWi8OUrdOrp2W4GA86gUytm59DC1hJ9PpLovS
8WDV2IGgRfGadxe9e6UflKBg3DX3NVf4/Qct9JiCMU5xmJmD+oWvFSM/qRBfXUy3E7UbcVbrCXNP
udZFkaePdLj4CvWc8VcaKhGSrETBUQtPC5dcQr6Ay3211jCGASzuafCgdi12oXHfKFHdM8Nq/CFF
uTBfH+XyPYkU/0YfK1rFhTyDZnRILU5ce1VENGVQCGSP3mgjESimVlvBmDUvFQXKy/UsWDslNzpY
xyHaUgLwlxZ4t7AfkojPlqibqNfhkidXxhQ9CO4GsyNaD75uD1DrekTEoYnLCe4IG3QTC24+zaT2
jUaGUSEGo/4NqAW+LF1RrhLZ8hB6wcQPXNOAxjgUxBTueQax9lhlgWq0B4x5N7TauN8MHsvbumEX
23tZZB20bKTonvFXIRJeBmrVMqdlZDE2hugiS+6YyABrP1FFxYg/NA4to7pP6GTRKVNFvW/19Awd
oEa+IfhjfaunnFhM+Dj0feAcj8Hmekjumix6ut7C1xp6zgUCPfWwZ+omjVyO1dIauCRXw+bV8lou
dB4BCVJVK9DG0/s5S1lpLOKMfdUgU43F9x3/+kiguuDglap6+1oDtToLB9Os9t0i2joNbht3cHE7
yTp60lRrMWw4JCNSacl4KkCPFaFbY+BckEnvisQhJBzOE19Hx9j1judqrw0svBfcYJoFyg0KJdfn
2p67Hv1mbG1mSJ/WAuFCHhcpMsHtArIY9/SVV1E3BnClQsN9vho8kVgP2dU6qHViZj0FqLXWcb3u
sVPpuFnVURT4HQfvROtC0ky4n6ypi+V2EfOQbAIeCiweHXEPIceY6VyaRB6cZzE1d3EGJSAFjLuz
Zp7lPFCU/iqH6kSkBX/HRnB9yHMKv4x8h4uOC+HSO83AFeRcdm640dPQTPL2JSfxbh+gY95FfQLq
S81WXGacETmJNDk+C3yyNvU02SzWwhee8pw7SgvAUa4h+xuXSF+W5hjXHgchqyphhpURlPmMlNTd
YJscm0bJYbFIlbc6heSwgfvKPYVWhRsc9yc/ayegvekQR+jBVgY13oARLXNmOa9xJtAVLklwy7eG
YDRw5a1IRGzwat3WOKWKqlUyounQRTfQmMZA1YqeQVbuEdgxf95En/kW5zVtmsTh7r5i/NW916WO
kd3YzdDtB8Ojp369523T5kV6z3demVjeLX5N1zgN6YhTFrUb31NX28gojbZ/HFsGtPBaBesb50B/
jcRH3Y/BjAWuaf3gSbMWfsj3JQ2UHgU9Zz5uJSeidXbIfNFqYYsdods0yN8ebJeniwA65L+D5PIC
S95en7hy9O0nWWEpXE2t0yXb68oKGIbTuiR788kAuFo9yRjm0rNzZcUVtlqljFGmOzvpnddAoWRI
oigfjWQw6SRUb1UyBYeuadRm0EKwDudIZXEQKQgZYXFYyArqB7oOqMZIr0mSyuAcPyfznuXHIm/H
iMGMgnOtcRjA1FuCm5LWHVmnHom3XJI0KB6XrPiW6URX+SuocfETWynm3p5D29GudJ6aXPXDmcdj
Q0lYYuh9StPJVpBf3be6Kp/q2OiOQTQNugxnH1TVyrW6C6XvoQ7URiTcqrjABWxu2GP8B6Py9Ihn
d7S2XYsCqDWM/sRkCJrNUMSr0Y+TL6nX0qHFWfxLS6KZZtbtrdBJlu0I7NG9jGcgHEqj1OS+72fQ
O0Nz42UBcmoFHKxXQdA/Vy3NLhT9Ww294UNjj2FWeufItBFvzXR/NMVdK92IUJy6ZFXNeMJtFzkT
HWdz3TBRXJuuuVQrj9FNHLqtna0aBdk2rrzt1Aa9rdm5tc2vPG5Mz1tdIbqdLIHWrXmSeEeEi8m8
nd258PYBt2W3isXgTFz+JLjpLXu596feOxJwxDZHXu8+vXLCyQP5YhtjfacpiHiqcOKeAosXBide
N/HrTUyUF2f7ZmK8knvDTTeN+h1TKN0KheZMr4VdZ4T4lF8wbrbFbQGT67HNk2qj9UL6RKd0AUd5
a/xOSF3wa6KQ6EISzbooTHrreOnaR9u1nbUs2OtjO67nCbB66SvGum3DZB6wFt/5XZLNd1wv9y3r
/Wq7DDJiH091eJTyS0D63DZPYTl7kfyFyQhQQ/DugIbnc+LM9I+L1txauYcCtne6R6GDMXeDyt04
ChefwY3XMg/PmRTizk+T5bFciNOuvaHcAmCzdxFx1bfIC+1N3IpLGwyYkLorpV6UbX2H8ZYlCjc7
4E/47DF1w3EoSXplqKntnaAWhxy0+m1tLfqKi1ah4AOPP7kIKAkb8DdagMYjY8XC9lbmD0STYwki
AXbJjXs2gZmSb6yIWdHcQ6GQ/BCqV1ZlVXsTDcfOVzuENTfjeiL9bO/k/GCwk7QXgbdujYQ9uFsy
53FIS3MNE00/50hRb+u56L+YBILcztfkAO2aIiCpXX/tr9kCkWni2ZiqdpdBjPhKWimdm3KAM839
TQfcVDEFnrS0k+6C7Gbn9da5b28Hz1G9lrw8SBhIr1pe0kdSnTzDI8107Dqx1TxumxBTNaGpC5EJ
ugpPcFSMAot/vF5wf+2iOCFkoXLeGhW7YPaGaosTxcBqZRzmrLNeIwCn7TqqxfQVNiBsLK2jEkyJ
dJhVuEOPEe4StaworPxducGCxAglNb09zRprVyZ4g4SKi3BkYcjbZNBw+jTWAGWOhYSjdrvuHf0M
JLQAIO8U3Uwt3qLuO6eRMQ2hkZV2sfcWMcZvLP7xNsmYozBMbdaRNlYEFxGF2oU1CL1d7yYaC1OX
uns/H+SThmuAZD8XAgtKTSNZd03PCSRpN8iM6rtU8FykVi+fGtcvDgt4ZdjwhIkSMLEgZ1TzhcxL
t+TD6l9kPPnc4tjxbe2Y4o8bTRZSwHX/QQES3zKyO6G4FM9aEgw3ZeffuXlFj5Rq4HM5mMhxpXC7
EOBQ1B/zlgbjs3CbQT+UOTLZo9YaiznsWbWCLeKwoZXMRjUqp5iDW3Qf9RBmVw32wBAbVe2/RITk
QXjMMtnMLN+zzgTIMZhq7LwsqxdnZRa2poex0HSJFt3RB+vFT0p2XZCJs7vyrxmCyEqd8qalXdpu
MRHRndWdkuEn+YG0+Z2BGjS5gqAqKShEXLzgA31hkgqPupJGzCbpWfRzoXYqAj4SsN+bI/9v0uTH
7hBHZ7IcfZMDtElqivlBm4E1j55bn2b7qA5wzZc18vTnxV4G8dWe0RJs7TKgGqkZAKJIlior64eW
w18oYa4ZoD/23/gEyOds/oeIUD7Fh/6UTFyjXsw+3jsT+gBGgcRn/S9759EjN5Z26b8ymD0FmksH
zLchGTYjvZU2RDrx0nv76+dhlqpKUlerujCbWTTQ6FZDSikykkG+97znPCfoXS3ULzScaRHDZljt
YiOW0VlXhUuB/6wNL6ICWdtRe+2C6B5T5a9f1V+8LbhkcAIxtpNA/dk8Uhh9iDNXRPtCYfSr6QiP
2FQC9WQiAwOIvZzJp88BSATKEFV/5+z42bvCm8E/D60aQALhjZ+NgAV1cn1B++/enOF3sUauZ9I+
be3kCT8QOQPxZ8HmGHcp+P2Dto7fv1GiB5YP+qWwZvypENC7SO679QRd1dgKv36s88dihaT++u36
ix/iWrqDjIrWx6b55/drcKNYMQjL7YtwINPAtrZvV5MJwcQGbwGsjoquEGtq6+ec2smbukOr+KAc
x+XU3ORF/Te6o7ZqPj9eVgCJDGGsni5D4zH8o+ypmLWy9MwNBBbIa3gfLoQOSeqhReJpMWuvx99R
h4uFYcU4VAPnCyrmgVdoDY9kv22r9QzGO/vrt8r4qxcGJxBsmYPe/C+KqM3inoByLfeVFTGhkrQq
s562tLGxJ8+Ojba4rWTmiMNcrvucCatneqRDbrjpxeC23ofFQVVxkntkozk/ax3H2A+QYiQWxvd4
9VpkIUBhD3SYdofTgE+2koeoJSkbL1rpEQbffjuUkhWcbvplVQGKuYJcFK5WCEIj09U6xz3HK9Sp
WFrs1lDHKk5Av3479J9lcdyzNtkgC5QGEuK/kCGlptQ0l9jKzpDUinh6uWBBcPr1qFOsFR4fXg3c
SINyW+jrnnrKJS9rjvvldnIt3q3IWElf5kJbYZIJfsmbxX9PdgY1+kMeMvRVZR6bBJWmH1nT70uq
VHI/titg3tEAxe030i/UEsQbinJYVzgcCN4+vtn/KtF/o0RTd7Vqxv/eO7p/Hp/j+HsF+tuX/G7c
NsUn1NlV2jXB92Oe/EOB5jP0Cd8oFw9XkLlG3f5QoHX9E9UfAOkIoQmspQ7LiW8KtEbQjfMPgtNq
jOF3tH+iQJs/Pi4wNq5UR7bca7zWEcJZBervthyqxQkzIRVyy12j6r1qyenWHjSUch8etnuqRNRc
yzhrXiubLkQpU+WGuu15V8Biqfwspk+TBBQ1lSzHxoDqJL9zlYrBHmtXq6r8PZYS0eOrDGV8RTqk
Ar5cATIvJZ2FKBM6x21uVboCKVy61DTGRC52pT6nN0tCasvF6ufxWevf0cgY56QYxaWCXe5ywgGE
t6ftRorCqvnZNuQcr1s6yE4yGrh1NsTNtjYuvaM50yJKHiN5JhUxX9GjpQW6k8yf52bBho6iaPsG
o/D70EQaMT008khXtetIWtdapxAxKrNWv+9pEUmD766XvxgjPqCLf97vP34E3FGhU7gqWFLN4TL4
/keQLxyzFACot0tjuKsNxNxU+sRN0i0nJfUMhHPbi/XcvSrtSj8V4yrtMpeWph+n6rBbOJptIPOW
BxeWzfkSmvJC70X5htNc4XBstjdyVuCtx0ly3pudJj1HdtlDloXOLpJUU/atUV46TnPfZQap3mo8
2WRH7nSp7zi+viW1Vb/8+pteqTDfPeT4pqGNrBcwCBVVsGL/aXqrHMuht6kqbnEahJ9JluNtK0vt
CRcmvkGb5FyfGM0hT8ZuI2QBxDtXumXbGgQcp35SXyp6KCg1ABR2yXkvpVyKdEw486uanc67XpXA
8zF1XUoORieDs+iV6YQPkYCp5sZx9pACm6JANFP3dGgTE1egnKSDYQXrMwaDfs41bXTqcKYuxlth
9Sda3LR9R/33fnaQmAjqGwGR+3QzmZTpqpUrt2bMPsVNjkKU42ssCV9SojW+Vg2C8IeJpOm0wSPP
NzCyrxk9HmF8KNMLG+ALn6M03qfGm5rHSeNZa94rABRvnjkC/TQOnakPYoBQHmE3d6cuje7rxMwC
uyimG86JVg1JPE7Oc2nU9FJm+uNMAcQ70GsGm2Js0OoI3tb7abEBU0gQJUjN8VnWdep5uDY0OIU2
nJtpzTdHtQLSdi2XZD9z9l/TnZF+o8TddNl2Gm+oHkfo2iBqRnP9bCoph/ZhbB+FbOsXlxHlJETj
+ip8xYtfXzs/3bNMuDv0oaB2AWR2+Vm665zy3T1Lj4YQJoGt3EjKkq47l0ClorVEN6eRZlq7d31m
VK6dplxeR91Z/LZrq5n+7Vm+cYpeKeKU7UJfqR/tWlRIhZm6q53qiVYkiAi9ld/nQFJ8eB1IU7Qw
FTv8KNqphJUBTx1COo0E0G/xod0QBCaCa6Ot4Fleq44ZQ3xuV/N2YDO53lCJZjZm1Wkbs1N07CF9
zd85DdMFkavl+uOyrZLa9ePYmkGwmdpJq8rwK82t6pOj5OTaEo0mbVz3F3EbEyKGk87wboDhfCnU
dFeXjcJKiY4z6Rl9b+04/aT2JnWkc+modTlvfv3266vj/s/71fr2E8pmMU/QAK4O/vQf334Maq1C
yiy80ZsKGkuncWyfm1q5TbBWnjcauVefVgflLqFkXHrmVLkVbeUonDsHgXZGfMP24ekZEVonHarn
dLCIy7r1WEXsfZrwcyMQXTy80NqBTKKy/effAIdGXtZ6RLH1nxGIxZK2jQbP7SZD9t5MiTZdwKWI
qA8MIQu0BfeZcD21slnmFlNIEqyWU1TPaqiaZ9pohV/57BncmGeQgJOtnaxxSo9Sr1hO1ZkT3mX2
ajeSrCedvzmufDyPf3rzIVVCSyIR4aJg/nTtj3kTN4sYzZuyNwkWI5iFX7maUYKatsketIXqWGoe
p8vMHopd95Fg1mlWwBUZD8ePwDfqX3PIzLE5lHatQMLJ3Z07ig7eTt0XdPC28YmatOlqzKH3s6Yd
268Djwl+RLF4acOxP7BscAYfqj82YzGmxQ44VeNXoAS9SW+4DfV9+Ai4JNkrjuIc27jWN7RkWtus
NSIQcXL6DP972TXjEB6w0dIsU9iF43e6Pr1rEe29np4LuszaStc2OK/QPsr0RcMBwkKnqD0jrapD
BuLvM23xzYGZgLKN9aMXgpl8a0JFDhvKoXl5RRoel6nRb+DSzX2Q00/kuzTOvKlVS8OiKsPPXHnD
u8jy9Q6yvjVIkceemp1zoRKE9UTOna+KG7QyPU/vVHp2MV7XVkwsPXmFUVMeqGWcDumokw2lawCx
ONNPchrbwLSz6SLRFp4lv76IGRJ//hjSYMrMsNK/P8bBn8YG7tV5z3KsvpEZHmhKnvmAeR/35mzE
CzWHtfS/rUcXGW0ZxapnS++W60XjnrSJ8vYgFeA1MkuyY41zE0k/V+PUH5QkzmGlFFsag9ePKzuZ
l9XceM/tv3vRRzG897EtlMDFWkvTJDI1fmLGsfOBZQKJZnXmOhCFQeGMkYXZNtNCoqrukqNjRcoU
zEtlHyaR309jSZ2ILVtaGRSd5WZtKddAdGdMyb3av7HU4RaZYgZtyroEV7i0O8Gndm9nazM62EZ+
MmPcPVLts4eETikz/ULLxjXmRw3vd2CUjuHxeiRYGkp9dmzouFgTvRW+hfno1bBFHjTDkB5LLaFX
HgQnLYMGAKql1mV5DsdHuD6tQPKB50D80CpJRryiGg3HK+M8eWxBgLFtTGsrwgUPDdLPDe4GXisr
2ABgz27oY18HHJxDR9WZeFS1uYUfbwVuGzjSNx3VRyrfbsotj8gvb1Q7Nvw67JCwsZvphMsdluki
4FBd3EVR1x5CVfDUWbTEeJEGGEU/0qwqPVOoe2H8cRGoOySfzRLV6ktOGUPE7pjI8MydHQEcOuMp
MoFAUDSU0kc4wnNRxCxL39QM4wlRK6Z1Tu2Xa7qzQ4RWO8GowGy5p6LQxeLcLstX3Uqdg0McfpP1
KJWeY4Ua+/1mGTeCxbTvtFYMWagJbY6vq44R10yZ9Ls0QeeaOPzMKlTRWJfsq23jByhrpAuTsRXL
ZEppXzam+YVtwzmFCjf6PAxc3hl3Xq4/Pkj/6GS7ey8vnvP39v+sX/VKFUtDQV73Ecj78//dlTn/
+eUfoQWu4Sf0tfv5T/3w91LL9u3Vrb6mH/7Ppujibr7u35v55p0d2G+vIXov1z/5n/7m/yKQz9/y
Nydb3bBWwfLfn2wvPjxWwXNads/fn2+/feG3861rfQIi/KEGGcixusZJ9ZvDSlPFpw/7nApJn7Sg
ykGac2Mn/+d/CyLLpCIJDeNbVDnkMv5/O98K8xMAfp7L5KxQVddT8T9IRoKa/+E2uZIFBaV2SMQ6
UUyhfZy+vhsWOYlUrTXZ+mkhsBAtu7iN5g5cnU4p6NyeK+SZNlVuZ0CQHDOpPexfy2d8IRxk9Vjb
t2BFTyGvfTPXSr6NcGiD7lra8zIq9rIx+qNTU6YlMtc6K/tCuYXZC++viOCFxQ77DJFbtwPbNOzC
bocxvARTplV1SSUpVmqr5QbL36dtdcxGhecOobFjGgx9XvfkSTPap7E8t8glHOFDkNmvw+txqS+n
tgxW9ZCnU6Xt6xYIB0cqSn4y66gJAFZ96gYyqt96LEhBn1Stnw9N4tMAOp+HlFRvxk4N2CUSQ4Zr
QPOfsmFpoG3xV1ApWtaoalQxK4VZPLrzkGzaaqVpZGKTTc1lk85igw7ZPTd6h8vHzlmym1TNGDkO
dS3XoKHNtWDb5bj7ue3jGxs3f5Br2oI9SAfRUs58zqtq2EddctnMrurXNCBjFo6BOzD+e0KtjI1U
TQPnkmJ6Y95P3sAh/Mie8VxqbDXYuNy4aj5uutDeUd9LhfCKj8v0wptddAfBkjTQQxWFMQE7JecH
sxugOXTrN1GlXdD1Rhhkcx/5jalYOML7l7yFjThNwAkLLT6rcMX7hj5tysXeUvpXbc2lLoI+ZVEY
Iyt7tWnt3dA9drDkfCfV4Q0uofIwG6zOWZaamxbrEFP5NG11EbmIIPl80NHn72zgJ4dWc4aAu1+9
BbhlbvVWYSM2qSIoUGw808Fc3lvCqw1LbFwt+VJNlTirFefAuhz8r0mReN82o2ewrsMGS5tTzUIu
y6isSuq7srUenGk5Jfpoe9Fgia1SsLAleil3dpU/LyD9k7oTu6QMGzxdY7GBUKYca919F/iRgm5w
zYBrYuWBedbIJeE00bVLa8y2j+BisNbL/DTqWORriy9aena1zjwQNNS+zILO3rRpz5AwXpZZTJuJ
6MomiWEAmAXH2WUpYO1lXAtxkdSBHVWQlRfRc9qfJx9fTh2kWvOktB3cSnsKA/IMzIPAunfw38Sm
NFyxtcAQbUMjuW9gsJ6TR8y3hvMSua0K2N+ufZMDyh2k57xlPSpFwNgQ3+RD6vgUMaks1OW8q2K3
uVtbwQNqNhGdyIAHPOHOQe1kWyehxAkAj7VdWOkFpq7am2LiQdchWF3h9V426pLmG3Rc6fdmqgeS
1uz1gG4dNBa0fhw5wx4v4qEzB/2MpVsfKNjN7mFn8y46SAg6i3vfitwxMMe89lSzRMI3E/V+DoXq
dYpm8cmtl20nK9t3+wUP4JIWt6lizFche8KjxoRueqj2EmeeksqNVTlUCXa55fdZkcJUadMtL7U/
2fA/+YPKqSABtCtTiqtE+hLDXYMBzZ5zqO3I6xGsA3vh/azw6JFwyRIK9tSvUyjpJBlphIDYjhnB
6m5VJz6w7bGODnV4nmjMG4v46GbE4bGR7gQXmxKXQBAjhGvpvvZddhMjM+B7u8p6EMwq7Ra7OVbe
c7HM26yhDKuzT4gindfaxY7oxLp5L4qtHSmNT76jCubVjy9txi9NxM91GY1UR+OPgri4t9eZit7x
lQLYdz5m9nmjx6UeNEXNJRVZzfms29s+15/dek1z0J/tD3mLbqTLyM9td9Mz/jFzJ9Dk6/ehxXxi
L3N4YTYJXMJM046hk9Htl+kDPcFY+OYurQIgd86epNRlmelfLKs9JZFIDq05PTgjFWt2bHU+vX3W
oad/5c51h0f6SseAOPO7JWltHkJopWOU3elaf2aLrrmoHP0YlwBRzbLMcCxSjqQ2V5kk0hYa0vHD
uv7aND3zkytY7y59uROij4PQnJNNPXbZCY9lsxMTZcWmEbr7DGBsa8gv7kxgbRbzvswK7WyxYOoN
+lxvOyfDveDwLxbLcocNKr5qU+uUaDyEJiWcQOeAJYREn20bDp6empu3q8+TaGcdn811e4BRD6xn
MKgcx7JFeIjHi8xr63OWTk9j2Pd7e7bfyl7HOBplctvr3bibiknZYojENpAPLh13w5Ua2VTcI4rx
wsfzqibP0pmglfLwpkyWckPKfzvVMZFjCK60rCuPvVslXq1Mb0ZcgYjM+v7gUDDDvSZuqCgKrT33
3/go8XbtIoW73OjgWO0bJydnpBu7eDHMbYSRYqtnleFPotJ2kZ08jkNswkh17uauPWtJMXs4ib4a
SmUfsyILVxPF4onK0rYUNzgbTeTq0akwipaCJ/nCXXXbYCYIRmdejOKF5FvR3Yu4C+GvYiWhXWA/
0YgqKp/mXaccH8ia5DYfRdKvCR0UXH25c0lMzh2xp0o8fHzICNGZrbGv9TIeIBetSta90bMZhXk6
z03rRBuzLbl7p9BaORqlHjUz5o0h4Ew1NFtOxVIcG2NobddPyjVgAjgtI4pEwWOFFt78Fzryn43X
KEwIZ/9+vL6U8Y+8n9++4NtY7aifTDbpa++Oba4xA073fwYXHLQrVtagZFi3fz9Wa5+IEuhs3zWb
jQ5f9sdYDR+RmAHNMIKKI74cbsc/GKu1n3ML1ApqUBjNlWuCJP8zwCEclWiQhWkeyBxVYaAnS4oO
QeEgdVADmxQT2RKpfssEtWw1WkWODgCszzyYp3uzIFEgrKR9VEkXP0YTDJ3v3sm/WKn8uNSiOMxl
mc+3zwvktGL9vEF3Qa/R/eCKQzKI8tmU6EC1KotTYU4cRNE65p1bqau6VHKM/vW/jfHjhxMHqww4
LLBC1lMR7PaPYMn38nQouY1YfVwfwih8yusQ4+rYx+556kLoCqzKtE/ww+mWN2bLPpuEG99rBAu+
TEuxvNl9iwevWmbjGGVRu0npEd7Re9qnGxKP1rXNFDX7Ex6vQzjmHVqxUW2ZlVEDmn4Fo+Tcp4lv
55dSnwna24RzfdXBVuSNBLqDvl9ymL4EMBHROouZOrH0z3ByYfTi1fbYl0MAIV+8IXvT38BdK7Dg
iQI3dmc41EyT85U+kTBcofTPPirQdYFL2Hf9tDQZdsOaZ7BtVcVFI3CeKHK1KjWlMexn9vh+qiyG
l2A5g7hkj0PtwQ2WfiUL6ef6ND8VyRoEVyC0n8wxYehr5u7RGUN2gLEK880DDjwNHj8AjFxGOm9H
mVm7yQVjqAh9bD36BOqb1R94TR481oIECeRzVqoWRiC2SoGDz3Yz9kYTbweoMbMX81GC5OJEAPbq
2kLcwaJ7p/Wl5Dxuo3VS0plFwNOK7mZi2yJ9zRhb+mjYUGzxO4eOV4Qd+Q3PtDAO0620GGdQv3HI
RlGsj16K7cvDwy34sSaK2DMH6oqXCTxfo2k+2cnsbCQdsVdp0Uxboj86ZjC6r5mnOp7akTppW4Di
zbbpIPjNuL13i+6Q9Zf6sKWjY+t2w4DQCNAbRlF+s8CcAKdQ9slxSZwkcMzOfgbLUO2XXEUay6qO
QkJ2I9sO7xKh6UTH9sUjf2KQ5/S6g4upnYWKMx3ZVkIASFb72Sh5CNHkId/FqA6XWgm124sLO3/H
IgEkgTyzwXEoLvIV1l3HHvgu0/Asu7GSgM/eLfQAsAg9uHASw0mYW+MtXdnxVHm1XZSDH5Klifxk
CgHKO1WXvhUJeq7jdU2y09VyfMNHn2uQAGTOUoHiF2ywbe028TMU9IxGlQLzxGXbNsi9/bL22hnJ
8LSCS2iCN/XyeSFR2qMP91PDp6JWutci7JMsaNwOpdQC+Rhvur4plE0J8f0cEEcxw+yy2dz0A16q
29ko53kPB5JoshIWKPxl0eRRgFgXVV9IjsAeAxaOKk/apMAAPKYoikjDPAq64tRIWpiDmtn4uS3x
7axmHS71SS0PBDbSG83mphlNGLu9dImLy2Tpbfa4NFEhjbr8awj84XGWUGCbcNFGzLttuJpqRPvY
xVYivCYeePUcfJZ9XUJIpROGHXxoEvsedPw3rjngUZUjH+RNi4NZ8Si+6V/UhEnynDoYU71wwxEj
X8X29Jk0AMc/DOkwDNdbOSoA75PArLvpkg8wqtINcGv05QFVX4lLPx0NViu7KaTWZgl4Emjzs9n3
uESPzhCr/E8KGAQRI5s1JmSv1JZxeCqiKYtb0LRm8dzPXc6l09BUVjaLdVG3Gq8Yc2OpbMces99a
YFuxq9OzS8JDgD+sMtahvWjJhL82wkBG13PjsSvNLlne1blPMK00AwfrPgVndqcTQepkfqIvGzfy
yCvg2s0rYnWwroYLUTdTgkPNDPugaBv7C0bSEZRr3KSun0ULhQSlY82q10uWwKgx9vi51JSS1uvZ
zQPop6UXOurqHpj0TTq25UurdfeAc63DgE3aXAGk43VvIYwHSirCYceergbS7sQ5LvIS5UeYSbjV
QImeS2MIa96ZuThJ5vk7HX8+xeSyN19NwDC4nQxNbssx3SR6qdBnrpnTSYCfOQvlIE+Uhzetx2yZ
HSbWmya1A412ZihZd3DxFtseFxCsSp4zNHehGgfCpbnX0+rc1sH6tBDg+5K+L045doHjYzRm7n6D
lTQB9/HINyNTbKeQG36bG+3jx3P0H+my/y+S6w9K7r8TeP9/1GVXytl3I8e/ZF8v0+yZkOCPmuxv
X/S7Jis+kVHlfsGSk64aylv/GB4RVlFeLYvcuP5BfeS3vmmyH7DI1XPI4KIz7/2ZeLU0kz0vcjFJ
WqbOfzI4EsT5cTqCVmmwuGR85BWQvvyZH9cgvhSTpdVH0bEJMkSGsDF01IR0zrXJHFAeTDdSCtaO
cgHi2FBLdU9mJgHu+AEBmbgBENXIczcOd0qvkD/p5zo7c0DjJFedVTRfgBnYn012bkfJgfWsGxM9
cFdoBvm5OD+y0wEWn7oDAldSnJKqVoi5yqrknt9XtFzNnP/GZfCjhZ3uFldD434ewHE4e0eV2EK7
eraehnHqnatZN22iArFEZYO/uzEgRBY+diSH51KnyKeedG8OO6RM2Xuy5LFOeNplF22VLFcpwQIr
xNouH3FdjxeZJI1ub6H2L9UF9FfcnnLiLgQ+dqa5at+1xG0AXZS1Sp9MAY3T4Zyoh65uBjCj8vDC
YVvUj4igvJ+1F895jzs8NF0VDXgYMEZpVLGpr+PIum/ZpJLmU9XDjm7irCo4saZ+3jeLMntWT7zB
Kxwdb8HUoTLgtHKWWlDIklRi8VNriLDYQ+rVpZ1CG+/LJXkjhzG3Zup3eTSbQLQpfYF6IYZop6dT
2FzA8VYO6kjZCLWDobe4iuGNgwBA0cqCdaQy7CKz0hG3GKA9o1XB3EAuutay0dxa7mryqhJqWEih
+nM6SwDWxH4GQFGnBkz7rmxFfiD52O/SYqg7ry5KgH1DtioCk2/3kjKVvCgD8rfRpam7hT/IbAos
EaWB6JhXEisq9+3ihtdNPuaPYaF0lZeG7PEXcBCXWWLdp2UeXeMnaq9GOdjXKMnDZwlHOohwfh+b
Sk7XXA8lYbEy5sk4hVeZXs6PoF8U+hX7nlGHiE8warF94bpp+CCrydhP0lKwtYWr9NUo7pZ9unEK
MSTsqJmPF7RJNPcHgmywRsLMuq8trbgl0JhqHvbYiMRNUhuTT3LLnvwS//uhQBPFQ9a1+aZHbDuM
DOi7MUujB/Bgxpm72Fjytcoc73C4s4VwcCklaNtN9lUbBYOwYS8EmAiUFdT+lYs3w5+94jxnH5rR
vEtYHbdJLwxP4IE4aaRyI56T0GcAVffDJfFn/UybpnIvBANwl8z8rPusxU2YWcVD07IKHUK7ehmB
n2l1M/iwv5wjP+l8A1Jc+HNbOecLwe7r0GrlsUDMuotggj/1BPnylausvyZlo54peAcQgGrDPo7Z
5G5FUr1TlhTuNRMyMzZDzMOhndy6qdM/qVaSPc4MWI/G2MWmb9ZO+liz1gxGnsYgqrpmh21N37j2
2G3jyjobywQF1kEwTYj+XBZuYR7HqaV5pJgJA9Pk4SqXGpBybzEhznIMUOOrgj5Hul8qZs2SXhiu
YrzJ0nRgWcUgUwKh1POmHPvKH0Ow4rwvnWdT9eFHisompR2PpeqyvmZyfRCwUC47pbmPl+Y2qRT7
bTLLlEHGHVSszaNhE+qoFnYKTSLOcgK0J7VjyuKEHQZ2HB1c0drn89gAfyn79nbJnCwwG7V8tXrV
8apxKa/QCJeXGhN57WlKNlHJNFZnETrmfSSFiZ0HoDQ7mHqmHsWNztkD9p87UwmKkhwfoX3VJyrF
EiCZGqwTVfSM2Bi/ZyOjcjvUJ70Px42JTSaQQ2886Uz2e0OxieBM4zif9AnipEgtzm8dwjqfOCHV
CyoElW3DdEXYRnXK6zRpKUPESYVHfM0pDm1MlJr0uIqkmI80xesrH7AcVyd1Go3G7dDRZpqOOX7y
Pl5zpM4avMTFNd8IJSSCRbzpuQcwcOaubjvmnBWD0K9B8kgrwGFx3KNXZhQk7ta06kys48Im4zV7
UW+QuTRIJRH1opcoZ8L1qhk0Ap275UUbo7m7o1n6nTq91jzzbjAOzYcIo6fPX0ryJqGthKiYuyMn
NZ2UbiXxO5XzKsrG/Foq4i2uav2kUZDT+XPNoR3Q1aYmE8CHXEnPR/Yp566RpieployCyfIqVcri
6hVeI6bpvlSb26km8OZojfRZGHFmZQmyjZGWdmq8uNe11pQbxdKlwfJmbPeRIi+ydIi2SMkhonmj
QTA22Q+REtryeX9N2Nnc1DocIMmgeBfZ8Nk1nEHHMWEH0oCeyc7NkvIpsy2G87JQo70yTjMZhtzq
dtBkaX4llwauyB2vYnyWb/XESgS/rZYx9gjnIbJCceQV0ho1VmAlTLaKSPpmfpWHirnNsFwdtKLT
fRUlKZhbNT4pTWR7VlGUu67HICn6qfusNxSZZU5ZeIOdfula7SWpqxT+ur6cBkB4vWe1o7wSDj1s
RVumAdZ83Z+Nqf2qGUO66bW5v01Uy9x8BILLCOUD4J4DUUkJb1Fe2wvEn243uqzgZlx5lzREGdoG
BxyoQqrJCIw2UjmM5DVjQbSuGF8aVWRfavD92wgM/VsODWszL+AMue19kU723qRxezA4l/iqneJD
NPlVaNquN0Ns3Q9xpx5UYgIBsA59CwVNOy1UXr66CRbsLpPKjqYJhW6AMLtOMPISfkzibdUl9QGu
ZbXBd+juDVG2W3ti8lLY5OxSXQ5nMT2yfI4mVoedpigB7p3On6py2Bh2W7x2lKP7vPY7ir40v5+l
tR8HAwqYeY4RrdoX8JrIp7r6ttTM11qtrvseAlrBWo/TImW8jap4s6E8abGYPSnR7+N0YcLIVGuT
quWFXTXXtgqLrcV1w56X5UI6rprBjUNL0JHQWrQtGvaoNAronhUXxP8lsMcli7ahyM6NXFFu3HYa
d5nVu3sxJyQYjfyavoErnB5yS+dF7C0lmBIrmyle6bUgjdNs13ZVGXQLNiERlewbZE/r0WBAGFNs
41LpJt3j3m7fweeM90tCsRSN1e91aNFoMdPaFxPG9OBkmDzIUsnzwOivRxwSr3E+EyRUuPzKVtlb
01BcW8rg8DBe5IpFRJFzq/4w5SB3E6wCVIIvzjHHGZLF5hcR2vf/PUv9Rx4XYa4Q71+I8M0788sP
7pbfvuT39IZmfSLa465RDNvARYLS/Lu7RRc4XwwgUeQnONFbGE9+d7dYn8iLu3ydvSY/GIv+OE0J
FHokDlj8KMNkh1T3n5ymkO5/PE1hWTFMDmU6cT80T7YF/P537pa07Zd07F2SFSkijevjCGHt2kSp
demGlRDXwqppDaZLsGBRHrqsGhi4Y8tPQ1q58b1Cq2e5lAJhhvKYdsYNdyIGgEeTLXCKjxfwAwCY
It2jfajjVZfV6luuViPyJjcHfGI4aR3u4L1Wkuku2VI5w650BcUmsk6OeVJoXw1ojhTjtbXzoqyc
rgnv/9FORe2VZUQsqqMe0kTk3UVLuQSGm6mX4C3QBNlq9T0HnIY7zJJVDWW9hlDubVV5cSYLUhth
Wz51rn1hySE+xBD/IWOI+GDzIfsyrlIV0jhmkqaw5E1jO6mkXnOar6ioDN2g0rHTboyK7xhFfOlQ
xeqsCqCHyrOaM2I0xBjnotF6iakKuG/ZkycXpg4sBA6SfYkjFKjfHE/s3TOLvHoHCRTfnju5g9eq
0EhubbODnspPYn4KZ24HCjNbD7wvjG6xLYWuh5+BM9fMyz/EVijPlnGanmi04RFtiUk9RIUxbFwa
D2hZIe+sbW2SzAjssVE9zg3TZRTVABcde8iPSluAilJMCq7Zli64v9PR7lmICi6JZIkRcuxJUiWb
IO00lBja82eE+Jq2xYYry9cRWKeAnuUpwKVuIBEyEuVKIr/aDYYLGcXpvo1Fvx0jUhLm2haDSm5f
1wtKPzbpNAr0uWNOszArzSWLaTWvtWvFdMdNMeSQK4XNer1pTOttrFwCgkgQF6gEC7amucwla9EZ
yXlbF0p1EpEKcUAtetWujjoIZ6fi9guNik0rwW8WwiygqiuR1kgGSxFrwlMN0BMF51TMDkAjWgic
YYqPByc2OkTqVZowRJCzRjWu+zbiZ7Vog30LBjOG9KNMbvWQNYNNjWnZqhDQGQq9/8vemWzHbWRd
91X+F4AXgEA7zZ6ZZDLZitIEi6ZE9F2giQCe/tug7L8slctaNa+alE0rlUwkEHHj3nP2keYCbEIS
tMTJ2HFXsx9FEqhoEydfy9bHA5UVfu6zi0+lcT26eBiBqmhKQCNIrxHEJicvqtSrXSYehW2nUJLB
3ZyudDyBdES4UEl0MJ6ZHCZ0BTX0CKewVr1FMbpWhGj2B1OW/q6K05Rsb8DzFF8j2Tu1jEqebGTV
CzBrSvuNzJZMySbCEXo9z+nQbmzDIYwy4dvcNGO5TIIqQ86rbJFxXrwKNf5ason5N3ouaT90rrmX
QCYQjol44o5bJNiZT3FeGH56NhAjjDvMFwWnHMv0MF0XgXqx047aC7lHfHTMDoBvn813jGDejDms
eKYMr9ZrtHWTe+5rgeiafnvZ7+Jhql80wmBnFSD3f0RSbiNjiBpZ7fkhOCRyQ/r+wEo0PRBKq+sr
20VusKbdb3v7wkxsRSYszhpRN/JdgSh2B9ifInW7+WHM7bE5qDyxyC6KJr0JGoPeZ9eZGKQy+87B
MctJ1QmzcpvFrGbuABcyn9psP2sRHDMjmPJNoAytr7WlmIlhb503vFO+D4Ko2xZWHFGK813Vu5jT
18aeHXFnNJNJ5u2QFBsvzOxT7VXhVgQZ9msjXQBJTqKtx2Z2UhBdhc33nDtx9rts/eyViCvjSchi
/ExtO0oGcI7Ds+bokVilWWxLi9PpFdI9kFlQErqtxzlCnvgDDhpdY0HHMBtuJggmAfbuowMfhNiR
ieSIBq3ThFx+g54sWdtonwhO92QMRZuRwMFoJYqdqC8VWZC1W0LJqqtmCFZBFRWP1hSLZxBen/Bv
e0REo7Xmu6lM++AFyr/zXMZscQ+Bo7cTUnpD5mzwrIC5kJIaxetaY3Kqos45F6UNqZ8ORWndKFnX
N8AUvGwftLV4aXv9glVoDFe9l2IetlKaLutxNHsotmOmh5uyKcmbmKzuHuZnxrma/Su+szQoW9RI
TjHN06EUfu8DrOF0F+Pw6Vg1ztirrO8Okv/1pn+lGfaJHvqneuo+qb9++39XXfFaff2hqvr+wj+q
Kt/6zVq6zx76hcXbuigY/qiq+E8BUQFIrPwl+oLC6c+ayv6NVwBcWLznaB5+rKlAQZgfKgl+/F/I
GoT5k7eJrPAgEKaDdhDl8GIO+rGeagHmyjIM64NBdcMzk9S0jThrgeEJIZjY7osqx/GmMBogLEPz
UsTu0tBkUFcPBc3TOck3DU1IThllhcjNfIYyHNMZKNpsV3M7bmZa1lcSFAs0X8PfYexWsPX8c0Mw
18rW1iWDgPwaivLGU5xtDAURDIVFD4wAHQHD8WLkwaTF/Y5BIj0jWmN46zcoi6u6XZlGgPXCZeyc
mvOpDs2LZ3Vo/qR6XZ7DFQGMW+RfOU3s9L0rsnxTstJvgd2cfaH3Cl85aLzqPcyrG2WN95F2EzIU
hx0IsZthmi9ONp2QaNH5zQwwVOnr1PT1pm7nN5ezWjFab4SuvrRTt+NQWbC7JOJT1DqHVAZAOEz8
/XUXzSQWBmerFy/5WLz64EV2ZqzusdJhuLAufYmpkZTX96xZAHAohHeimOjaluh7h0UfNqrxMRbq
fhklrAO0n1eyCN/Y7cO9lTgH0FunnPDhq7nAVGAoLJPI0RmspUd7AW7pXD96NIFU47wkIj8ygXyV
bUaUm3sGeU7Z4znd1uEDKSd9r/vp4rAB7ibR79qwYSLnLHGLyC00o0QEVvT27JoLZScS6K8r+xX6
lGSb5mG/BupeQ/9IyWg2lmuZlK90F9SKU3a+6tFBr5f3ahz+gNHOF9WZl95W+yGZT1aATtYYzVPj
18aayfe7IKpq61rpTZ7rk82XcwhqytvswxTqTM9z1HOS770CYaAwNrh30MmliAASsgWvpZsdaQ0/
S6fFnebqx9J0N3qq1LpKJHnQdfpajTTIClu/BfV8Gu04XWeJTM9567+kmG6DVtyGZIevPYVS3O4P
swu0rdXj49y6B9iYiKqlOMTI2Kh1A9TBPbHLaE5OXj0lW6X4PhEvCVIwuBP03NOit0sBJtB8rmLr
LaQpuyrxCq76uDjS+3ps5fDo6OK9pBpcmyR8bIZSP4oIE3Oe9g0doRqeoGcwmCSfBGcX192qPDrr
zkvdVtkOoAXxnI5PF4DX8TkZqaCnVMJ7SX05cTrndjSwADY0Hr9kkRGuCZqfNjR6xjsBH3NT6Dii
A0cbdEJqcaDmG49t7Y5XGHmCKz0aBDInU7FFb1feUrpOO3JRxiPnn25tG4V4663uyzRK79oKwIpw
19Qp2njJRCDbhKRpbvx8Vq+Rj5ETqg/Wg33mtBUG5ei51ExCNrPThemqpEOok+jsVPkXOtH473SB
qtqb1rNIN00/yS2dxATYN0BlNLtADI9B3ROn6rfnwkguVe2gnzSc59qgR9eh49yOg/tKlot8qyos
mRXF/rbARhz4pLA2c+jtSpoclPV1dLF6lwTtitt/zuy32qoJQWlLSveRY6K2rZ3wqaj4LZbECW7D
lkETbiwngPTtD3ttc9NNuf/iG955sFt1FY3y3VDy5Hj58S+bzt/ov346FbOKh7gjOWHz6DOx/Bnd
nGaeQwRIzuiBQyzy+7ZfSvJz6rYUf5b3C8UXm9Jf/bAf7xayoQnXMUE5eD+dwSG7D5U3EWQX86hv
yDU/2oWAb0Yj8Rfv9LOujc+1aMsYPyAMpLnw0zsp39ciI+/yYPf5K1KNfLUsx5mlcCkggqA1Cu/p
e63DeBxb0d9cyx/9M6jZlvckA5lWB2HI/P+PO2IsqjAJuoiE8d5N0JaOj+Q/4NYTzkEZbrHkuB8h
w55kx+r2z1+j+Dcl3fLemAjBlMEeB/b043uDPlEz8qjq0JVSbDKa7JcJvdiyXJyoAfODGeo31Wl0
UGocj9nY8dyGaNxlMr0lnN7iaj4NMXwcFB2HMCyJeRjk1g7USRG4iWMGYTFjn1VbZzeVJwFPjve6
jJ9NNwGmop3zQG9gres63Ltu3XyO6cSuAX1Pm3/+pH9zCwnHwidloRpz7Z/bOHaRhpjJHRxFdrdz
avNihvOFoOX2F1f0wx78F/vwx7eJCWoprVCCQrn+8YqGyqJxEiz3agjiooOJPNGW3ZoFi3DFiWUD
Luemj63yrhini9+b5R1q7RRdX/zejqzLS6kCoCOHd6vhKyCEC9XwaITeWchxnwQs9y5xG/QlEg/6
lE1V79rTHgttswTmpKfBlN19letnLdn2Bzt1jhilSnTdPUDaKn2PUrwvVV7wLeqg3msje4/q+Tkg
ymDuOzbvRhzgSB1AYKbruJw/cNEnVP/F2h7miz8hREPdYu2IK/oiXXwqvkWN9c9f2N+sMCglMJdZ
BOHZdN5+vI4zzd3WgU97mBUYUMoJzcrG5JqIbSUO//xeVNg/ry/CNdmnUGP7obu49v7a45P2lILr
myrAguO906XHEqTAL97ib1YW4Km2g/rDsv89kI0YoLwvTJMwznBsSNHWRCtH89uy0iOPn/Y90rPc
dg6hYZ9VFCZbAm2PjKs/dVn2e4DoARHVKNHTZ+IwwuxYJSGrUzOVN6QIv8+eEltyr/JDITzaDyj7
mbLN3TUu3i3muKeg58ce4vUrZ8JyRaqHWlkWCRBt2DY7W9qgDcLW3g+6wTVip+8us1eEvPnNiPM+
d2lWIL2iQLUU1a/VrCvyhtYcHu/ryk62WPq+h9n+x1XR+Zsnlu8C6JPJOgzAxP7xS6nsptf1VFYH
q+CgMCZluk77gQoe3OKNhcZuhZ4uw10WnEuEoeuowz8+W+UtzZHngLYUg7eKVlo0K068Vr0ZEvNF
ZY3YBKbPwHr0zhG82zW4kXMCg5iBLStRA3Jrg2L02bTV29yZq9RPH+BsUVW1fGBp6H2emM8Thdiq
iZJmLwqF1Fndx663iFC5Px0oBeAVR0V7xck2ZVSEe9udn8NGjt+1///xIv3NQ8KesfwPUAent5+u
kYpbbJVqrA4KPiIlDpAwxa/jkPMVNfEvvhHL+klZtKxtAbswyxp0hODfnsnWEROMvqE6SNLGt5aH
QzKIsmPEThVafD9EttJGnjggjTbLVJZRAcYFNEYKwKGOPOScIbkvmK3ouM6Md5ahfDUFv3e5dc34
5rYI8ZElIdW+rmqxEU33VmbzvS6mExZlNmNus1jkr5FaqlTSybPZvAGpsMl0ba8pV7fkSQe7nq/0
43hJ3xSCDPCYdbgETTECXmeNGndNNPSrYu6TKw0P/OMQFFUaI0kPD78a1GPac5AM8pgA65ajnjur
R9nH8AmcEN75iE7QuoCWPgpBtWbRz4OFNiEhwXtW8hMCHbkhm2HcWY7ststj1Gn3XPvq0aORQ6hO
bvA8kSlXtFRLRIrfkNIIZ6bhT0vDfWkzl0esj9rr0NVvRGNuFLxLGqHpTSo4s4SaUtwpnJcsGSGP
O0jda/dAJMHRGFEll+0youAB7vviyKF4X0bsLClYF0z687On+huUjF+STlXH3HIZ9JOLZcsJPASW
oVmme9UysweqdSYc/MWW6a/2Y+9vHm9qHcgKpI9wR5k/7ZO4tbIW+kZ56PzpDePhPULgM/UFF8/l
sV7qr4+jdt0TJ9+HVHofz3yV9LtJQVJoM15GDs8m76tsG+LFDUYpfKKdYkDYdlBtQz1Mh8LqDA5o
Ob6/GPlxWxXxGxkE4U0jw2Qzk4q2ZWQIxo49fj374mwbrDFZPz2PgnLLlKJZIzcZ1jruc1rQVNYx
B8NGnxKBjRDx+9IiHR57EPcrrLr3EhMyJkJIDcNw77hE2dSFp7fIW8WmVfOJTDEyCkAFlJYx0wef
3rxubnYSOqrP6QAzsnce2UQ4ZA6PgrzJpZrv/T/31/912H7RYYOYaVFL/OeJ5UM9/Ifkkz9e+meP
LfjN5a+i7+aZ1ndB55/+IfEbM0MKin9JPf9UgLq/YcbHJk8kieegXOSu/1MFSvuNvc7lkUANagsS
UP+LPpsbLkv/X+tQbEqmazIBDfg9iBb6qX4aUhu3Q5aC9ECUqLZhkpO6V1UpiWAVO75XsZAj3c6C
uxBEBMLotErPymMRHIskgPJExBg3aio+oQ2bLrVnVw9j50VfyCzWl2YWCBN8uOmHRi7M0JBrdEqX
45mfV0wjIHR45QYBaobCEr2quKbOT865VXNeJExPHIe5LdptG6Zoo+U0UeXltM71ZkYy+t6VaJzI
BZmcXW50zi2gG3J6k8hZGzX9gK3ZGuLI1AEzBGrbKtsYIrETvFIdFsl68m5sQ0YNyxnDi6EU4qjm
QFyxaprVVhft+NmkkR1ugAj133gXkGHSqfD1RENFMy9o2jThLy6m77EWWCY8iSCzh+qSGoo+jEnh
uhUgzN5TvvADUXukvlYuOQrwgaKvs+eyAufQtj81M9DldcRv9slBdvapUmZ+H+bQ2KIFsaeGqHps
sATd9p0cp5NudewisaHLAsXMD6DSl8BdmBS1cEvmpAnudM7v1bJ5sE5ZUVSumMrhH3Uy7d8BJ2q+
WHEQXKKCSmbFWm5amwiEA0PSQtU7Pyg7tjPgME3Z3OZWG17cLlnUtTAMDx3XbzdiiLguvBStSJIs
1GiEJ/oj0S91q/oBZHtwZ3CO4JSSsBNNgXsoLfYk9hhSEvB7XUHmFkejIHICG1V9m8sWQufslNPW
8zOLsQmWXCDKg8PebLvdYTbKns9siR3IrfZ3xf71WSKM/9SYE+O1kNaXt2jhu6+WUQZbABg9OBQ1
hXeaISGuTCd8YI+K77SYsUSFGn3n2h3FFxp4HbROxiRwwRNDvQbw34lktMAuNsKPd8NkMlPTWZUe
Ir/t56thmDhMpdFgXNswrtVa4fghBwEANchxEWb9VeLmLtYj1Qz3WIJc5GFCA8UPDEusLDpDT5U1
OTfJd/wzs2HkV0H2AYb2PijRsZ4WZLTxB0D6gyY9fZClCYFbXGALbzppFvY0BD7MXbDWFig1BJBg
F8sPWDXJlUZ/7D8o1gXWs/ST3XSwrJGZu+iMuX1e/Cg2HtAk0iLLoxu/LNEhjUCyE2jZ0YLNhioD
QTtjwg9O2/4O145L0682/gLddgXOp3SGy20uSO5ogXObC6a7F2Zx1c6xek6R1G2MMKlvMLa1ACz6
+2xBfcNxoA7G9mQFmLMS9ex5UYxJeEGEVwssvJYYYfFgibLBOgdOPF3A4t6CGKdG66CNV/wOh8lM
oZCPgz1spl7rk0F07VU90FOdwuq+noPrHgUmHkSrQ9lX66NKs2Hr67SgtczwGY/Onm6c8RWoxLbF
Er5uo3mvA9znU2rDVGt6/4zE94GsnBhAglqcWe6zJYGlZQPCiHka6lviGe+h9tiMBDgK45wjONMB
1TAW6BcDSL07uNTrLnOrk1k13bds8s/mbEefW5krDMht8VB5FLfZWHdoqgkWdYpuvFhDJHbtQuJV
KZAEx5vPaRtM+8Ix+3WSdMVustAea4NXWfQDSIaVdQN/fv5cRwhSyUG4nRt506s8wk8E8DAnbWnf
RuhQMs8wb1ALqluvQ1nN+Ph3jCftniF+sE2jKdpBkcmQLLrdurbs9jDXFDPFOBrHjKio01QQuDD4
8ZfF+7OJLU4+uU/KgB0ONYVJLT+prFUHs4z7J/o9PTeGMvax1O+D9Ir9tPAyewmgfLTs6IvIXaNc
QTdwrjBRleRsc8q4GjxOC+BMHPdUkea0I90U62iDon0PDco5BhH9Bm0Y/t3QJCEecramrCSCtncd
JGyjN/vnqWsrzoaIjbNt0KY9IrU2eg5b8miFW0bAQYbkTNBW+3tV5zVnE53mL41flLh/OExHqR3s
yq4P9/U8Np8bFZmfkBca234k+qtW1XxGn1/jvlcE44kyuBP8hxtoN8YtR+lnHwCxubZC0jHiDjOV
tMHmr5BH5tbR1Vl8HeZlENIjc1viQNLBX+c2VSNhq+jNHYXi1O1J2BixcZzFgj5kqKzRKiCX2Pvo
DvY+SNgj8ks8dA2SyhY3xnPfmB2y+a5qN+mAhtgUcoFC1Hc0+82zyPJqE/Rc6aHgNnDUztRA0/Qy
tLHBZazGzjGY1/vZN8EU7dtQSvpwiSDZAS2vctkHvelY0SYR62xq3c0yfH6qk2G8T5B3f9XBEG+b
sA2u28j+YoTDe5pW8Qteab3CRWWuO8d9qhzXIDKiy9e2yIkptiDbzVMbPcXS2dNg/RJ5w1tgt+5+
rp2eoCmsIChLXqZxCjd9AU/C9+VrWxb5ahTmVY7CfCstu/kWR/5IPpRBVia4/sNItmW9toGfMKCI
rEsB5n+LACS/qyzvXMV4AmnxDduyt1GBQrVcKBCJVM22s8r5vGCKIBN1X4cseWQMQSlFfUE3xmJ4
MRJ8QMzRhukimt9wWVxzt12KmRaKHqe6lWaX2yZVlL7aef5o2B7zM9WaXxLbByKdBv43acn7YbTe
I04fgUzJfjD8zxUxM0hPibrVuekfwymarxtzwMYh2s+otZrdHA5HBVWPtbNptmPVIpOIR3HI9FRe
ibG5cidkmplnPaVqyq8L7nnEoFASLNnRash6/L5mtpdj0RzrXj84c9LtrDmpmGyCZUiy+WtP/bnu
xVA/0LYnKBWpJ2CfUkz0U6oRIXndkxjTlTs9kFMrjeAtiu0Xwlqiz2brilsUYQQPBC4K5577yn0r
7dJCHjYwaEvS5tRUzOSG1v7ml2pNXfCVrmeb4JApmrVVdeoQNFG26pzG2aaE7kKG8pI9FYt/D9gz
hpinsh1iDX1rV350kVF9lHzpdSFJNjLPyQRdDuI4tygTPHREGgKJlVln0WRPOm88pqrJsAfO4A64
Y6r6fkhIBs84CvojkShYUKAfaZTkbedtOm9+7jPQeBSbrVXd4mGMQZmGnPLqd9RGoCBKvDmGeRup
7nYu0gW9gawH8EjWlF+Yi8Ki6PSj6oZLY/UYCaobqjUYM95Mp62P9HqaBhJrRzhIE/l0K0xFCYZi
dDSMqnzHvcaUHVx7ZVutE4RV9uS72DVJW7nYssq/t3H+d/D71cHPYRH6p4PfU/+a/FVSQddkecGf
QlUTopoLwpvz1B/nsz8lFYgmfjPBrKFNNj+UqvBa/yKqwCdofQgt/jzp+QuazRQcBBez3yJe/S9O
eh8giL8c9MiLZYRDU245biKJ/Tk7FmojXqgJP3W44LvzdaCaadrh/ib1sXTEVa7x56zHmMioznUo
oaeJpSelszC1lTxIPCnLnU4bjICU7UdQZDJN7gXqWWcKqNwary8zPmUO43woS8+J1L3hT5pchiEc
EZs8JZEOy+YA9odRaAx0gJqxiIzbsHRQTdYyY11aoz2pg3fR+OD5D4rjsx6vYn9AhnQVoZfPmFgH
7fjQjFzkB6OqfbjlTmITSJQpuEVcS0cguORpMnlbcrga01vFpR0vnZ15ovNSOlB6VZGeo7JM9q1v
z2KtKi96rEob9RvSuAMfinEzCpHfFQ3lxyBzJIaXMsnudI14TuPgmXnkd0kdDa9R2nxrUZvnqzSX
KW0gYEZhPVJ40X+bWVeOGVuKC9EJiTBmZIVvvz3Z/lxW1oJ70uckzkfjCqTTEvCWG/H0YEzWMJsb
AiOzRVvfuLa/txG4DijczbpvD4RJRxbU9RLwaK7v0fCn8qZByFnxJZRMtsrx6uMu/9+C8KsFwaUH
808LwnMqY7oeP/iAxfcX/dkDop/jePzIXsa4BMwyX/1XE8jz4Qg7NGLcwCWu5f8vCiL8zXGX3hGL
gOfZGHb/1QUC9ogKngmE5we2jX/wv1kb/OX9f+gCsTj4Ai28h0XNhSv902QrGAngqqfYOgTBVMHa
Gmv05Ev421xNLRwwsdXkwk1VAIZ7WMLizAGUqQNC4USmznAWNejCUBIv5/qRFW0lU89LssTPQRcu
HusKTh6csOCqjfrHiFwysKZD+2qKhidmA0k5fsJsWT3bgFAuTakwf420Zr66UUWAZgI5wpm0+1qZ
GHLXFKruq2iwZK6I3gmfe682vuXa10+cbEr9LYRK42fHFNHhOan9rWRYEMQ6O5lZ3gR7b6SVQi8c
NdMqNgZGyz1rzgbIrPFoOADCaZ9Q2zQBwlefsxme+kUl4ttCny2pi41qWRe8ouek3PVjwGXBm39g
tBljYbaGNd7iZWWjhAe1rPDLWi3SWmBTvzvlXJ1i6BNs7bPDJMnJX2TGjMS1Imdj0KIig1WoZ6z+
0z0JthZjOJiN+5omzAVjoOnDdOB4xJpofO67gpAjJsdPidklGGmwJIGaGlv/uek4wq99zh9IciTd
oJXOIgKkonAZIfuz09u3Le08gvroMj7KNnBeB1ZRRn8FpAondigzFp+dVmK5yrnFtSDj03oMcwwQ
4Jc5s8VkodF2alz++l4U5kKXIem04wg8rP2+A8ommgp2feByvCPpICQuxZAtwZWqGuqTJWF+sfDy
j4WV8b1GjSe9FWMa/hycYF7jCnQq102lm8820OJy7fYlkcAISRdCLRLjfnQ4DBZJjFD1I8A4qHOw
GUxEwmdrMIhpk8HSLAmlYz3alsvHKImQ3yu/Hjjh9yGa5SUHsqHZB9C4p/pm2N3Np7DCZAuGmVR1
O7bYGDNn5gN9mA/tVjrZqc9nsj0RJ/MLKByS8daPmbugho9IEFZLenIcjXjs3EkK4C9kyTibwKdB
eo7GJU+06xEkXvXNSGRNXGf9V5o/6Jg5pHLy59CAWr5uyRIqsgytNaYppi8rDuz8BydYoCfaWz58
MDPIXJG+wxWUasEqzS1Qk4/EU60TvpYZe9VnLx4M1LgNHyKi7XMJgA1ef7yj5w8k/owGIbLEv3Fv
fs9wzxTpy0rmZI0Jx40hqyp7BBQuLefVxFxOouGStu6Z5K6z+9Eabl0tD3Gauc7dRx5rLhZHAKlb
DKs4yZFn29oo01axKPhYU0ktS3SY98npsSQ/f/yWAXtufCgmuG04aFx+WcCR3GUGgIVzKIEo4kHs
8MN3DLKJmV54jA90NuoclePylaLXWa5JNpnduQc+ip+UCN5J1vx7OC25RN/Dgw3Qyvu8XrJ+EX5x
jFYFK5SfEePjlKY17VIi1N7neQkUpkuy3FOWjZ8TlWlQ7uthXIToVqkHOnC5Jigo7xU4ZXvGs+4h
oFxSrcdsaj6jxRrE2qwHelxFUgHOCZ2wue6DYV03Ltgj1zZaXCo2MryhpOu1hh2Hjcb0o1MWTuEz
XyYGGyEAWKOG60FcQ1/83DtDF+1onWm8tSGkWhWUO06k+DHH2IXA0ndvmUHDn1mUGz4XYaEfAs8o
177NCXllS2Tfq5gLcO2ZjsGnK3MyMuYaX8e6h58jNm5YYfLlklHN6dD1D8oK/be2yQhxJpUmEFsK
PLpSdkcnN44z54qmLNd3Qhn3LH2fFWRosQ75dqluleU60KiJn9lCr1JAKCMrRIDuNFdCL7iAIkiS
NWKhmCN5U90XI3p9GjYQVPBEJfZT+AF+VXL65vilOEaoZg8ZtNOvhet/SFK0v4PgkF230ku/iVar
R1R10xWRYbjYsyJa16nxhFRWPlMrdhsOyz0tqpD4Y7zEqEaJ0L62dKX4ma52ZkATuorN+RtGFlrB
AkzDKXCVzxE08yeHWPZIfMZ13gG1oCOM3NG3roYZ3Sy1lwtAVGE/hSFge8SFzP61G7dn6cnyG5PO
hDZEwKmbzkBLD6XXwblQxj3RqgBuOQ0IZgjB2FnXBaF07R1uBiYWJvbk0dO7mQTRTdfmzQ1itxrM
0RBdqlGymkw+p3uDbrNVVS8iVigL+7Cb4/04pOK6yfEJPEWNqJ8hdcmHQjmXxAVaPy25XSrurPuI
E8pD5RNVi6u7D25bGh0HFC/NlpRQ8yW2lT45UfA4x7b3aegme1/jf5d7V1V1yPPRAH8aJVQvRkgH
siaoshv70nWcoj2iMtwtThGTmOgZZERE6Mddl9T1Vtu4FIpMWoychYS0DBWo2UIYq8BWRon6EjW6
LNaWM7ic9cthKA9QRgrIT5ZTbPG/1utAm/2jXeXB59QOTaJaoKTeDhlmjNI0mqvRg263Jv/7i2Z7
P8GsGM50er4oGbQ3ZA9MPXmnuvGAe0T9NafxbDM6of0wocs4TaRS3OWW17/D5ZJfpjCu21fdm8V4
h7kpIk8QCOxVXOTVumnliz3N0V2SWNEmR86wohTU12MPWr/oKGl8D1N+J4xbKXtv29kovsn+LL8h
ztDX7dKdhBtq35EyOn7GOxVtYowel7AJ3Vs9KNzVAPg/yLR+c/aNKL8hrNquNslgGnewv9yN7wxq
y+XyV6Pj6WPTldWXdOjpgtTNUzQ05jE35XPPlrglo9OFG2F+tmDiZirrro3JdV6UigXDsnySayvq
rC0BDsmpi534VgT1cDP48hAMiGpy30ZbZNKdhprdaBxeSe/wCQNo3YkDUwn97NCz+Rlnz+FWMZkd
lSpAMVlYn6LMAYRceLSM7NpZV+gpEPkVxcbiWMdaSLsn0R4dURFG89JFR4fmsYXvQhQCRPnajbgL
Yse7BKHsH2rpDGz0tJL4PEm/zmcNErTH9y5zd9UM8ZNnttapom8MKEATR1pNLrC2snxIM8gDjMey
YmfjT0MlW2DnacyFyNUznFtNXZJc0EETOSzM6dGUcjxNnVhwe7xwpEN0wwo0EiIMaGDTl+Gd6EmC
aqoh4V9tpznRMiUZwi2LcU2nTG2HumJomKjaOg4wvO5ImzE3MiIXBEnKNXSa6cnsCkQwuH+ekyF5
QQUQrV3XAtMS6zF+GmmrrvxO9+y4nTh6TakP2ozxYqMP3XmDx/cAq01hGSxRL2JJHBBUTnkCI9Ir
+3zdaJdMznRgdywQ0YB9KwuaYJj+m5APPsLKeKBR7MPCbqNsy3ZIHy7r0g2+dWaJMTrMriqJ+QME
vSKq1dnMUwwnzGEItzKTaThp6dQ7ZduayQXrKVMlGAmkS7gjEVaD905fSyHK99z5kIR98db4fnsI
ZRhti6W0otcq6UFOCJwhRtfrosw8Bqot1OpqTNfBEAw3qrHsTURy73oa4TTmvm+fCN4bz3MXNOKJ
/Q35ZIX8d1yXoS4vWZ8KIuxdenyljr37AuINKcVGKFdogSgLKuX8nqP3jXchDAMeIJNaMPes/BaC
2EM8Fvq6yrtuS4su1PQIg+iuowy4gTHZsPJOIn4BnQvSZhbMsvGzfY6x4t7PEVqyVRknuzYfpmu3
c91zWyUwbMO2NfBtusNR1EV/0lY77YMq1RfL7bvHRJXHVrWnJpj1piUn5baEQvQGWNDcj30rj9bo
RnsZB88Uamrn4yOFVOPcZfQdsJ+NeQ4dGQVtcQTfhEcgDWes/sqRTbYGOVyTXmR78/0gzOZ3nZcF
sITQLkZ4fjQxRTVwQQQd53wg0+htYix9MYh8uDUSVD/buKFj+nvQN4/NMFV4LmU6OJG9Lw0Wt6tI
IzhlmH9fW8Wnhrj25FQVrR9di8p87dWSQeRSyOGGaAeyWlLIaoiLc+CVWeLfL1k75qe05J+kIjiu
ii51A1vIpdkhGfW4jfo0L4HjjpBB7F/Qs7YXdr+rvvwIJ//LSf5vRNc/K+ewHrmBQDaH18kiAPAn
+REwcAa9MXWtL6VzpQQnUTdN7Md58ruvobR+FWXr/qx3wlQKi8u1yUowETP+LGek4TvR8+rqQwWT
4JoJNuBAFubX3OgxLWJueiMjy3HOaKkH7EuS8S9wRNAs5U3mZgUrHw/21msrR96WcrTOpeHNzZHU
rPB5THrCZ3MmeStnriLKttLrvpqxKUIO9E4/P9ieEWFe0AQXp8NAmUmS0CsOC9U/MAx3O4S/FmqF
deXRZfw/9s6kOW4d+/JfpaP3rCAIkgAXvfjnIKUGy5Isq2xvGLJlc55nfvr+IeUXZaVfy/F6XVFR
9pMlJUkQuLi459xzvqycJ6hX46UCzTjESjCRkfGuJ2I8FErWn6d86Z6ZMuUPvY7lB4n6hZHBI3ps
cYSqYVegj3IdcTbCvapg694oYYV3q9UN3VmA1h8amFHVAvAWPI5b1cI/b2MBT6oTuvp8PAsXfiP+
4Gt2yvMNkPr1XSo1KArAeD9lu2dkyCgd2RXWuea8jF0fZ4NB5BzX3p5dZvb8UpNFVpgLBTB8NLUP
6ZzOLt1ygmtyLoTxGa+41gU0s7Lh/bD23Kcu0ZytI9xtfURaYb3/06trW+qA9j7a/GTgmbn/i2RB
TY0RQx50odq0dh78CSpjgpEq+WPeHnA85Kp+rzgEWFPBse3ti4tTkmhgA5M5Ng0iwlj+nj77BKEg
pIEbkS9R8+njFNHsiv6B81CmHcdmV/g8/OguNG1FxnvVbsuBg18ZqfxAq614ON7Qf8ubfyxvavdN
aY5/P0HsAQR9Lc9BWDS/9hfqgTwHQdLzfY9OEYqWQBs/C5xw2f9lCovMcYdg9xfgYXxnYLmb+MpS
O8pq/8Q98J3xXE45tJ+hWEvU/Ue+M6/jKTaqTG8RCGAP+uAdltnrSY6OBdW6bvDxRMwBr9lfhzuU
ACEGwbjovrw9qV+v5+PFoFibfqDAhb5/Grwjb3ZzRR58F2PJ+rl0K+dhwbvjEcaxWUwm5EW2cp+C
MW0P/x+Xhr4H8uTTInS6mBMrE3NfCfduDaiWlZAkCPXLpOY96Z94kHomqiAkQcmNtk9qJG9f/vU+
aZ5cOS4lapjfAS/u9PKOTKIySHN5lyOJRYpmkaNs7X5g60kQwU82syn3vH1N53UI+XlRpooLcoaU
+qmjUFmjGxyhd3TnOSVhAzP2C6fwqWoiIhM81r2nr90EQVxi98BWEvdD/+xTGz3P0dqiGoVk7XlN
1W4+dJAnwv26EnR97RDyQm+0xdVYh9jTJigW4ZxeCzbgOS+pY739HMam8T+7wMtjHAvvwAPIgron
FEyNCfswYytwR8WSuTLQDzTnpianO6IcjabV1ZxBanv7qoAHv1+VxgkABBYGf79eGBQSVTp7rbhL
ESZ/ePGoV2X8w07n5g5xi/nec2tx46mAsvASU4V++/q/L0xFoiO1QnqHeXO6VsYgKBG7mQWCTP58
n5gFsyAJfRuNf9zPT/aa4whLwWZLwYIL/tZsFS6qL217EHduEsz3Firn2RniXZS2Qym7Z5Rq3KfR
9s3qtKky12pisVipAuzMYusPr/vvHpzOdqIlWCRu1CfNGI5rVUGDg+Xd0DcsEhcVyera6Qt7RMYb
p/S3h/nvFoki7LEu+Z8isXz9nkWd2oklR+eu7Xrs6ZeYOvGxcjsou7oqUCqEK0KNFNcrZjkm1KSM
YzAbCgKswg3cFjzp/HG+j6jvRuiEOZTdszHYix6sBgPdZuJTU1aZRxP4dBkgcpKfvf0Qxz7RkyWC
TK5yETrx4IycdnmleRQOegnEXRim4Bgr2TgKkcybuS/qz21LPyECKMS9hQEsNK3TCHmRunULLrs0
P5E+JMgc5ciarRjZi9DunnVrz/dv3+ffREEFI4Z8iryRY8rJSrZmZxjRzRN3MGcZkOMwi5oCubBD
8dDk7Z8yVbODvlrFPkzwYy+hLSAdABW+frtFHzmpnS3d3URl7wp4xHtC9sj8ISltD0ZAsZU+fsNh
EpLZ22MKvQelx+BDggJ8zUlv6Z8lbiS3qU1F3LZYBIkE/sG5gMYOM0QotbB5iYTuh25UFNNxorjG
R9C9cBQPZLiPf+ggesmwf33fbNYcOoAkhevQxHCKR646CxSpaHSH0M2yDeplbXepstL3DfoD/aEc
Yyi3qRrTfud4aPZskxHx1bMAaaR0Q/uctLcLFcitk+IPZBe9OhuPAj6x36H5VopokRsr9Cgu2RIZ
TaoWk/WxtuAp7mxVVRgCHDWBQE0p4yDJxMpIjWAQW4DRDkqNsqOuyzvkXOMr3RXpNUqD1c2YUgve
aYT28Bt2cpT2FpUh0b/k32zYxLucPABxAkRha+5vjJ8XGjt8TMvicpf07N+XYK40gDYyrW8xykDw
aD6KHyEWaOMsgEA5JTZl1Y9DmafTToZKfQjoOLPpc0FqjHIaxRDg/whtocAPKOL5vaO/0snS4rQF
hTE7rPD/HFC2wW0vHBjBnNc5nVw70UC6XY/hJX4eAYTgESRTUbJv72ikRNMp9frSwxvOyXCIQGe/
vlVRkbfbOcDudadTeCQRHPDHOmOOKKokqN9US7Bv6GSJ9qQGwV6JHpgIXNN76jB4TralJtqQAhq4
t2Y1d8nCr3G0zmPslZAooN8ZUHOmPqeu8bbIBnZmEQsUqNYXPSqc5RCn8mXVXCMbhWRV9KJfVSez
vnCjJL4Z0X74psvMB+9wYptCJKrpqHpE0DBdvBzo54cbw1nVttdPuIehTDGiIYz8ifMVES2sOPHL
PFeBE55BFKm+FEHnfaokTnhw6+NnJsr8PRrC1MDGUbmzB17PNg77kuJM7dG+o7ChLSBMSwCBcp71
ZkFHfoMewLPb2P52hkdSPyAWlmRXY6lBUy7Lkga3BzUiyRQwAVDcULtC4SBMoxYiQhqHIdcLQow/
N8KZHFrAkFqzEGKAUL/QToHOTlB/wnnXl9xulpbtDqSh0GcWVhznOWLC9xX1IaTCjCSGHdGGQrS3
3KcGGSHkxsCAF0pWYf5xtjre2BKC6xbLAgo2qsBAZgY9SxZmJRpfgs3ULRs+IxAKZ5kW8/StL1Ze
KuVVa2vbrd5NwcT0KiOQe6xyCdmJG90NCvByuy6++xSCmCC+aJOvoj5MNCom9BDCNXikjNg9d1R8
oKqC+FoucUi5BRSkFl0HipcxUGRRSD4eHio3x4mjuiKtCx8H6NS7DHfwq6zMnIeGZnJ+qMqpq/Qj
8ZlwFtJk5wZ4RwjR8y8R7OGOPjASnxckcVUGW9Qeg9M67NQb9Dz5CYoQ6c1Ag0yAFBp3BcE3uA5U
Nd//VMayiKjHGEkOp69Dj030CC6Gle6em8AM5RGT7rqB/zzeLdAG8JlEOeK2Iu104L0ny21zzEWy
3KcAAkgHwBpR1EHXAdldczZeDBQ/ijXYH0kDQ8JxQ+apQ0+Ow/bcz/W0W0z2uDiMvSgMrsyS5EpZ
PHbPScVkoDmwex5bY6MGhA29IBu9p6NCL5Sy7rnO2W2bIGo+Iy5L9jtjHX5/TBTWrCmXyznN/Sdn
Jr9Pu5xX23Azs6PTZ2AAoLFESXlRNZZ9g5KotfWr0L7BITurrplGvDtK7iTvVcPG01HrwSZjvrdT
myS8osMEakRWfw4Hox+zZHBC9iH2m080w4GAgxIiQ9t0LXc+8jsjOobTApRitZSYjgnOYFKVbAVe
fzn8SANaLylqYzuam13Ef6ysQY8PoyD33eQtYNKF52LTgv7XOdsON1g7M1UtbZVTCg1YhF/pUOLi
5XEJidBLQc9hhJEGsfMg/jbdaXfqnvOg4x3VqBs7PV8GkWADhvJMbKvMUYWumORcLLAsCAPywudN
39BVpC54nOpKAsjfJ8uA8R6WYNwtKF57AFYUN72Znh784Bs7StmZMgRwMFkbSVddkO/hXT0hIHwo
YiRU6L5FOWyDiA2ALQUvbgYbEopwbmZKcUIHj/OYqIc0Q+t+36PLfy6dgDlyrEgh5syY0gLE8x+D
AGIA8/2SIP63zbME8b2Fql+DZMJV7ZvLFxN0gSOrIO9F/TkVGBqDmLUH0v3mgAMTb5VWAWTs2MgZ
h4kUNCiT8NHCa/J2XiL/qdXID2ToIBR7DKQtfxd5rPi27biT40ykDUd0V1NCCPAEOfr+hUjiRk3U
3QZ4nkwXujIvKG0QaDlzqrA5FC3lz6RfZ1TNOI528MCR8AeeM+1jzhQVHxabSqc0HpsOCD/9SinH
EJceEKhClJ2Nx7yg1yFMgxylycAQKmqy9wbk8Pb4hOxE5MidTwRqKzpjjwfedbLqzyvV5QdE+p2H
hNBtbyaOtA9Dwz9WaKfIfW+ytBXZzfwlYzxum8tqM6PqHI0qqY8sDq+m/dTRFi0nDlbZw8BJxoxa
W49zsEsngdVLa24n9nmKLAndp3roWa+l4U8BULKs1gWjVSVXeTZ0OYwEr4sIR0jwJlsHNQ00ZLoW
8f2YKY8IDSTK+zgJfbmfEGPEq8iDzePRtOrdzy3eAQB3LtQYq7W9p5+MlQTiTTlT/wWhdS8y+laq
fRDoKb8sRp/fzofYaT4gwDGRsYcZA41SkrihH8fEvtnBk7eKBEGeVCQyR3K357yCSmF1tZoBeIlF
5uA+pg5xwQRWZKfZcY5zN4yMJN7cY4A7q2T5ShdUeHecny7K5+d0HUGgLBs3e6cGzRTRNqpJrpeN
l3G0YNH4MiEwHNA/akwswY7asT1YuG/v86X2niI8zlBBYlb4c2ZK3XRygG/ShyGaUtygp8DSyTrj
wQOIJFDh8Y5sppU+btU4FCHQIoDfk5gHeimrok6AOpc78b2FRKjdcfYUN8LlEZhy4sGLaYDZiTxi
ZamwYYeBiSbPqppJM6QV0V4m4j0eH0g9xiuT2kb3fDAkjvZwjIBu1lNOpReIwe7DI+OlTxklqSZT
DGIDwqY3kguClWNPUKiidgzPGgtsdV8O5m7TgcbivWwWrhvVy3xfLC5Hgpqj2mMww1GJvIjnHpYR
AdrJcXtrB2F2xh+VXAgFSCx15kM/jGX8XoA4VxelURBsbeMS6une8J+Sitlui3BtH3pvIAmJrCx4
tKcaP3tcGXhehVK5Ozjqw6Dn4j0ivPglh9Y2C9LugL+QvVEYu19NWZT+iGQHbcTIHElEqrPtWEkW
8AynLk1qdqQlmdZtT8kzIENZ/McsXRjnpOaFVt60zufWkMozu8SraBM1tDjE41xcJHWdvpNuJ8SW
XbO44GQ/HwxbBfJ+XZfvwkpWP4I5J1/wHfRc4GMzw9rOQc52nrvevkS5CspYGqKVsg0gCdyg74iO
loOJ5YVVOVRhqLINtDxCrPkQpQ6vpy1q/mwCwSBJb51vqQAiUydpNJKwWTAdGclxCpPSNbGe7zEB
JsObG2tLKyBrxhyUMxCGq0kGLNUgboAy7Jbbg5VCscmpyA8g8nCn83EzCWPi9kqbYfa9Isdkd4F+
sIf0g0+WlYaPIUoOxn7YBDsbESokh9KakNcT0yrsvUPMCgxcBlvwOgkiMLM6EDdHbp6w+u7ZWRe9
86XhDDGd5FnpO+yfdCAzW4uIaLX6ifMwcuXtMW4GaUZwhDYr8f2Ghw59gKBeh4G+LlqsmnaIrBKj
8Qr9nOV0v1c9ca+FkHbT50yeJLTojKrwLIlMZF5XbEq2nO3ig+Phi+COvt1defXAiustmI1eRlOr
9ZJhNLSmGFZckZXavVAK+uUFB7a5N1oEAKQYap1XfTec5a7jaM4qEAntbBUPWkMbnL2AqESdhyFR
qcW2EYYOJ4kjXuWD8j3EVKx3R7Je7c2shzViM3pJmT06hn1w5w1VssI+i7ICX1N/6Z0zrhw/xO0w
f0RwbL2OkWn5CMUh23WsEKIzp531DGYlHtTKL2y09N3aum2P0q+k08jAylZi0ACR7dtQS+85xcn4
e05W+QMKf0e6PYEFk1fhGYK607UgKTvPjbosRGWEZoej6GyDoButktXcXHoQuG5QK9S7KPWTfxd1
H33wyfHn7VDk0NmNlC29v8tNIOvwY2yp7FuFbU+7846qt8lRAXc9quECsNHejdZRm27aYPRf8K7/
Ijx/Qnh82Ge/FLJ+M7L6N2diEJ5XTS0vv/MXvGPTueJJh1otIAU0MGqWf8E7QvAtk6fIACGrX4VC
vX/ZbOQS9TflUuQ1zPa/IB7biK8j2WRrIAs4QfKf0NdP4FpwRDRHXQBMoCYQJWlqZL/gmNgsCTqk
mulmKJ6jLqcr7Osvo3H7Unf6X+VQ3FZJ2Xf/53+/LtBTVzu5wEmpvJ1lXtQzF9Cpz4G32AzBUzLe
JAGJyR+q8sey938qX6aGB+oM8iUljfS/lxAX0YncwygdND8nJ4U6AveVfuoNkjtZ433p0jnS3+g7
0T21jBqn+hU+h0dOfknVq4mKZ6oZWkXvgVNjJJPOwzYyC7Acvicam/DiemjRI3avKHevF3kXpGFL
f4u9XIFFV+HD0vRnqZN4lx3mk7cpemzYAKZhU/ZbQBYiv2xRH3RGHzFPBOxlAMcrL5o4+wBJJRop
OGFRqqodN1EgvUQc6Uyf+WULyvtxAde4ysOGDtcVnsp0VmAZKYsrha3YzptpbdaCpvkvFjahUBuj
Aipv77TYcJimHtdS9XqV9kFsfZig+brlXo5RGFBv6bO0n8NzlbdJ94JT/Ddq/CFq0D5FMfn/rX/y
PzmVmqdfY8bLb/wVMpwAC2RH+4AOoB2+Ebh7CRlEj38hLEw7CwApBnS/+DUgOkxtmR+nIuyBjxgY
8WfI8PiWB6xKnJHgAAif/JOQYVybf62bcztk0fTW+AIWAlHoZEkj078UxWC732N7rdMfQMOhtHfT
BBkb5dQeJ9ZHQIekP+sWFj9ZMtYv3+Ywr8trUXlV45zVlkvSlDXaomG8DEKbhk0s6eP5Y2uj1b+Q
09f+6uOAOUcjorFybIwhc452L1pT6dA577EBrlW7iezamrDWM6f4nIMQMI27BAntxCsaBvpcdlHS
eJsZZn3QbnM4/jo8K8e0qymJdFjR/wmhMkI3r0YnIFqjCq35PwsL5+bXEbXq0EHru9X7XnfTSOZS
IPVL42/rSpm9CyKo4XAARVIWPxofzacH1wCuLcTPoeV5SjFF88df5tbfhGDnt1uilVyAddAjRd9T
cKokapjuRdW10TM0HC97h0xvdJT+bahoxpafoPpVqISynOmG1gM1+plK9Ca1cZZGcblbEFpRAyIW
l3SqdGjTrmG0Iuiaz7yKfY+40/oYt35ozXufspZ/s+KjxY8VeHbBA7WjbsAA6O2Her1xuTiSmDnI
8RdSN/rbR22eXzeuOJvB7fPyuz1Rt/3gQd+u7osckcXbty90gvVyIdRK2Rp9WKIM3il8thCggxV9
3WfJ2xZyX3P0dvEKsVnhs1Sp+x5/VA+pVLhnudVvaxGp8T5DxyX98fadnOBV5k6MqhFolZbKUJ9e
zywB49kO5tR/HjvYTzdevaRID4PfAZReUj1ZkZx8+4q/DTKNcppQApZkK0bBTKxfBhmBXUtVuZLf
8gGtsmXXLLWFStiosUj8Z2KU5oUSuFwRIOiEsADh7/W10EbKM6iRzvMsIgw6vjv0gMbxBQpvzDuI
42aI88U3DbT/9CGZQ2CBdBeDpINNvL4wtcqu5aTUfZttPNc5satcoxnuWAmj+/alxO+vEKYPxC0f
LJngfQo5plUlsml0iudp8mNlH0J6tH7kTk+MwnglCqP6/RysoV1cV0lb+vbeG+NsfUw7hZbOpsgJ
iBxBYTUHdyj/gadu47F08mv8zlq9HIbJdYs/sWNMwPpPVsWLwQcejUiUbzilGLn71+NDb67GBtgu
vwF3ttwF7Jgs/TGKBQ29qip8RATDYuTs+KfB+n32GeE62G02yakjTsNWaGEDhF2O9XX1KMtwAFde
MnRbpeu4RRIE54kuP7BMMvUEMk9tete0bYv6YQGYPD4kxTqhyMfJfu2/RqVIA6SPfGe58ijBUEZ9
+9WyLk7GiRtED8wsE9LJ3+FkD7Withja6ivWLSAZm1TTcXSLkEnLpFoRQVpG3MHqzr+xZJiwmrrS
ddkMkF1eCJYBHhrLNyZgkf6AQMnIsP1RIqShVLhV+uMlAOMsQnTx5iHyP3X4UIfYnRc0UPVI5fQd
b6ekO4JtuJQCrZENpVwToi2Y+FzQIYfUdyhq9vPndTEpxKaZ15CxcNJUEuSBsX0k/h23MdqlDV7f
dJT6blp89ye6yMVG9mG33rL8A+8T3mhMzXatUu4RqkQA8VmUg/iUdVWdlvuBroT1ce2lGh/GtvHH
e/LvnJ+NS7qPVmOiVvHOnBgyWbMBhEpQuU1lbbHQQ81n0BiPZXwcnQHxIvy16SYUjJqNTzs7P5L4
Cunyc2+c4/6un5SRrVmaOSUEdxDh8QNIo4BLWwn+dsi+yMlcjf7wGpVfygvN50Yn3ngI3bFJ3uUu
FavzSWDoeRU31jJcYsM3M5dmDc9y2SVQXpYrOotiNks77M2e2ejQYbXVuulR9K3css6yw88H8FAI
4VFxEQmMdbwdWgyoZ5dMv26OTBDLC4X/7b7pcGLDlEHBtEi3XZ3Bbvv5GU0NFrNHeAzWNP4AGquQ
jcRPmDEYkHLh0nMdExyxdOeZopdRdbMMOgOlwRrZGTCPPs4u4aQOsL9FHJgrYllJ1rbU1KapFC+q
4fEI9Ga6VAFCjz9kVpVMmjT00+K+7L1K4fAgDXGNsmWKXMZmLIOAWRM5QFGods82Hwh5SIQI1KPh
qOWl5aKT/K0p8EKpMU8ZKbdtPQKjCD9oLPMYk5Uqco5+ul+O1How5jK5WypmyfcW+pPNQ6QByPa7
RoZjGe0r5Oa4Y+WMRIF9u4LyFPvKCc38bYH++CrSspHjZdDRwZPuKuybWArUI5HV5c33VKVN00zP
LaHAbS40Dam5F7o/jL4nzeYswUVDrUJnZvV99zD6WnJ7KDZpk7eFmJUmNx2UIe8TtH2+2AZyUdwW
2m5mjBscM9IfAwaJDOdKyyqflJMCugcOWXjinUV4tzJFTWo9PtS65M9G6JwFrFJglRtSR2p3excT
i/F+aZfVBI8YIPUpbWRrlrQbmA/FtkvwJhCWG/irrwWKqSoB5Cv29G3X3XIYZ7tLi3cjB2I+sGlp
EqcuSC5mZrVMEswS6ixYhXeYdU776S61H4LYS7CUFtpFKBPwI0fI5sy3rTNqY1Etz/psiVwbnTf6
d3fRaNfrrbcsM9Nfd8jYu3ssV1G3IVGYKv/G9+ilwF/eNoZrWwSUZPK+QugqpPU5HcwbLpNxscUZ
AvgdIg5JZ8PY24AH0h29nfOus6arLOzQVT+EVse7aVxN/fip7ETJw+BPu0R4mxRN6JZYTVcBvfEo
ibpTvicQE272Paz6haplPVRBAJfRR4pnA/rfx4dQpoOH3S96F7i2flsngGpMOQTWiysEehQ96DVq
4zmOo+sMdSahEK8IOjN5ktSEFNVPCzKP2RKaeWkPc8ccCmXSZNFVZciz9VnjjEMLz8eThEqEtBil
XZHxPsrNDNYwNDfd5DuE3LRs0Obbl3B62AvQZJ74LKhuJgoODD4z107qsB/P7L6e+EmOMA3fQ9La
xKXMHov5LqAZh4kU09JFeKrdmULDFZp8RIeRUWQtCKfvmFBj00rAX95+s3hXGujQPei8W7nxeKat
H3l4QSG8PiNcsh2NC94dEpVlir3dXru52WT7fmiYjjPiVRUAjW4X4sOiY8t9P9sLWlowKkCDD3UD
fzDeQ+yBGrRinsT1bWvKlm+FbjiNrO5gziFEfTM4U9VIdOqzlqgKES1OJ5pihnRdW3TgtIx2TTiV
4d61h7D5AKLDwycVm/9yJOxyxyqdLEYJIzbFwk4RAmHyaPo6GMGf07pIJvM9KBiSibsms0mc0UEw
4b6zaKN+RCDJZoylak0fDZloZLM+rShh5boaO1PUq2IIGzcO1F3k5oOs7dE9WsXifwHqpkXULub8
IXCcAC/ltm2S5tIv6xF0oxqH+htqKI0F9lZY7ruQO8XerKyT5ktCzF3PMoVS7rNLW3+LkAE+dE/T
iqP0e4zGczAiC3G4K6rPE3Y5GnQNCkvjgq2gwz1hM3bTNmjFmLZRuxDXIMVJhpRCP4ptwztCnQzn
g2bFx5nOV3feAvqNJqVf22kBQ1VL7gSburWW/jPdB4P7AbGGxY22AMIZDW4B5rVhtamhpCBVge9f
1F/0ZLKsRrXm07rugiRfbWwanRUMZWZxYFPbZ++gCAl0LwMV0R5NgrY+ANLEFRsffRKXHepNeiPd
3hHbRRDhcFaN+i7YAe2olBoWrdfbyMujAwBeT4HMRuY3xL7LPheTiJ0zGl1x1N1gwrgmMIikZ93W
eJy7H4cOt+GKap9aaiSxK3ueH+Z+lv07q+tL69613A5tKlAKOr9a328/rgq82Ujw+aqtz/XsQWzZ
2CMshx2SNHl2HiY9sAuyarrAEJLebyfeqnbtcIYURarL5xitn3Gmi7Vfmu8BwOaAsIWqK7VxZOdR
e+zDsvE0NuW2h09KCO0brxehrCw7R9WatDb+HtNDhizzttIZHkA7+tqW1d/7speWYV/xMOntz+zb
Xmh5FPcg8RXshKlKzIZao6VXex+nxatrd1eHUxvC8LARxckOy6g8srHQnlgwLVKZzH9ABNoUz8E3
jEGChwinWdyNNuljywbOcohd30S4wrNNhgnrGLUSrJ/yKaKTXXb1pK/WBm/ofuth7sfWg/9Eyi4D
9y1y1vNFKT7zbPAqk/0Bc5iTA1qlK3e7uGOBhPvQFIn/iT76klsRmIRjhYR3ILWGemg8wqTXdWT2
OoNq6Zy7jkcWPNnkbkjHL1NNLEt1YjaN0MKRnD28AEHZj1jprPIQuE5OSlQ6nLOtCwwDaYrZkJdA
+6BFtGhNQCxyhz0aUrlLagLTs2eA6lKZnVM308ydtlGsuPagaCoCnnU9+IHbCt4oH2bjqsha6mjs
5v4pD5s4mbkKL1LYlCLgjvDj7gTOWC0q7MihoWaxItwytP7XaWrKCvQzVeU1khZQ6M/6uja5VFkr
k7LQ7WnGiF4Tvxc/aMyAr7tDdWIcINiLkroBTBzUYWAv2iDlxTti+GJSpGO5x+8Ks0v93MFcUTGO
WWWbioWPCz13L2RoMZB15KZBhXhnwaEjh1VP4oq2qrmDobNips9fI7E2LKHNUKOFQn2ojPnEquj9
wt1lAsV5mDMWdmBYCtjkAfdeMYfeJ2i81J5eXiMbphCPHP+G/kE3IcyHM4nTKu9ogF0mWtQFsxGD
63VK7TD4PGaY4mWHGDXQYrpwSUcxbFKOyWIx3zTFp7ZFnyS+qO3SJBU2gnOk4BPOE2yK2m+YLAX1
OjFvk8luFXK4QLgkzk5osvkRV8TWO9h11I36Ft16p0qu/VDZ3M+y0m3c7aVsbR51zEgyH/LONUuk
QQeegheQHj8Qjq5J1ARiuJ+SRpgJJsMhwfOhcVROnh297K7xOEZsmkM1kahuEbgnC/QlHW2HsffN
fAwRLiGzthkBjENWVfIF/25+mqykXW+nXCu2SxFzXw5Spsqkhpk/RCaZR6KPm3lZHlnv8V7yYap4
qW1H4Cuu5Uzt/8uopwjkGKZ9hkVDgeU60zRZyAnSM7d1zdzNSyco3xXIIYz9Lso7LWi4pfdbktRO
1cK7xRis4Frl2vIIttFjoViBdQueUBDMxvtIBUn7NLbIKBSbLhvqnuCyTK68difRZ5hXeg7zDLDV
HALTmn7wB1vM5oV0bkB6ycGT99wv3rpcSfiMYC2ISc8jVkyyyZ7GWMwMSviS+XSRPZJrdJVuedpk
DugI3/88Eeu1DEgM5ihC2wx9ikbyFebvFI4hlVrzN3RHsS6zsSqztzAiY44jY9xGeF9rv5bDg79i
WGnR0IfC8K2FUqfJ2X1tsjD4GuaQr1BZ4R+jumJ+hF0Y8dZ67ChJ12eNjyjysqNXkqMEHl4wjLqJ
uKtoOPNeNKouaQ7l/MB08j0uT2kP0U4+FrbK6B9q5WHUti/VzNQ/CC1wB1oyTR71svTKMTepVW4V
wN7QOSs0K3f9OCKVg/TBZOpHVigXMyWVrafyvU3/aNkwIKs5cXuB1TOQk1BmiXNajup3vp+5hqQ+
pdF5GJd0f0FSWLsLPcwiP+jO4UzBxma55Ady7kdCpw83kY8J3L4lVqVNaTJRA34RZ6aXUyMso4xV
2iApTJAi4R98bLwmovM+iEZzCnw5WOTham66WudpibassgWIv9crJ1531CkTnUOSzeyf4rLklSZi
MLc+0EgRFViKDWHf7625NISlmuIIP7guzChEO0zA6nmNGK7NWYe6KtpA6HOCDMSyzJ5kNZsTOirV
JnIEc2cS3UJkZla+XTX6m5oRbTV0fQHoKJqxTgqsOOxCXUM0/Osc9uacOcZWHns7y0WmA1/loeV5
/3DJ06oaZSo8RjwaH1wMRkicXpfzsO0ttd37/VfPnwx68zI1cm2Zyu7bT/f7pVBlJMfFdMuheH7q
P+HAdAeqlNXXxEV0hszTdyWk6ZlgTex6+1qnbS5KUDpWNAbR9yj931GpzhZwr/NMfp1lAYH+aogL
dOW2Xu/GLMO4xQuigLpYETQGmKSYYKCU2mACVvcO526qEAbZCDjymtjzEpl/Yh9lG5kjQolkKHuC
8puJr96+/d+GCmUvgHi6ubDQQinBfP+XSvuMDTIe3cp76hMxcx9sUOZYyObKEertS/025ySF4QAo
CCQIYuJpvZs0KnFKEqgnJC8k9h3hQgPCo1iVWSKIiE9/nHKnEIrgxSjfcTyuiXqi8Z//9eHappM6
on7/hEyaiVE9LOj1dkiI7PeRAwN0QT6ffJ9kYuHr7zlCDe17Y0vpXbz97KfDDGrq0SdoUFWWG61z
r+9kQjBonIJIfqEmwdERLhNVKl2ixPwn27fTUXbQbudppa24GsWxk6p5RmKoJXq5X1AaUshp1Lk5
micpJ7XDCI+TvfbtR3tNtAA0oQ3xpRfeA+GjfPT60RBAWQkmS/ulLcGJ4n1LGzxhjqC48F7Dtskh
FcYJ/C28ITMPzub+7RvAPeM1UECqBb/Zlh4CVYpHP40sbhTnolblF3pqsDDfg2Wt2Z6qRxzgR31M
W8Y2NqkxXc0mfv8silteb0pehd+j7nIxvQxOgdY7Y0Tpf2EVV1BXOC2suS7ZErpsohVgp2VvaTxi
RdYTrdXkmc1ypKUKMZs4tFn4MI/B0NNdrwaKR2Jq5ykhfaNEt9ck806P6sLYaByxM8vkVt3YmbTL
Mu0KlJGTxmznfp2Q26gOyQz2YjrSuC31UqDvSO2JmlnmmKQphVZitldHmGQ5TAvcGzd2F02Mv47S
lsqkM84QN6/ooaQs+/bw/zbhFO1etu/h54ag229Te+BkgX7yunyu4kaSs0KxNkegALs5Qu/PkvXb
lzSr5VdkyITa4IjRaLgA6rRxGaBsQZBCT5+DyDc1xiEJ/Owd1o9OZt3Ync0doMMfDByiZhGapNDK
6aP6E1B0+uTG58UmchpVRdbcEf7+JXaWCHZMvMv4c1ZR/rxMirYvPjrZ5LTXTtf/I30Ll7Y69Nok
lSJfavDK09ZbH+3YJK677suInNv66KXKTIs0rU1m9fbwGqLZr+PLp9PhS9+tr0DeECA+yQ6iabbz
vBydjyUMWL0LKV/20VlEGZWTbpJO7A4bAO+CvxQFG+blbGjFHNY8+Ng1ZV1KMBx5DH5fT4jJUEdY
XZOoJ9j4fooVQQA6VBqbstZsmTKARhCURYhWuCkTZwXoyMOI6wYPZ2Uee1EUWQYpEiP9fpyqBL3W
zYVlEUfzs7KyI/cP9msnQYUxQN9C2qxTxv53xNTzoj4ofCibQ5GanTmsgCoyDAorTs5vj7ch1b0e
bwKYhyosMYFt8TcdgKmqqakKN3zQbnW81oCC4o0RCTZbE6GeEPSCveeQdBiFci5NlfTnV+04mAqB
Bb/K++S5GMsYQCOviXROQTPedGFl6WCt1x1LFQPQpC6y6Zx2Jg5Me7R6OB4ntJpwLPkJ/IEWGRDJ
osmHtbNqTEJGrGMK88JXL+UqSNaRDquX0sQoJlPjxaDZvMlUkLVMiLET+Ktd32Kiw8noBUJjRTJ3
UzAP9r0wpMohN4soJkogbw+pfv36lDLavI5t9Hc99sLfunobngBiex1+y0epPqVt6TlnDvDowc90
7VLjx2sMQZLgatFJHu5qF4/WAj3Ox5GGtnFT6qEENI0w/7YWjHr8uG8+/l/uzm05bWwJw6/imnso
nYV21cyFIT4kthMntjPJDYUNRgIdQAdAPP3+liQcJGM7k5Xao9qquRqcltapu1d3/38Pub8mnyi4
Xbl9enVqZ54zuw5ItT2sFkayOLZisB19cjnWR3ieog+u4iWXWCR3K9Bbq/mgA1ve1y155BVkiJCp
gI2BWgjUpDm/62w7KZcDiJfW/cSJPxlYJTB6YEku7TxeDdJFvnxHTty/o32IQQW3RpZgJvgSMCJr
Unip6n+nasKE/a4o7N8u6Q6kL2L7RsM+jxZupJrHw9hyCWFMk4ReAiGUurae3Xm6TkOVnkLjnwG0
RRRlZw5QqM4i/kJ37QS3aJjRoCCbnZAmyEXvOpLL/c3a8WBcM4LVe6ip3qVrh66IPXc2+5r1LAC3
vWE2H4BoiG62s4yQmAHfEdG+jkEjauXaSHPlXsvT5LsKte2tm5mwcm6sgFakifeOft7eG/jkurJm
Q5BWRpmZuAqGhqPQ0GkR4R97aU7DMesF+kcbhvN3ll80eI4V6/aN7Vc70OXLgO1TkEWjYYdX8vue
ZYAHCNeOXrpjKEEDaoQ2yo0aEl+F3Y2mm4aecf+bRsE1KUJ7/oY/9mznF8OkVoeUDUq8WTaRmYlD
n6Y4GNM+hYur7sN1ehLoKoVvrw+ykPTDDBejpEiewgP4UzDIzUvkRgvm2opambG6jjgzuoa5OI64
8MDJ5/r251ALhp+9ZNhZQBlvOouBvlp4/im06hacHCllXxTrWR9jK3beh52lfYu9TfCTMj+F3h7n
RUtDWmRrqWpcA4IPH4MMFHtIePZ6peXaV0e0pzlWI1WBHnA+/agHADSOO3ZgEb2Zk4tT1/S9UmIn
H8+iaUoqIYtP1KmpjJRNCmiB9XvDF2oU4TElwg3ADWJeINjVmi6BSmfKjdHLt2M6aTL5rqe7p3o0
8882280oVB3/m95xNoNMm5L0WFLhf2bAaxgOXl8ZU2zm2srAwSNudRQDUjgGt0x9/6nzYUD6wLXH
04zEAeE0GLE3PSrCBwlZkhSqTPgH7SAFMAb7aEC2Jwpoa7JxLoF0093Tt6edj1t1apzp25zAWTx0
vgeewJLH886ll4f2Ra7np6Ee6DfEQP2PUYdFO7ZIjNFpMd2QdplFybBvLxxBDsfl+2RteI+5NfOu
dBuIx5xI8Zk3jRYfAzP1U5BOSXaf+252q5ja/LoT9jAQ1kZdn+haus6OdTqA3ax9x5313SV4zZW7
gYt2lU5JAYDRnZEIwSZ+oTdN74KOS8ZXlag23Ivzubl5Y9uLuWvOLa3R8UEtbrN2k5sjIyTMuttD
IHiGedUB9n+38PQc1MQyVK7UtWCKfH05G1Qo7CqbaxZVt9QjgZmhXK2xnIrmxwGmczJbzIz3hM1o
uTTM8s4HApWzExIRKZoe/oDxQlf8O2+6SS88z1GuOytHP3n9W4p+7PXh42qiPjU6fFKJ2ywGjNeB
mfSmYTiZbkgwcG+Pht8j6MpXNNzLwdcrVLwfZ0EkYNcmscLBzLVoN0057IA4ieOAJe7AyRNHlv23
l/orEfolhB52EvdybnnJ2VKHs93K3On5lPYLxjEQGW19nACuLvpC0B4qhkeu3wM/tTjtMC0ns3na
uXQsVTSOWNuwI4umhvlmjTmbgRA7mUJzCjBZ9eYXAWlePEo9WE2P/aUvGkyt6We1Iul5Z664muKL
JF9SbROeu4Gvx6DhKJdhJ5Iu6ltE/T7pjheScqWibkNGk7xSavn+tA+SZ3G5XjgJWDwPTvQ+8xep
5xSnrONTBVjQ1zSOvL8zaFMfDU/zCPVAPPFW4Ou5/mGnlI2VVVgln8X1dI1M6Hyznk8gnFJsuos7
s3uqPHKyhiwZdyp7vE2y4bkVdu5zWk2DIrRWi+AXNizUeLjNOpWrsIE1NiyVUkmQbG1/MgysPBsU
C2JtM9e/8HyLjmLblXOzhBruJLdc2jQ5w803txevFuwToFiv79hGgK44PQLkIhAhmujkotVPzzbI
1qsI5OdkaivWl6WlJp+h+egMbAK7H7CL2VXmL9P3CyMMzv2NrkJBamPI6L68+eRB30FBcrheXXid
TH+kcn5pHtOObP7lja+s3wHEV1rUuwKK0aiZ5lLZmDKoUPLAWRrZhKj3cnqLZ0H/NiKJ+XEGivpK
s1ZzckrJ1qJ3cWxGjy7INpqeDbXF+hS+8uTOdPzphUIn5VsNbl0yJFgBMHqxz3RPZ3bfWJLuLRf6
/wZnUQ1EgKfehamX5tfZJM4/TxKsUbJrzCN+LVBEN9Gv/dHrgo4mxZtv8sXkzz9GY0BbAy/h2vOQ
1nAYGGuu4TXoRvFRxRe/JsMnNJtmY4QbtJnFKlFwb4Ao5dH/OPKjECeq+Lnj6F0uQoJUr/od08YL
9ybppWl4fYTlfL7+N7URPERZmIp1ACIc7s+CJmJ7PzMHDQk/5oD+K6aIBHLTbAwe8kJyAQQ0cFfF
U872/37wL2+BYsF+ZvQNEXuj17o21YGoOUq8xdPYAT2rC8+VCPmD7Sief2kHNEZQHpHz8Z9/wPYo
Ot1LzYJhgUgqriS9chYAEtXOgdHFLdZBcpRvatMecAwurlKj141ucfHk/lcuMRt9f/Qq4E/2CFF7
kAfiYXZ4YYsmQdRClB/1sPnPdBI9Keh/oAt1CElhI4WsTzk4C7bThbGZAlw6fBfPv6ULXz4JfLm0
RdC75IIsMpRC8fM09AHYPZImoJh2+qJ1BwLYCpdbuQPR6xJFE4BljMv+SbBp1oebTF89+E/FUxqf
Np0EYCgsmdTwDaXbgzAU4wd0+9AesLvgy+hpDiSgePA826UPyK6ICJrULGi9rkkomAs0SeL9TdAD
2NoDsAT262l62jV8QJTlkvy6NjTEOScASpqhHGTDIoLutXUBHtJK69OmI0AKW9YY4BjDla6BdIUA
TjxNNWh2oUjAZdyZzNYZA3j6ZScBvwA1R9UPoLrdOd8/CA4HQQeua5qV19S6rUCbJQ6vlBrQ7a5m
GhYZ28pBbhwEinm6sFKL0IlazlLblCE84eXu/HVtoGMQqcMxBZV/8TQnQRFs7japg9L2tEkbGBxS
yT1g6GgD8qxMZLnEDYtAFVSXQ0DhQPmmFg0fpIns6Lkgw+CCzyfSNsVTt4e22YX4gYI4aASLp3Vq
QEdXyxpEjgDXZGpW1Ooi3Lgk9RTUAPB1Qu7lEWnfSaDWRvp6oHRp2UCKXK9GiZe1bxJsowvTPPDI
She2z0HmrIqCMzmboLEXcH5EEeQhddjToT4hgAzlSEv3AvlGkQmQmwW0IhXBAu/+NMr9vcCJIJQP
UBYTWTyt85Hg5VBkrwk6jjDahU1fDlI4HLVZwD3gToblrExn62ZBNShGltwLhtHlSqyQ26zWGnW7
PwuqimKg7TXdrloXMGBtpAPpwkGinhsLWR+3bXW5RxNdo91r8bTOKpBqk7aNBAyoz1YNHMRylI3V
7xE6o3wbTpjdISm2W4vcJD6vJ60JoMJi99uYx+qp7wVC6dyXKa5wqit164JHLNCzJlH/OKVkdwVK
H0eJ/uviafhJpa8sakWxQOJpnctM9EC0V5GzjT1iRKIEgxjZbpT7+tDpoS8JsJF4epolXtimEyGW
SHYW7K5QioBXmgrB5CgwNbRaLIffuqOgOoT3ZIcP/6UIoZI1qGsCR8UzEnijXqUqWjd8TYERTnL4
xNCIi+AFg2E5dAZIJcBlRW6xsr5t2vyQnMpufhrcUZVM2mzviO+rAMvpQrxHwQ2Fx8XTvk2A4y4b
OcIx7IkKI+7N5SifawK2B0ZTmE7xtM495pIgnV/GPQTKRpi0snni1rG/F0Qk1RbtE+mr2NZZAK0j
qxDInpFPoHPi4WoTSu+5VzPbdJUtXtUijYCuFgymUk6ByKkQJ9bJn5YKsbkLnC7mAqeBmHvxtC+Q
xn1Z1k1GI0DkK+CNDatISsmCQw9EC1At8bRv+KB7yo+SCKWbFNSwxHTwPLgJuCUIek4TnNjT7+3y
DOH1FOTbUkeBmHLVEfbwjRHoN/ECqi3gciymoXW3BEr2pVPMJNiIngE5hji9eBonAoxgl7pOAq69
Fo7fEoXsUrvA4K5ITTyjq058I3qC70xqQWBiKueg1MAtMgugg0Q9u9QskGHE5rHGBEsP7QKbzAP3
yJ6xS761Ti+Cj5KuuSGGBBuISRledWNunAWqLig3wUFq7V5gFhzZO5MoQqPklJLcciuI6EjNUWSv
oBDoplBFV1p3IugeIX0icJQgCNCcnTcsqln2Z0EUodFAQRE1icVTTnub9AIJFmkbqaL8BHR7l19p
7gVsKPUpqIYqI8kstctT4P6ryV4ghadAEIH0c3UkGk5zUZxqE0vRrNZdHXWr6GkrZR1wl0GNkXCl
Qrt86meB2DoRNgrVYObZWY+W7YIDjWn+cVSZeixiAxqIl3ISGhqBaxMVGKohWqnsZulnZ+En1MYT
8qPvev64wHx4k+QQNOSlP9hhHZ7/XuEcilJ2wAy1PxQQkPLdPyAhf9Xqf4uQ8d6PuxBy8Z7qn1cD
fP7q2rt2o9r9zzNvEo/iBxfaMYGDqT7zahSAG6EryP0oGO0DMfDV0MI/vuQZcuXpFLwh+HC7kZcR
MT8nN/bAq9U/uCicl/7geA6H7yjZDV0sY1l6Jyu5P/K9xygOvdpXlxVt0rIjP4pH42j/q8syMXnJ
oAIfUu8hS2vCi4pUWeGDiT9aj+LJvuSywElacgWwOooej2iklAX39Wkvi8pl33LCrHvj2npWlcqy
kk8nUTytf3JV6CIr+YwZ97z9GYcTUUClZAWfj0dubQNWdQjScukRHEZe/USWSW5p0eHYGzW0SJk4
lpYcrevbogT3yYr98Fw3lclNacEIyB7m+W4bFGqvzBjKir6IMi95Ns1lOk5W9uXIC2vaA1SXSPTI
y41zfxSOd5IKY16WlciLTpLRg5slkzSt7ekqRSct33uASm1UB1WWiR950diCJEprO7uC68nLThKP
/xaLmm6qKrp+h/Qoi5uiRR5IWnQUpg0doqlFbkVW8tXkPm42a6vSFvKiV6O63aqCwPKC10dno2CR
uF7drCNfVI78DvnvJ3EyqWkqwTr3m4RfTjbeQ82MVYHh3/Hl36J4vpuDQqWUyBZp0VGcukf9URxh
KeuHs8RR/p4XDEbz5tmnEJtoqaz4j65Xn/Ey/Cgtdu7jkdRvNVVMT1p0PJk2cesFLEFW8KdJGCa5
vxo1rgl0bRIwQFnxn91oPDk6T57ZtjLIJyv+S5S9sBGr+uTf84LnG1GIJ4IgK/6G2Z9AZ1ZzKWA/
FElCedmb+q0SZlYRUpSVe5uO3J0UoVOqGJ2s2LtJHGDZapLLZLG0ZI+bTWN7V2kXWdFfR9gdujXV
j2ZVBSktfJKkR3eHPr5Eo0jL95KHiO4SNc+tijhKy365VfSrgZhDkaanqsbn8acdDcihf1YProm/
ePAno/iv/wIAAP//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1.xml"/><Relationship Id="rId11" Type="http://schemas.microsoft.com/office/2014/relationships/chartEx" Target="../charts/chartEx2.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2.emf"/><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emf"/><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352425</xdr:colOff>
      <xdr:row>16</xdr:row>
      <xdr:rowOff>19050</xdr:rowOff>
    </xdr:from>
    <xdr:to>
      <xdr:col>4</xdr:col>
      <xdr:colOff>581025</xdr:colOff>
      <xdr:row>29</xdr:row>
      <xdr:rowOff>66675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43A7CAA0-29D6-41E3-8A45-8E559806814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38350" y="3067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504825</xdr:colOff>
      <xdr:row>16</xdr:row>
      <xdr:rowOff>180975</xdr:rowOff>
    </xdr:from>
    <xdr:to>
      <xdr:col>7</xdr:col>
      <xdr:colOff>371475</xdr:colOff>
      <xdr:row>30</xdr:row>
      <xdr:rowOff>38100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993C70E-BCDC-4A29-B43D-4109C431A3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90950" y="3228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66675</xdr:colOff>
      <xdr:row>16</xdr:row>
      <xdr:rowOff>152400</xdr:rowOff>
    </xdr:from>
    <xdr:to>
      <xdr:col>2</xdr:col>
      <xdr:colOff>209550</xdr:colOff>
      <xdr:row>30</xdr:row>
      <xdr:rowOff>9525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B48E0E0B-FDC6-4507-B697-211898D98F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6675" y="3200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371475</xdr:colOff>
      <xdr:row>6</xdr:row>
      <xdr:rowOff>161925</xdr:rowOff>
    </xdr:from>
    <xdr:to>
      <xdr:col>16</xdr:col>
      <xdr:colOff>66675</xdr:colOff>
      <xdr:row>21</xdr:row>
      <xdr:rowOff>47625</xdr:rowOff>
    </xdr:to>
    <xdr:graphicFrame macro="">
      <xdr:nvGraphicFramePr>
        <xdr:cNvPr id="10" name="Chart 9">
          <a:extLst>
            <a:ext uri="{FF2B5EF4-FFF2-40B4-BE49-F238E27FC236}">
              <a16:creationId xmlns:a16="http://schemas.microsoft.com/office/drawing/2014/main" id="{1760FB0A-3948-4A19-A43E-01D9BF479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571500</xdr:colOff>
      <xdr:row>6</xdr:row>
      <xdr:rowOff>57150</xdr:rowOff>
    </xdr:from>
    <xdr:to>
      <xdr:col>11</xdr:col>
      <xdr:colOff>552450</xdr:colOff>
      <xdr:row>20</xdr:row>
      <xdr:rowOff>133350</xdr:rowOff>
    </xdr:to>
    <xdr:graphicFrame macro="">
      <xdr:nvGraphicFramePr>
        <xdr:cNvPr id="2" name="Chart 1">
          <a:extLst>
            <a:ext uri="{FF2B5EF4-FFF2-40B4-BE49-F238E27FC236}">
              <a16:creationId xmlns:a16="http://schemas.microsoft.com/office/drawing/2014/main" id="{478700BD-AD27-42D9-BE9B-BA6C4829F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152400</xdr:colOff>
      <xdr:row>7</xdr:row>
      <xdr:rowOff>104775</xdr:rowOff>
    </xdr:from>
    <xdr:to>
      <xdr:col>10</xdr:col>
      <xdr:colOff>152400</xdr:colOff>
      <xdr:row>20</xdr:row>
      <xdr:rowOff>152400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53A0B82-3C70-481D-8DB8-9DD852F325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67425" y="1438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20</xdr:row>
      <xdr:rowOff>133350</xdr:rowOff>
    </xdr:from>
    <xdr:to>
      <xdr:col>2</xdr:col>
      <xdr:colOff>42863</xdr:colOff>
      <xdr:row>23</xdr:row>
      <xdr:rowOff>57150</xdr:rowOff>
    </xdr:to>
    <xdr:graphicFrame macro="">
      <xdr:nvGraphicFramePr>
        <xdr:cNvPr id="2" name="Chart 1">
          <a:extLst>
            <a:ext uri="{FF2B5EF4-FFF2-40B4-BE49-F238E27FC236}">
              <a16:creationId xmlns:a16="http://schemas.microsoft.com/office/drawing/2014/main" id="{029308BB-87FF-4149-8969-AD2A1C54D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576263</xdr:colOff>
      <xdr:row>18</xdr:row>
      <xdr:rowOff>133349</xdr:rowOff>
    </xdr:from>
    <xdr:to>
      <xdr:col>5</xdr:col>
      <xdr:colOff>95251</xdr:colOff>
      <xdr:row>22</xdr:row>
      <xdr:rowOff>66674</xdr:rowOff>
    </xdr:to>
    <xdr:graphicFrame macro="">
      <xdr:nvGraphicFramePr>
        <xdr:cNvPr id="3" name="Chart 2">
          <a:extLst>
            <a:ext uri="{FF2B5EF4-FFF2-40B4-BE49-F238E27FC236}">
              <a16:creationId xmlns:a16="http://schemas.microsoft.com/office/drawing/2014/main" id="{359FB2DD-ED61-4A7E-8F6D-AFB0D11B5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538162</xdr:colOff>
      <xdr:row>18</xdr:row>
      <xdr:rowOff>38100</xdr:rowOff>
    </xdr:from>
    <xdr:to>
      <xdr:col>7</xdr:col>
      <xdr:colOff>904875</xdr:colOff>
      <xdr:row>21</xdr:row>
      <xdr:rowOff>47625</xdr:rowOff>
    </xdr:to>
    <xdr:graphicFrame macro="">
      <xdr:nvGraphicFramePr>
        <xdr:cNvPr id="4" name="Chart 3">
          <a:extLst>
            <a:ext uri="{FF2B5EF4-FFF2-40B4-BE49-F238E27FC236}">
              <a16:creationId xmlns:a16="http://schemas.microsoft.com/office/drawing/2014/main" id="{018BD80E-5C30-4B27-BCA4-62CAD8AB1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71437</xdr:colOff>
      <xdr:row>18</xdr:row>
      <xdr:rowOff>38100</xdr:rowOff>
    </xdr:from>
    <xdr:to>
      <xdr:col>10</xdr:col>
      <xdr:colOff>1066800</xdr:colOff>
      <xdr:row>21</xdr:row>
      <xdr:rowOff>0</xdr:rowOff>
    </xdr:to>
    <xdr:graphicFrame macro="">
      <xdr:nvGraphicFramePr>
        <xdr:cNvPr id="5" name="Chart 4">
          <a:extLst>
            <a:ext uri="{FF2B5EF4-FFF2-40B4-BE49-F238E27FC236}">
              <a16:creationId xmlns:a16="http://schemas.microsoft.com/office/drawing/2014/main" id="{5F19BED5-A914-4F38-9759-AC74283F6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271462</xdr:colOff>
      <xdr:row>18</xdr:row>
      <xdr:rowOff>0</xdr:rowOff>
    </xdr:from>
    <xdr:to>
      <xdr:col>14</xdr:col>
      <xdr:colOff>9525</xdr:colOff>
      <xdr:row>22</xdr:row>
      <xdr:rowOff>9525</xdr:rowOff>
    </xdr:to>
    <xdr:graphicFrame macro="">
      <xdr:nvGraphicFramePr>
        <xdr:cNvPr id="6" name="Chart 5">
          <a:extLst>
            <a:ext uri="{FF2B5EF4-FFF2-40B4-BE49-F238E27FC236}">
              <a16:creationId xmlns:a16="http://schemas.microsoft.com/office/drawing/2014/main" id="{F6174282-07B1-4E32-9B19-367A52DDD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6.xml><?xml version="1.0" encoding="utf-8"?>
<xdr:wsDr xmlns:xdr="http://schemas.openxmlformats.org/drawingml/2006/spreadsheetDrawing" xmlns:a="http://schemas.openxmlformats.org/drawingml/2006/main">
  <xdr:twoCellAnchor>
    <xdr:from>
      <xdr:col>1</xdr:col>
      <xdr:colOff>66675</xdr:colOff>
      <xdr:row>5</xdr:row>
      <xdr:rowOff>0</xdr:rowOff>
    </xdr:from>
    <xdr:to>
      <xdr:col>11</xdr:col>
      <xdr:colOff>157163</xdr:colOff>
      <xdr:row>19</xdr:row>
      <xdr:rowOff>76200</xdr:rowOff>
    </xdr:to>
    <xdr:graphicFrame macro="">
      <xdr:nvGraphicFramePr>
        <xdr:cNvPr id="2" name="Chart 1">
          <a:extLst>
            <a:ext uri="{FF2B5EF4-FFF2-40B4-BE49-F238E27FC236}">
              <a16:creationId xmlns:a16="http://schemas.microsoft.com/office/drawing/2014/main" id="{EA1A431C-B6D7-4D1B-BCBE-E977AD604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10</xdr:row>
      <xdr:rowOff>0</xdr:rowOff>
    </xdr:from>
    <xdr:to>
      <xdr:col>21</xdr:col>
      <xdr:colOff>304800</xdr:colOff>
      <xdr:row>24</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EA6F191-E350-43FE-8DD4-A2332F911A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534400" y="2171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257175</xdr:colOff>
      <xdr:row>1</xdr:row>
      <xdr:rowOff>28575</xdr:rowOff>
    </xdr:from>
    <xdr:to>
      <xdr:col>4</xdr:col>
      <xdr:colOff>95250</xdr:colOff>
      <xdr:row>8</xdr:row>
      <xdr:rowOff>19050</xdr:rowOff>
    </xdr:to>
    <xdr:grpSp>
      <xdr:nvGrpSpPr>
        <xdr:cNvPr id="10" name="Group 9">
          <a:extLst>
            <a:ext uri="{FF2B5EF4-FFF2-40B4-BE49-F238E27FC236}">
              <a16:creationId xmlns:a16="http://schemas.microsoft.com/office/drawing/2014/main" id="{76E9A9FF-6F31-49BC-A14A-2F65A46E97AA}"/>
            </a:ext>
          </a:extLst>
        </xdr:cNvPr>
        <xdr:cNvGrpSpPr/>
      </xdr:nvGrpSpPr>
      <xdr:grpSpPr>
        <a:xfrm>
          <a:off x="257175" y="485775"/>
          <a:ext cx="2276475" cy="1323975"/>
          <a:chOff x="257175" y="1143000"/>
          <a:chExt cx="1676400" cy="1447800"/>
        </a:xfrm>
        <a:gradFill>
          <a:gsLst>
            <a:gs pos="0">
              <a:srgbClr val="0066CC"/>
            </a:gs>
            <a:gs pos="100000">
              <a:schemeClr val="tx2">
                <a:lumMod val="69000"/>
                <a:alpha val="80000"/>
              </a:schemeClr>
            </a:gs>
          </a:gsLst>
          <a:lin ang="5400000" scaled="1"/>
        </a:gradFill>
      </xdr:grpSpPr>
      <xdr:sp macro="" textlink="">
        <xdr:nvSpPr>
          <xdr:cNvPr id="5" name="Rectangle: Rounded Corners 4">
            <a:extLst>
              <a:ext uri="{FF2B5EF4-FFF2-40B4-BE49-F238E27FC236}">
                <a16:creationId xmlns:a16="http://schemas.microsoft.com/office/drawing/2014/main" id="{82A66184-A419-4D56-8E02-8B06AD853EF0}"/>
              </a:ext>
            </a:extLst>
          </xdr:cNvPr>
          <xdr:cNvSpPr/>
        </xdr:nvSpPr>
        <xdr:spPr>
          <a:xfrm>
            <a:off x="266701" y="1143000"/>
            <a:ext cx="1628774"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p>
        </xdr:txBody>
      </xdr:sp>
      <xdr:sp macro="" textlink="">
        <xdr:nvSpPr>
          <xdr:cNvPr id="6" name="Rectangle: Rounded Corners 5">
            <a:extLst>
              <a:ext uri="{FF2B5EF4-FFF2-40B4-BE49-F238E27FC236}">
                <a16:creationId xmlns:a16="http://schemas.microsoft.com/office/drawing/2014/main" id="{E2F01A4C-8689-490C-9C9A-751AB04EC165}"/>
              </a:ext>
            </a:extLst>
          </xdr:cNvPr>
          <xdr:cNvSpPr/>
        </xdr:nvSpPr>
        <xdr:spPr>
          <a:xfrm>
            <a:off x="257175" y="1552574"/>
            <a:ext cx="1676400" cy="103822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8">
        <xdr:nvSpPr>
          <xdr:cNvPr id="7" name="Rectangle: Rounded Corners 6">
            <a:extLst>
              <a:ext uri="{FF2B5EF4-FFF2-40B4-BE49-F238E27FC236}">
                <a16:creationId xmlns:a16="http://schemas.microsoft.com/office/drawing/2014/main" id="{3AC7C423-8A0E-41C1-969E-9B0B0DF64889}"/>
              </a:ext>
            </a:extLst>
          </xdr:cNvPr>
          <xdr:cNvSpPr/>
        </xdr:nvSpPr>
        <xdr:spPr>
          <a:xfrm>
            <a:off x="361950" y="1628775"/>
            <a:ext cx="1491796"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10645E5-5644-418F-A99F-D9207883B2BA}" type="TxLink">
              <a:rPr lang="en-US" sz="1200" b="1" i="0" u="none" strike="noStrike">
                <a:solidFill>
                  <a:schemeClr val="bg1"/>
                </a:solidFill>
                <a:latin typeface="Calibri"/>
                <a:ea typeface="Calibri"/>
                <a:cs typeface="Calibri"/>
              </a:rPr>
              <a:pPr algn="ctr"/>
              <a:t>$429,653.15</a:t>
            </a:fld>
            <a:endParaRPr lang="en-US" sz="1200" b="1">
              <a:solidFill>
                <a:schemeClr val="bg1"/>
              </a:solidFill>
            </a:endParaRPr>
          </a:p>
        </xdr:txBody>
      </xdr:sp>
      <xdr:graphicFrame macro="">
        <xdr:nvGraphicFramePr>
          <xdr:cNvPr id="8" name="Chart 7">
            <a:extLst>
              <a:ext uri="{FF2B5EF4-FFF2-40B4-BE49-F238E27FC236}">
                <a16:creationId xmlns:a16="http://schemas.microsoft.com/office/drawing/2014/main" id="{11213F0E-4D28-4C90-9D91-661FAB102712}"/>
              </a:ext>
            </a:extLst>
          </xdr:cNvPr>
          <xdr:cNvGraphicFramePr>
            <a:graphicFrameLocks/>
          </xdr:cNvGraphicFramePr>
        </xdr:nvGraphicFramePr>
        <xdr:xfrm>
          <a:off x="274184" y="1933575"/>
          <a:ext cx="1490253" cy="1905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EEE52101-B510-4B82-93D5-C51CFD20F910}"/>
              </a:ext>
            </a:extLst>
          </xdr:cNvPr>
          <xdr:cNvSpPr/>
        </xdr:nvSpPr>
        <xdr:spPr>
          <a:xfrm>
            <a:off x="371475" y="2228850"/>
            <a:ext cx="1506220"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r>
              <a:rPr lang="en-US" sz="1100" b="1" baseline="0"/>
              <a:t> GROWTH</a:t>
            </a:r>
            <a:endParaRPr lang="en-US" sz="1100" b="1"/>
          </a:p>
        </xdr:txBody>
      </xdr:sp>
    </xdr:grpSp>
    <xdr:clientData/>
  </xdr:twoCellAnchor>
  <mc:AlternateContent xmlns:mc="http://schemas.openxmlformats.org/markup-compatibility/2006">
    <mc:Choice xmlns:a14="http://schemas.microsoft.com/office/drawing/2010/main" Requires="a14">
      <xdr:twoCellAnchor editAs="oneCell">
        <xdr:from>
          <xdr:col>2</xdr:col>
          <xdr:colOff>295275</xdr:colOff>
          <xdr:row>6</xdr:row>
          <xdr:rowOff>95250</xdr:rowOff>
        </xdr:from>
        <xdr:to>
          <xdr:col>3</xdr:col>
          <xdr:colOff>409574</xdr:colOff>
          <xdr:row>7</xdr:row>
          <xdr:rowOff>156063</xdr:rowOff>
        </xdr:to>
        <xdr:pic>
          <xdr:nvPicPr>
            <xdr:cNvPr id="37" name="Picture 36">
              <a:extLst>
                <a:ext uri="{FF2B5EF4-FFF2-40B4-BE49-F238E27FC236}">
                  <a16:creationId xmlns:a16="http://schemas.microsoft.com/office/drawing/2014/main" id="{D3A64AEC-9F53-46AE-B9C8-A7DAD7308D27}"/>
                </a:ext>
              </a:extLst>
            </xdr:cNvPr>
            <xdr:cNvPicPr>
              <a:picLocks noChangeAspect="1" noChangeArrowheads="1"/>
              <a:extLst>
                <a:ext uri="{84589F7E-364E-4C9E-8A38-B11213B215E9}">
                  <a14:cameraTool cellRange="'KPI yoy'!$I$9" spid="_x0000_s12416"/>
                </a:ext>
              </a:extLst>
            </xdr:cNvPicPr>
          </xdr:nvPicPr>
          <xdr:blipFill>
            <a:blip xmlns:r="http://schemas.openxmlformats.org/officeDocument/2006/relationships" r:embed="rId2"/>
            <a:srcRect/>
            <a:stretch>
              <a:fillRect/>
            </a:stretch>
          </xdr:blipFill>
          <xdr:spPr bwMode="auto">
            <a:xfrm>
              <a:off x="1514475" y="1504950"/>
              <a:ext cx="723899" cy="251313"/>
            </a:xfrm>
            <a:prstGeom prst="rect">
              <a:avLst/>
            </a:prstGeom>
            <a:noFill/>
            <a:ln>
              <a:noFill/>
            </a:ln>
          </xdr:spPr>
        </xdr:pic>
        <xdr:clientData/>
      </xdr:twoCellAnchor>
    </mc:Choice>
    <mc:Fallback/>
  </mc:AlternateContent>
  <xdr:twoCellAnchor>
    <xdr:from>
      <xdr:col>4</xdr:col>
      <xdr:colOff>171450</xdr:colOff>
      <xdr:row>1</xdr:row>
      <xdr:rowOff>38100</xdr:rowOff>
    </xdr:from>
    <xdr:to>
      <xdr:col>8</xdr:col>
      <xdr:colOff>171450</xdr:colOff>
      <xdr:row>8</xdr:row>
      <xdr:rowOff>66675</xdr:rowOff>
    </xdr:to>
    <xdr:grpSp>
      <xdr:nvGrpSpPr>
        <xdr:cNvPr id="33" name="Group 32">
          <a:extLst>
            <a:ext uri="{FF2B5EF4-FFF2-40B4-BE49-F238E27FC236}">
              <a16:creationId xmlns:a16="http://schemas.microsoft.com/office/drawing/2014/main" id="{5C94D085-91E8-4E80-82C4-BB45E70D9E71}"/>
            </a:ext>
          </a:extLst>
        </xdr:cNvPr>
        <xdr:cNvGrpSpPr/>
      </xdr:nvGrpSpPr>
      <xdr:grpSpPr>
        <a:xfrm>
          <a:off x="2609850" y="495300"/>
          <a:ext cx="2438400" cy="1362075"/>
          <a:chOff x="2552699" y="609601"/>
          <a:chExt cx="2314575" cy="1257300"/>
        </a:xfrm>
        <a:gradFill>
          <a:gsLst>
            <a:gs pos="0">
              <a:srgbClr val="0066CC"/>
            </a:gs>
            <a:gs pos="100000">
              <a:schemeClr val="tx2">
                <a:lumMod val="69000"/>
                <a:alpha val="80000"/>
              </a:schemeClr>
            </a:gs>
          </a:gsLst>
          <a:lin ang="5400000" scaled="1"/>
        </a:gradFill>
      </xdr:grpSpPr>
      <xdr:grpSp>
        <xdr:nvGrpSpPr>
          <xdr:cNvPr id="11" name="Group 10">
            <a:extLst>
              <a:ext uri="{FF2B5EF4-FFF2-40B4-BE49-F238E27FC236}">
                <a16:creationId xmlns:a16="http://schemas.microsoft.com/office/drawing/2014/main" id="{94415A3E-3B4B-4D8E-9C33-4D156B954D4D}"/>
              </a:ext>
            </a:extLst>
          </xdr:cNvPr>
          <xdr:cNvGrpSpPr/>
        </xdr:nvGrpSpPr>
        <xdr:grpSpPr>
          <a:xfrm>
            <a:off x="2552699" y="609601"/>
            <a:ext cx="2314575" cy="1257300"/>
            <a:chOff x="257175" y="1143000"/>
            <a:chExt cx="1676400" cy="1447800"/>
          </a:xfrm>
          <a:grpFill/>
        </xdr:grpSpPr>
        <xdr:sp macro="" textlink="">
          <xdr:nvSpPr>
            <xdr:cNvPr id="12" name="Rectangle: Rounded Corners 11">
              <a:extLst>
                <a:ext uri="{FF2B5EF4-FFF2-40B4-BE49-F238E27FC236}">
                  <a16:creationId xmlns:a16="http://schemas.microsoft.com/office/drawing/2014/main" id="{DA24E1FD-9DE9-4D22-AFE8-3340A0F4A6C1}"/>
                </a:ext>
              </a:extLst>
            </xdr:cNvPr>
            <xdr:cNvSpPr/>
          </xdr:nvSpPr>
          <xdr:spPr>
            <a:xfrm>
              <a:off x="266701" y="1143000"/>
              <a:ext cx="1628774"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p>
          </xdr:txBody>
        </xdr:sp>
        <xdr:sp macro="" textlink="">
          <xdr:nvSpPr>
            <xdr:cNvPr id="13" name="Rectangle: Rounded Corners 12">
              <a:extLst>
                <a:ext uri="{FF2B5EF4-FFF2-40B4-BE49-F238E27FC236}">
                  <a16:creationId xmlns:a16="http://schemas.microsoft.com/office/drawing/2014/main" id="{9710D39F-955C-4D6E-9CE7-3E8649214F82}"/>
                </a:ext>
              </a:extLst>
            </xdr:cNvPr>
            <xdr:cNvSpPr/>
          </xdr:nvSpPr>
          <xdr:spPr>
            <a:xfrm>
              <a:off x="257175" y="1552574"/>
              <a:ext cx="1676400" cy="103822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E$18">
          <xdr:nvSpPr>
            <xdr:cNvPr id="14" name="Rectangle: Rounded Corners 13">
              <a:extLst>
                <a:ext uri="{FF2B5EF4-FFF2-40B4-BE49-F238E27FC236}">
                  <a16:creationId xmlns:a16="http://schemas.microsoft.com/office/drawing/2014/main" id="{07E3EFEA-E303-426F-B3BD-FEC597E6A14F}"/>
                </a:ext>
              </a:extLst>
            </xdr:cNvPr>
            <xdr:cNvSpPr/>
          </xdr:nvSpPr>
          <xdr:spPr>
            <a:xfrm>
              <a:off x="361950" y="1628775"/>
              <a:ext cx="1381125"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E012A51-E210-4214-A2EF-C0ABBF2FB1A2}" type="TxLink">
                <a:rPr lang="en-US" sz="1100" b="1" i="0" u="none" strike="noStrike">
                  <a:solidFill>
                    <a:schemeClr val="bg1"/>
                  </a:solidFill>
                  <a:latin typeface="Calibri"/>
                  <a:ea typeface="Calibri"/>
                  <a:cs typeface="Calibri"/>
                </a:rPr>
                <a:pPr algn="ctr"/>
                <a:t>$60,298.68</a:t>
              </a:fld>
              <a:endParaRPr lang="en-US" sz="1200" b="1">
                <a:solidFill>
                  <a:schemeClr val="bg1"/>
                </a:solidFill>
              </a:endParaRPr>
            </a:p>
          </xdr:txBody>
        </xdr:sp>
        <xdr:sp macro="" textlink="">
          <xdr:nvSpPr>
            <xdr:cNvPr id="16" name="Rectangle: Rounded Corners 15">
              <a:extLst>
                <a:ext uri="{FF2B5EF4-FFF2-40B4-BE49-F238E27FC236}">
                  <a16:creationId xmlns:a16="http://schemas.microsoft.com/office/drawing/2014/main" id="{143D34C7-5669-45B1-902F-B5E95F268DD8}"/>
                </a:ext>
              </a:extLst>
            </xdr:cNvPr>
            <xdr:cNvSpPr/>
          </xdr:nvSpPr>
          <xdr:spPr>
            <a:xfrm>
              <a:off x="371475" y="2228850"/>
              <a:ext cx="1371599"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r>
                <a:rPr lang="en-US" sz="1100" b="1" baseline="0"/>
                <a:t> GROWTH</a:t>
              </a:r>
              <a:endParaRPr lang="en-US" sz="1100" b="1"/>
            </a:p>
          </xdr:txBody>
        </xdr:sp>
      </xdr:grpSp>
      <xdr:graphicFrame macro="">
        <xdr:nvGraphicFramePr>
          <xdr:cNvPr id="35" name="Chart 34">
            <a:extLst>
              <a:ext uri="{FF2B5EF4-FFF2-40B4-BE49-F238E27FC236}">
                <a16:creationId xmlns:a16="http://schemas.microsoft.com/office/drawing/2014/main" id="{0BF9A2CE-40CF-4118-AE55-A48B2EA5BDE4}"/>
              </a:ext>
            </a:extLst>
          </xdr:cNvPr>
          <xdr:cNvGraphicFramePr>
            <a:graphicFrameLocks/>
          </xdr:cNvGraphicFramePr>
        </xdr:nvGraphicFramePr>
        <xdr:xfrm>
          <a:off x="2695575" y="1257300"/>
          <a:ext cx="1771650" cy="2476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39" name="Picture 38">
                <a:extLst>
                  <a:ext uri="{FF2B5EF4-FFF2-40B4-BE49-F238E27FC236}">
                    <a16:creationId xmlns:a16="http://schemas.microsoft.com/office/drawing/2014/main" id="{F07A812F-6702-43E7-B902-D01949E70413}"/>
                  </a:ext>
                </a:extLst>
              </xdr:cNvPr>
              <xdr:cNvPicPr>
                <a:picLocks noChangeAspect="1" noChangeArrowheads="1"/>
                <a:extLst>
                  <a:ext uri="{84589F7E-364E-4C9E-8A38-B11213B215E9}">
                    <a14:cameraTool cellRange="'KPI yoy'!$J$9" spid="_x0000_s12417"/>
                  </a:ext>
                </a:extLst>
              </xdr:cNvPicPr>
            </xdr:nvPicPr>
            <xdr:blipFill>
              <a:blip xmlns:r="http://schemas.openxmlformats.org/officeDocument/2006/relationships" r:embed="rId4"/>
              <a:srcRect/>
              <a:stretch>
                <a:fillRect/>
              </a:stretch>
            </xdr:blipFill>
            <xdr:spPr bwMode="auto">
              <a:xfrm>
                <a:off x="3755193" y="1559170"/>
                <a:ext cx="786594" cy="251622"/>
              </a:xfrm>
              <a:prstGeom prst="rect">
                <a:avLst/>
              </a:prstGeom>
              <a:grpFill/>
              <a:extLst/>
            </xdr:spPr>
          </xdr:pic>
        </mc:Choice>
        <mc:Fallback xmlns=""/>
      </mc:AlternateContent>
    </xdr:grpSp>
    <xdr:clientData/>
  </xdr:twoCellAnchor>
  <xdr:twoCellAnchor>
    <xdr:from>
      <xdr:col>8</xdr:col>
      <xdr:colOff>257175</xdr:colOff>
      <xdr:row>1</xdr:row>
      <xdr:rowOff>47625</xdr:rowOff>
    </xdr:from>
    <xdr:to>
      <xdr:col>12</xdr:col>
      <xdr:colOff>342900</xdr:colOff>
      <xdr:row>8</xdr:row>
      <xdr:rowOff>85725</xdr:rowOff>
    </xdr:to>
    <xdr:grpSp>
      <xdr:nvGrpSpPr>
        <xdr:cNvPr id="36" name="Group 35">
          <a:extLst>
            <a:ext uri="{FF2B5EF4-FFF2-40B4-BE49-F238E27FC236}">
              <a16:creationId xmlns:a16="http://schemas.microsoft.com/office/drawing/2014/main" id="{858654AC-150A-4DF4-B140-2F996CC6BF55}"/>
            </a:ext>
          </a:extLst>
        </xdr:cNvPr>
        <xdr:cNvGrpSpPr/>
      </xdr:nvGrpSpPr>
      <xdr:grpSpPr>
        <a:xfrm>
          <a:off x="5133975" y="504825"/>
          <a:ext cx="2524125" cy="1371600"/>
          <a:chOff x="5124450" y="504826"/>
          <a:chExt cx="2343150" cy="1504950"/>
        </a:xfrm>
        <a:gradFill>
          <a:gsLst>
            <a:gs pos="0">
              <a:srgbClr val="0070C0"/>
            </a:gs>
            <a:gs pos="100000">
              <a:schemeClr val="tx2">
                <a:lumMod val="69000"/>
                <a:alpha val="80000"/>
              </a:schemeClr>
            </a:gs>
          </a:gsLst>
          <a:lin ang="5400000" scaled="1"/>
        </a:gradFill>
      </xdr:grpSpPr>
      <xdr:grpSp>
        <xdr:nvGrpSpPr>
          <xdr:cNvPr id="23" name="Group 22">
            <a:extLst>
              <a:ext uri="{FF2B5EF4-FFF2-40B4-BE49-F238E27FC236}">
                <a16:creationId xmlns:a16="http://schemas.microsoft.com/office/drawing/2014/main" id="{E662BDD7-F2E4-45FA-989C-473F13184A3F}"/>
              </a:ext>
            </a:extLst>
          </xdr:cNvPr>
          <xdr:cNvGrpSpPr/>
        </xdr:nvGrpSpPr>
        <xdr:grpSpPr>
          <a:xfrm>
            <a:off x="5124450" y="504826"/>
            <a:ext cx="2343150" cy="1504950"/>
            <a:chOff x="257175" y="1133475"/>
            <a:chExt cx="1676400" cy="1457325"/>
          </a:xfrm>
          <a:grpFill/>
        </xdr:grpSpPr>
        <xdr:sp macro="" textlink="">
          <xdr:nvSpPr>
            <xdr:cNvPr id="24" name="Rectangle: Rounded Corners 23">
              <a:extLst>
                <a:ext uri="{FF2B5EF4-FFF2-40B4-BE49-F238E27FC236}">
                  <a16:creationId xmlns:a16="http://schemas.microsoft.com/office/drawing/2014/main" id="{5144A2BF-5991-41FC-BE07-84D71A2CF092}"/>
                </a:ext>
              </a:extLst>
            </xdr:cNvPr>
            <xdr:cNvSpPr/>
          </xdr:nvSpPr>
          <xdr:spPr>
            <a:xfrm>
              <a:off x="276226" y="1133475"/>
              <a:ext cx="1628774"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lt1"/>
                  </a:solidFill>
                  <a:effectLst/>
                  <a:latin typeface="+mn-lt"/>
                  <a:ea typeface="+mn-ea"/>
                  <a:cs typeface="+mn-cs"/>
                </a:rPr>
                <a:t>QUANTITY</a:t>
              </a:r>
              <a:endParaRPr lang="en-US" sz="1400" b="1"/>
            </a:p>
          </xdr:txBody>
        </xdr:sp>
        <xdr:sp macro="" textlink="">
          <xdr:nvSpPr>
            <xdr:cNvPr id="25" name="Rectangle: Rounded Corners 24">
              <a:extLst>
                <a:ext uri="{FF2B5EF4-FFF2-40B4-BE49-F238E27FC236}">
                  <a16:creationId xmlns:a16="http://schemas.microsoft.com/office/drawing/2014/main" id="{C285A8C1-5BEB-4E8A-8529-5C9F76CEF932}"/>
                </a:ext>
              </a:extLst>
            </xdr:cNvPr>
            <xdr:cNvSpPr/>
          </xdr:nvSpPr>
          <xdr:spPr>
            <a:xfrm>
              <a:off x="257175" y="1552574"/>
              <a:ext cx="1676400" cy="103822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26" name="Rectangle: Rounded Corners 25">
              <a:extLst>
                <a:ext uri="{FF2B5EF4-FFF2-40B4-BE49-F238E27FC236}">
                  <a16:creationId xmlns:a16="http://schemas.microsoft.com/office/drawing/2014/main" id="{978CA626-3613-4029-903C-FF6B3FA9BC0B}"/>
                </a:ext>
              </a:extLst>
            </xdr:cNvPr>
            <xdr:cNvSpPr/>
          </xdr:nvSpPr>
          <xdr:spPr>
            <a:xfrm>
              <a:off x="424728" y="1628775"/>
              <a:ext cx="1255568"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DD68441-0DA7-46E8-9543-3E576C6FF649}" type="TxLink">
                <a:rPr lang="en-US" sz="1100" b="1" i="0" u="none" strike="noStrike">
                  <a:solidFill>
                    <a:schemeClr val="bg1"/>
                  </a:solidFill>
                  <a:latin typeface="Calibri"/>
                  <a:ea typeface="Calibri"/>
                  <a:cs typeface="Calibri"/>
                </a:rPr>
                <a:pPr algn="ctr"/>
                <a:t>#  6744</a:t>
              </a:fld>
              <a:endParaRPr lang="en-US" sz="1200" b="1">
                <a:solidFill>
                  <a:schemeClr val="bg1"/>
                </a:solidFill>
              </a:endParaRPr>
            </a:p>
          </xdr:txBody>
        </xdr:sp>
        <xdr:sp macro="" textlink="">
          <xdr:nvSpPr>
            <xdr:cNvPr id="28" name="Rectangle: Rounded Corners 27">
              <a:extLst>
                <a:ext uri="{FF2B5EF4-FFF2-40B4-BE49-F238E27FC236}">
                  <a16:creationId xmlns:a16="http://schemas.microsoft.com/office/drawing/2014/main" id="{2D036F73-4D03-489C-812C-2923BE87539F}"/>
                </a:ext>
              </a:extLst>
            </xdr:cNvPr>
            <xdr:cNvSpPr/>
          </xdr:nvSpPr>
          <xdr:spPr>
            <a:xfrm>
              <a:off x="371475" y="2228850"/>
              <a:ext cx="1371599"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r>
                <a:rPr lang="en-US" sz="1100" b="1" baseline="0"/>
                <a:t> GROWTH</a:t>
              </a:r>
              <a:endParaRPr lang="en-US" sz="1100" b="1"/>
            </a:p>
          </xdr:txBody>
        </xdr:sp>
      </xdr:grpSp>
      <mc:AlternateContent xmlns:mc="http://schemas.openxmlformats.org/markup-compatibility/2006" xmlns:a14="http://schemas.microsoft.com/office/drawing/2010/main">
        <mc:Choice Requires="a14">
          <xdr:pic>
            <xdr:nvPicPr>
              <xdr:cNvPr id="42" name="Picture 41">
                <a:extLst>
                  <a:ext uri="{FF2B5EF4-FFF2-40B4-BE49-F238E27FC236}">
                    <a16:creationId xmlns:a16="http://schemas.microsoft.com/office/drawing/2014/main" id="{AD949C98-2E49-428F-8BCF-065B9004F472}"/>
                  </a:ext>
                </a:extLst>
              </xdr:cNvPr>
              <xdr:cNvPicPr>
                <a:picLocks noChangeAspect="1" noChangeArrowheads="1"/>
                <a:extLst>
                  <a:ext uri="{84589F7E-364E-4C9E-8A38-B11213B215E9}">
                    <a14:cameraTool cellRange="'KPI yoy'!$L$9" spid="_x0000_s12418"/>
                  </a:ext>
                </a:extLst>
              </xdr:cNvPicPr>
            </xdr:nvPicPr>
            <xdr:blipFill>
              <a:blip xmlns:r="http://schemas.openxmlformats.org/officeDocument/2006/relationships" r:embed="rId5"/>
              <a:srcRect/>
              <a:stretch>
                <a:fillRect/>
              </a:stretch>
            </xdr:blipFill>
            <xdr:spPr bwMode="auto">
              <a:xfrm>
                <a:off x="6353175" y="1623087"/>
                <a:ext cx="743057" cy="300961"/>
              </a:xfrm>
              <a:prstGeom prst="rect">
                <a:avLst/>
              </a:prstGeom>
              <a:grpFill/>
              <a:extLst/>
            </xdr:spPr>
          </xdr:pic>
        </mc:Choice>
        <mc:Fallback xmlns=""/>
      </mc:AlternateContent>
      <xdr:graphicFrame macro="">
        <xdr:nvGraphicFramePr>
          <xdr:cNvPr id="43" name="Chart 42">
            <a:extLst>
              <a:ext uri="{FF2B5EF4-FFF2-40B4-BE49-F238E27FC236}">
                <a16:creationId xmlns:a16="http://schemas.microsoft.com/office/drawing/2014/main" id="{FF92B611-F233-4F11-9A2D-1221FB72F65E}"/>
              </a:ext>
            </a:extLst>
          </xdr:cNvPr>
          <xdr:cNvGraphicFramePr>
            <a:graphicFrameLocks/>
          </xdr:cNvGraphicFramePr>
        </xdr:nvGraphicFramePr>
        <xdr:xfrm>
          <a:off x="5276850" y="1323975"/>
          <a:ext cx="1943101" cy="25717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12</xdr:col>
      <xdr:colOff>419100</xdr:colOff>
      <xdr:row>1</xdr:row>
      <xdr:rowOff>28575</xdr:rowOff>
    </xdr:from>
    <xdr:to>
      <xdr:col>16</xdr:col>
      <xdr:colOff>409575</xdr:colOff>
      <xdr:row>8</xdr:row>
      <xdr:rowOff>104775</xdr:rowOff>
    </xdr:to>
    <xdr:grpSp>
      <xdr:nvGrpSpPr>
        <xdr:cNvPr id="38" name="Group 37">
          <a:extLst>
            <a:ext uri="{FF2B5EF4-FFF2-40B4-BE49-F238E27FC236}">
              <a16:creationId xmlns:a16="http://schemas.microsoft.com/office/drawing/2014/main" id="{8B8F3982-99B7-4B62-9770-796B56A2B53E}"/>
            </a:ext>
          </a:extLst>
        </xdr:cNvPr>
        <xdr:cNvGrpSpPr/>
      </xdr:nvGrpSpPr>
      <xdr:grpSpPr>
        <a:xfrm>
          <a:off x="7734300" y="485775"/>
          <a:ext cx="2428875" cy="1409700"/>
          <a:chOff x="7734300" y="561975"/>
          <a:chExt cx="2333626" cy="1447800"/>
        </a:xfrm>
        <a:gradFill>
          <a:gsLst>
            <a:gs pos="0">
              <a:srgbClr val="0066CC"/>
            </a:gs>
            <a:gs pos="100000">
              <a:schemeClr val="tx2">
                <a:lumMod val="69000"/>
                <a:alpha val="80000"/>
              </a:schemeClr>
            </a:gs>
          </a:gsLst>
          <a:lin ang="5400000" scaled="1"/>
        </a:gradFill>
      </xdr:grpSpPr>
      <xdr:grpSp>
        <xdr:nvGrpSpPr>
          <xdr:cNvPr id="17" name="Group 16">
            <a:extLst>
              <a:ext uri="{FF2B5EF4-FFF2-40B4-BE49-F238E27FC236}">
                <a16:creationId xmlns:a16="http://schemas.microsoft.com/office/drawing/2014/main" id="{A9917BAB-B6E8-4F31-A3F7-F027036981FC}"/>
              </a:ext>
            </a:extLst>
          </xdr:cNvPr>
          <xdr:cNvGrpSpPr/>
        </xdr:nvGrpSpPr>
        <xdr:grpSpPr>
          <a:xfrm>
            <a:off x="7734300" y="561975"/>
            <a:ext cx="2333626" cy="1447800"/>
            <a:chOff x="257175" y="1143000"/>
            <a:chExt cx="1676400" cy="1447800"/>
          </a:xfrm>
          <a:grpFill/>
        </xdr:grpSpPr>
        <xdr:sp macro="" textlink="">
          <xdr:nvSpPr>
            <xdr:cNvPr id="18" name="Rectangle: Rounded Corners 17">
              <a:extLst>
                <a:ext uri="{FF2B5EF4-FFF2-40B4-BE49-F238E27FC236}">
                  <a16:creationId xmlns:a16="http://schemas.microsoft.com/office/drawing/2014/main" id="{247B0E56-05F1-4834-A784-10DB10B4C63A}"/>
                </a:ext>
              </a:extLst>
            </xdr:cNvPr>
            <xdr:cNvSpPr/>
          </xdr:nvSpPr>
          <xdr:spPr>
            <a:xfrm>
              <a:off x="266701" y="1143000"/>
              <a:ext cx="1628774"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a:t>
              </a:r>
              <a:r>
                <a:rPr lang="en-US" sz="1600" b="1" baseline="0"/>
                <a:t> ORDERS</a:t>
              </a:r>
              <a:endParaRPr lang="en-US" sz="1600" b="1"/>
            </a:p>
          </xdr:txBody>
        </xdr:sp>
        <xdr:sp macro="" textlink="">
          <xdr:nvSpPr>
            <xdr:cNvPr id="19" name="Rectangle: Rounded Corners 18">
              <a:extLst>
                <a:ext uri="{FF2B5EF4-FFF2-40B4-BE49-F238E27FC236}">
                  <a16:creationId xmlns:a16="http://schemas.microsoft.com/office/drawing/2014/main" id="{1F1BF67E-AAB6-484F-ACB7-93E2CFE58822}"/>
                </a:ext>
              </a:extLst>
            </xdr:cNvPr>
            <xdr:cNvSpPr/>
          </xdr:nvSpPr>
          <xdr:spPr>
            <a:xfrm>
              <a:off x="257175" y="1552574"/>
              <a:ext cx="1676400" cy="103822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0" name="Rectangle: Rounded Corners 19">
              <a:extLst>
                <a:ext uri="{FF2B5EF4-FFF2-40B4-BE49-F238E27FC236}">
                  <a16:creationId xmlns:a16="http://schemas.microsoft.com/office/drawing/2014/main" id="{1B7FFF5D-5EB5-4D5F-B843-7B219581154A}"/>
                </a:ext>
              </a:extLst>
            </xdr:cNvPr>
            <xdr:cNvSpPr/>
          </xdr:nvSpPr>
          <xdr:spPr>
            <a:xfrm>
              <a:off x="361950" y="1628775"/>
              <a:ext cx="1381125"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7C009FA-7A04-472E-A9F6-E02D5C7BE186}" type="TxLink">
                <a:rPr lang="en-US" sz="1100" b="1" i="0" u="none" strike="noStrike">
                  <a:solidFill>
                    <a:schemeClr val="bg1"/>
                  </a:solidFill>
                  <a:latin typeface="Calibri"/>
                  <a:ea typeface="Calibri"/>
                  <a:cs typeface="Calibri"/>
                </a:rPr>
                <a:pPr algn="ctr"/>
                <a:t>#  1783</a:t>
              </a:fld>
              <a:endParaRPr lang="en-US" sz="1200" b="1">
                <a:solidFill>
                  <a:schemeClr val="bg1"/>
                </a:solidFill>
              </a:endParaRPr>
            </a:p>
          </xdr:txBody>
        </xdr:sp>
        <xdr:sp macro="" textlink="">
          <xdr:nvSpPr>
            <xdr:cNvPr id="22" name="Rectangle: Rounded Corners 21">
              <a:extLst>
                <a:ext uri="{FF2B5EF4-FFF2-40B4-BE49-F238E27FC236}">
                  <a16:creationId xmlns:a16="http://schemas.microsoft.com/office/drawing/2014/main" id="{9407E7E8-6AB2-41AF-9FA9-EB3788836983}"/>
                </a:ext>
              </a:extLst>
            </xdr:cNvPr>
            <xdr:cNvSpPr/>
          </xdr:nvSpPr>
          <xdr:spPr>
            <a:xfrm>
              <a:off x="371475" y="2228850"/>
              <a:ext cx="1371599"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r>
                <a:rPr lang="en-US" sz="1100" b="1" baseline="0"/>
                <a:t> GROWTH</a:t>
              </a:r>
              <a:endParaRPr lang="en-US" sz="1100" b="1"/>
            </a:p>
          </xdr:txBody>
        </xdr:sp>
      </xdr:grpSp>
      <mc:AlternateContent xmlns:mc="http://schemas.openxmlformats.org/markup-compatibility/2006" xmlns:a14="http://schemas.microsoft.com/office/drawing/2010/main">
        <mc:Choice Requires="a14">
          <xdr:pic>
            <xdr:nvPicPr>
              <xdr:cNvPr id="40" name="Picture 39">
                <a:extLst>
                  <a:ext uri="{FF2B5EF4-FFF2-40B4-BE49-F238E27FC236}">
                    <a16:creationId xmlns:a16="http://schemas.microsoft.com/office/drawing/2014/main" id="{DA16D042-62F0-41C0-ABC9-43FC2E64CA67}"/>
                  </a:ext>
                </a:extLst>
              </xdr:cNvPr>
              <xdr:cNvPicPr>
                <a:picLocks noChangeAspect="1" noChangeArrowheads="1"/>
                <a:extLst>
                  <a:ext uri="{84589F7E-364E-4C9E-8A38-B11213B215E9}">
                    <a14:cameraTool cellRange="'KPI yoy'!$K$9" spid="_x0000_s12419"/>
                  </a:ext>
                </a:extLst>
              </xdr:cNvPicPr>
            </xdr:nvPicPr>
            <xdr:blipFill>
              <a:blip xmlns:r="http://schemas.openxmlformats.org/officeDocument/2006/relationships" r:embed="rId7"/>
              <a:srcRect/>
              <a:stretch>
                <a:fillRect/>
              </a:stretch>
            </xdr:blipFill>
            <xdr:spPr bwMode="auto">
              <a:xfrm>
                <a:off x="8988052" y="1667390"/>
                <a:ext cx="713814" cy="247649"/>
              </a:xfrm>
              <a:prstGeom prst="rect">
                <a:avLst/>
              </a:prstGeom>
              <a:grpFill/>
              <a:extLst/>
            </xdr:spPr>
          </xdr:pic>
        </mc:Choice>
        <mc:Fallback xmlns=""/>
      </mc:AlternateContent>
      <xdr:graphicFrame macro="">
        <xdr:nvGraphicFramePr>
          <xdr:cNvPr id="44" name="Chart 43">
            <a:extLst>
              <a:ext uri="{FF2B5EF4-FFF2-40B4-BE49-F238E27FC236}">
                <a16:creationId xmlns:a16="http://schemas.microsoft.com/office/drawing/2014/main" id="{91974219-45EB-4D32-8DA1-C1723C154332}"/>
              </a:ext>
            </a:extLst>
          </xdr:cNvPr>
          <xdr:cNvGraphicFramePr>
            <a:graphicFrameLocks/>
          </xdr:cNvGraphicFramePr>
        </xdr:nvGraphicFramePr>
        <xdr:xfrm>
          <a:off x="7943850" y="1209675"/>
          <a:ext cx="1871663" cy="5334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16</xdr:col>
      <xdr:colOff>476250</xdr:colOff>
      <xdr:row>1</xdr:row>
      <xdr:rowOff>28575</xdr:rowOff>
    </xdr:from>
    <xdr:to>
      <xdr:col>20</xdr:col>
      <xdr:colOff>485775</xdr:colOff>
      <xdr:row>8</xdr:row>
      <xdr:rowOff>66675</xdr:rowOff>
    </xdr:to>
    <xdr:grpSp>
      <xdr:nvGrpSpPr>
        <xdr:cNvPr id="66" name="Group 65">
          <a:extLst>
            <a:ext uri="{FF2B5EF4-FFF2-40B4-BE49-F238E27FC236}">
              <a16:creationId xmlns:a16="http://schemas.microsoft.com/office/drawing/2014/main" id="{57518453-77AD-4D73-A9F8-AA0733488C65}"/>
            </a:ext>
          </a:extLst>
        </xdr:cNvPr>
        <xdr:cNvGrpSpPr/>
      </xdr:nvGrpSpPr>
      <xdr:grpSpPr>
        <a:xfrm>
          <a:off x="10229850" y="485775"/>
          <a:ext cx="2447925" cy="1371600"/>
          <a:chOff x="10429875" y="533400"/>
          <a:chExt cx="2247900" cy="1447800"/>
        </a:xfrm>
        <a:gradFill>
          <a:gsLst>
            <a:gs pos="0">
              <a:srgbClr val="0066CC"/>
            </a:gs>
            <a:gs pos="100000">
              <a:schemeClr val="tx2">
                <a:lumMod val="69000"/>
                <a:alpha val="80000"/>
              </a:schemeClr>
            </a:gs>
          </a:gsLst>
          <a:lin ang="5400000" scaled="1"/>
        </a:gradFill>
      </xdr:grpSpPr>
      <xdr:grpSp>
        <xdr:nvGrpSpPr>
          <xdr:cNvPr id="29" name="Group 28">
            <a:extLst>
              <a:ext uri="{FF2B5EF4-FFF2-40B4-BE49-F238E27FC236}">
                <a16:creationId xmlns:a16="http://schemas.microsoft.com/office/drawing/2014/main" id="{F3D461AA-375A-4A31-8E19-C71DE7D10B6B}"/>
              </a:ext>
            </a:extLst>
          </xdr:cNvPr>
          <xdr:cNvGrpSpPr/>
        </xdr:nvGrpSpPr>
        <xdr:grpSpPr>
          <a:xfrm>
            <a:off x="10429875" y="533400"/>
            <a:ext cx="2247900" cy="1447800"/>
            <a:chOff x="257175" y="1143000"/>
            <a:chExt cx="1676400" cy="1447800"/>
          </a:xfrm>
          <a:grpFill/>
        </xdr:grpSpPr>
        <xdr:sp macro="" textlink="">
          <xdr:nvSpPr>
            <xdr:cNvPr id="30" name="Rectangle: Rounded Corners 29">
              <a:extLst>
                <a:ext uri="{FF2B5EF4-FFF2-40B4-BE49-F238E27FC236}">
                  <a16:creationId xmlns:a16="http://schemas.microsoft.com/office/drawing/2014/main" id="{1F3B6C4D-E25E-47AD-95FE-5DD7C8A6870D}"/>
                </a:ext>
              </a:extLst>
            </xdr:cNvPr>
            <xdr:cNvSpPr/>
          </xdr:nvSpPr>
          <xdr:spPr>
            <a:xfrm>
              <a:off x="266701" y="1143000"/>
              <a:ext cx="1628774" cy="3810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r>
                <a:rPr lang="en-US" sz="1600" b="1" baseline="0"/>
                <a:t> MORGIN</a:t>
              </a:r>
              <a:endParaRPr lang="en-US" sz="1600" b="1"/>
            </a:p>
          </xdr:txBody>
        </xdr:sp>
        <xdr:sp macro="" textlink="">
          <xdr:nvSpPr>
            <xdr:cNvPr id="31" name="Rectangle: Rounded Corners 30">
              <a:extLst>
                <a:ext uri="{FF2B5EF4-FFF2-40B4-BE49-F238E27FC236}">
                  <a16:creationId xmlns:a16="http://schemas.microsoft.com/office/drawing/2014/main" id="{D97A1ED7-1084-4C9C-88F7-C0A812AFD152}"/>
                </a:ext>
              </a:extLst>
            </xdr:cNvPr>
            <xdr:cNvSpPr/>
          </xdr:nvSpPr>
          <xdr:spPr>
            <a:xfrm>
              <a:off x="257175" y="1552574"/>
              <a:ext cx="1676400" cy="103822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32" name="Rectangle: Rounded Corners 31">
              <a:extLst>
                <a:ext uri="{FF2B5EF4-FFF2-40B4-BE49-F238E27FC236}">
                  <a16:creationId xmlns:a16="http://schemas.microsoft.com/office/drawing/2014/main" id="{574DB46B-A424-44BC-A615-822C585C1025}"/>
                </a:ext>
              </a:extLst>
            </xdr:cNvPr>
            <xdr:cNvSpPr/>
          </xdr:nvSpPr>
          <xdr:spPr>
            <a:xfrm>
              <a:off x="361950" y="1628775"/>
              <a:ext cx="1381125" cy="2476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84B6061-FEAA-4381-AB46-78B51FDB2E72}" type="TxLink">
                <a:rPr lang="en-US" sz="1100" b="1" i="0" u="none" strike="noStrike">
                  <a:solidFill>
                    <a:schemeClr val="bg1"/>
                  </a:solidFill>
                  <a:latin typeface="Calibri"/>
                  <a:ea typeface="Calibri"/>
                  <a:cs typeface="Calibri"/>
                </a:rPr>
                <a:pPr algn="ctr"/>
                <a:t>14.03%</a:t>
              </a:fld>
              <a:endParaRPr lang="en-US" sz="1200" b="1">
                <a:solidFill>
                  <a:schemeClr val="bg1"/>
                </a:solidFill>
              </a:endParaRPr>
            </a:p>
          </xdr:txBody>
        </xdr:sp>
        <xdr:sp macro="" textlink="">
          <xdr:nvSpPr>
            <xdr:cNvPr id="34" name="Rectangle: Rounded Corners 33">
              <a:extLst>
                <a:ext uri="{FF2B5EF4-FFF2-40B4-BE49-F238E27FC236}">
                  <a16:creationId xmlns:a16="http://schemas.microsoft.com/office/drawing/2014/main" id="{18AEF9A4-D22F-43B3-86A1-2EA5095C7246}"/>
                </a:ext>
              </a:extLst>
            </xdr:cNvPr>
            <xdr:cNvSpPr/>
          </xdr:nvSpPr>
          <xdr:spPr>
            <a:xfrm>
              <a:off x="371475" y="2228850"/>
              <a:ext cx="1371599" cy="2667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YOY</a:t>
              </a:r>
              <a:r>
                <a:rPr lang="en-US" sz="1100" b="1" baseline="0"/>
                <a:t> GROWTH</a:t>
              </a:r>
              <a:endParaRPr lang="en-US" sz="1100" b="1"/>
            </a:p>
          </xdr:txBody>
        </xdr:sp>
      </xdr:grpSp>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63AAF64B-58B6-493F-8707-3CA66701510A}"/>
                  </a:ext>
                </a:extLst>
              </xdr:cNvPr>
              <xdr:cNvPicPr>
                <a:picLocks noChangeAspect="1" noChangeArrowheads="1"/>
                <a:extLst>
                  <a:ext uri="{84589F7E-364E-4C9E-8A38-B11213B215E9}">
                    <a14:cameraTool cellRange="'KPI yoy'!$M$9" spid="_x0000_s12420"/>
                  </a:ext>
                </a:extLst>
              </xdr:cNvPicPr>
            </xdr:nvPicPr>
            <xdr:blipFill>
              <a:blip xmlns:r="http://schemas.openxmlformats.org/officeDocument/2006/relationships" r:embed="rId9"/>
              <a:srcRect/>
              <a:stretch>
                <a:fillRect/>
              </a:stretch>
            </xdr:blipFill>
            <xdr:spPr bwMode="auto">
              <a:xfrm>
                <a:off x="11549452" y="1619250"/>
                <a:ext cx="778456" cy="247648"/>
              </a:xfrm>
              <a:prstGeom prst="rect">
                <a:avLst/>
              </a:prstGeom>
              <a:grpFill/>
              <a:extLst/>
            </xdr:spPr>
          </xdr:pic>
        </mc:Choice>
        <mc:Fallback xmlns=""/>
      </mc:AlternateContent>
      <xdr:graphicFrame macro="">
        <xdr:nvGraphicFramePr>
          <xdr:cNvPr id="45" name="Chart 44">
            <a:extLst>
              <a:ext uri="{FF2B5EF4-FFF2-40B4-BE49-F238E27FC236}">
                <a16:creationId xmlns:a16="http://schemas.microsoft.com/office/drawing/2014/main" id="{F965A154-268F-4BDE-915F-D77B254EA774}"/>
              </a:ext>
            </a:extLst>
          </xdr:cNvPr>
          <xdr:cNvGraphicFramePr>
            <a:graphicFrameLocks/>
          </xdr:cNvGraphicFramePr>
        </xdr:nvGraphicFramePr>
        <xdr:xfrm>
          <a:off x="10477500" y="1257300"/>
          <a:ext cx="1909763" cy="523875"/>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190500</xdr:colOff>
      <xdr:row>0</xdr:row>
      <xdr:rowOff>66675</xdr:rowOff>
    </xdr:from>
    <xdr:to>
      <xdr:col>20</xdr:col>
      <xdr:colOff>438150</xdr:colOff>
      <xdr:row>1</xdr:row>
      <xdr:rowOff>19050</xdr:rowOff>
    </xdr:to>
    <xdr:sp macro="" textlink="">
      <xdr:nvSpPr>
        <xdr:cNvPr id="56" name="Rectangle 55">
          <a:extLst>
            <a:ext uri="{FF2B5EF4-FFF2-40B4-BE49-F238E27FC236}">
              <a16:creationId xmlns:a16="http://schemas.microsoft.com/office/drawing/2014/main" id="{BA052802-715E-4C2B-BB9B-87877C524833}"/>
            </a:ext>
          </a:extLst>
        </xdr:cNvPr>
        <xdr:cNvSpPr/>
      </xdr:nvSpPr>
      <xdr:spPr>
        <a:xfrm>
          <a:off x="190500" y="66675"/>
          <a:ext cx="12439650" cy="409575"/>
        </a:xfrm>
        <a:prstGeom prst="rect">
          <a:avLst/>
        </a:prstGeom>
        <a:gradFill>
          <a:gsLst>
            <a:gs pos="0">
              <a:srgbClr val="0066CC"/>
            </a:gs>
            <a:gs pos="100000">
              <a:schemeClr val="tx2">
                <a:lumMod val="69000"/>
                <a:alpha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E-COMMERCE</a:t>
          </a:r>
          <a:r>
            <a:rPr lang="en-US" sz="1800" b="1" baseline="0">
              <a:solidFill>
                <a:schemeClr val="tx1"/>
              </a:solidFill>
            </a:rPr>
            <a:t>  SALES DATA ANALYSIS DASH BOARD</a:t>
          </a:r>
          <a:endParaRPr lang="en-US" sz="1800" b="1">
            <a:solidFill>
              <a:schemeClr val="tx1"/>
            </a:solidFill>
          </a:endParaRPr>
        </a:p>
      </xdr:txBody>
    </xdr:sp>
    <xdr:clientData/>
  </xdr:twoCellAnchor>
  <xdr:twoCellAnchor>
    <xdr:from>
      <xdr:col>0</xdr:col>
      <xdr:colOff>238125</xdr:colOff>
      <xdr:row>8</xdr:row>
      <xdr:rowOff>133350</xdr:rowOff>
    </xdr:from>
    <xdr:to>
      <xdr:col>6</xdr:col>
      <xdr:colOff>504824</xdr:colOff>
      <xdr:row>18</xdr:row>
      <xdr:rowOff>123825</xdr:rowOff>
    </xdr:to>
    <xdr:grpSp>
      <xdr:nvGrpSpPr>
        <xdr:cNvPr id="2" name="Group 1">
          <a:extLst>
            <a:ext uri="{FF2B5EF4-FFF2-40B4-BE49-F238E27FC236}">
              <a16:creationId xmlns:a16="http://schemas.microsoft.com/office/drawing/2014/main" id="{7A71420D-E32D-41AF-96A6-CAED7402ECE8}"/>
            </a:ext>
          </a:extLst>
        </xdr:cNvPr>
        <xdr:cNvGrpSpPr/>
      </xdr:nvGrpSpPr>
      <xdr:grpSpPr>
        <a:xfrm>
          <a:off x="238125" y="1924050"/>
          <a:ext cx="3924299" cy="1895475"/>
          <a:chOff x="285750" y="2171700"/>
          <a:chExt cx="3924299" cy="1838325"/>
        </a:xfrm>
        <a:gradFill>
          <a:gsLst>
            <a:gs pos="0">
              <a:srgbClr val="0066CC"/>
            </a:gs>
            <a:gs pos="100000">
              <a:schemeClr val="tx2">
                <a:lumMod val="69000"/>
                <a:alpha val="80000"/>
              </a:schemeClr>
            </a:gs>
          </a:gsLst>
          <a:lin ang="5400000" scaled="1"/>
        </a:gradFill>
      </xdr:grpSpPr>
      <xdr:sp macro="" textlink="">
        <xdr:nvSpPr>
          <xdr:cNvPr id="46" name="Rectangle: Rounded Corners 45">
            <a:extLst>
              <a:ext uri="{FF2B5EF4-FFF2-40B4-BE49-F238E27FC236}">
                <a16:creationId xmlns:a16="http://schemas.microsoft.com/office/drawing/2014/main" id="{D49D9D98-A4D5-4E8D-90E1-DD68816409D7}"/>
              </a:ext>
            </a:extLst>
          </xdr:cNvPr>
          <xdr:cNvSpPr/>
        </xdr:nvSpPr>
        <xdr:spPr>
          <a:xfrm>
            <a:off x="285750" y="2171700"/>
            <a:ext cx="3924299" cy="1838325"/>
          </a:xfrm>
          <a:prstGeom prst="roundRect">
            <a:avLst>
              <a:gd name="adj" fmla="val 6284"/>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SALES</a:t>
            </a:r>
            <a:r>
              <a:rPr lang="en-US" sz="1100" b="1" baseline="0">
                <a:solidFill>
                  <a:sysClr val="windowText" lastClr="000000"/>
                </a:solidFill>
              </a:rPr>
              <a:t> AND PROFIT ANALYSIS</a:t>
            </a:r>
            <a:endParaRPr lang="en-US" sz="1100" b="1">
              <a:solidFill>
                <a:sysClr val="windowText" lastClr="000000"/>
              </a:solidFill>
            </a:endParaRPr>
          </a:p>
        </xdr:txBody>
      </xdr:sp>
      <xdr:sp macro="" textlink="">
        <xdr:nvSpPr>
          <xdr:cNvPr id="57" name="Rectangle: Rounded Corners 56">
            <a:extLst>
              <a:ext uri="{FF2B5EF4-FFF2-40B4-BE49-F238E27FC236}">
                <a16:creationId xmlns:a16="http://schemas.microsoft.com/office/drawing/2014/main" id="{620AAE91-7802-4679-8A9B-FFD4BCC372F9}"/>
              </a:ext>
            </a:extLst>
          </xdr:cNvPr>
          <xdr:cNvSpPr/>
        </xdr:nvSpPr>
        <xdr:spPr>
          <a:xfrm>
            <a:off x="676275" y="2238375"/>
            <a:ext cx="3086100" cy="1905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47625</xdr:colOff>
      <xdr:row>8</xdr:row>
      <xdr:rowOff>142876</xdr:rowOff>
    </xdr:from>
    <xdr:to>
      <xdr:col>13</xdr:col>
      <xdr:colOff>342900</xdr:colOff>
      <xdr:row>18</xdr:row>
      <xdr:rowOff>161926</xdr:rowOff>
    </xdr:to>
    <xdr:grpSp>
      <xdr:nvGrpSpPr>
        <xdr:cNvPr id="3" name="Group 2">
          <a:extLst>
            <a:ext uri="{FF2B5EF4-FFF2-40B4-BE49-F238E27FC236}">
              <a16:creationId xmlns:a16="http://schemas.microsoft.com/office/drawing/2014/main" id="{4D1C8B12-C026-46E1-ADFE-BED7223E316D}"/>
            </a:ext>
          </a:extLst>
        </xdr:cNvPr>
        <xdr:cNvGrpSpPr/>
      </xdr:nvGrpSpPr>
      <xdr:grpSpPr>
        <a:xfrm>
          <a:off x="4314825" y="1933576"/>
          <a:ext cx="3952875" cy="1924050"/>
          <a:chOff x="4362450" y="2124075"/>
          <a:chExt cx="3952875" cy="1821309"/>
        </a:xfrm>
        <a:gradFill>
          <a:gsLst>
            <a:gs pos="0">
              <a:srgbClr val="0066CC"/>
            </a:gs>
            <a:gs pos="100000">
              <a:schemeClr val="tx2">
                <a:lumMod val="69000"/>
                <a:alpha val="80000"/>
              </a:schemeClr>
            </a:gs>
          </a:gsLst>
          <a:lin ang="5400000" scaled="1"/>
        </a:gradFill>
      </xdr:grpSpPr>
      <xdr:sp macro="" textlink="">
        <xdr:nvSpPr>
          <xdr:cNvPr id="47" name="Rectangle: Rounded Corners 46">
            <a:extLst>
              <a:ext uri="{FF2B5EF4-FFF2-40B4-BE49-F238E27FC236}">
                <a16:creationId xmlns:a16="http://schemas.microsoft.com/office/drawing/2014/main" id="{744E787A-1B4B-41B6-8297-222CDC139449}"/>
              </a:ext>
            </a:extLst>
          </xdr:cNvPr>
          <xdr:cNvSpPr/>
        </xdr:nvSpPr>
        <xdr:spPr>
          <a:xfrm>
            <a:off x="4362450" y="2124075"/>
            <a:ext cx="3952875" cy="1821309"/>
          </a:xfrm>
          <a:prstGeom prst="roundRect">
            <a:avLst>
              <a:gd name="adj" fmla="val 628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37BE118A-2925-4D42-94E0-2829C40A26B1}"/>
                  </a:ext>
                </a:extLst>
              </xdr:cNvPr>
              <xdr:cNvGraphicFramePr/>
            </xdr:nvGraphicFramePr>
            <xdr:xfrm>
              <a:off x="4429125" y="2524125"/>
              <a:ext cx="3781425" cy="1381125"/>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429125" y="2524125"/>
                <a:ext cx="3781425" cy="1381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7</xdr:col>
      <xdr:colOff>514350</xdr:colOff>
      <xdr:row>9</xdr:row>
      <xdr:rowOff>19051</xdr:rowOff>
    </xdr:from>
    <xdr:to>
      <xdr:col>12</xdr:col>
      <xdr:colOff>571500</xdr:colOff>
      <xdr:row>11</xdr:row>
      <xdr:rowOff>1</xdr:rowOff>
    </xdr:to>
    <xdr:sp macro="" textlink="">
      <xdr:nvSpPr>
        <xdr:cNvPr id="15" name="Rectangle 14">
          <a:extLst>
            <a:ext uri="{FF2B5EF4-FFF2-40B4-BE49-F238E27FC236}">
              <a16:creationId xmlns:a16="http://schemas.microsoft.com/office/drawing/2014/main" id="{5141F56B-8DE0-4FC5-8147-7C28878391A3}"/>
            </a:ext>
          </a:extLst>
        </xdr:cNvPr>
        <xdr:cNvSpPr/>
      </xdr:nvSpPr>
      <xdr:spPr>
        <a:xfrm>
          <a:off x="4781550" y="2000251"/>
          <a:ext cx="3105150"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CATEGORY </a:t>
          </a:r>
          <a:r>
            <a:rPr lang="en-US" sz="1400" b="1" baseline="0">
              <a:solidFill>
                <a:schemeClr val="tx1"/>
              </a:solidFill>
            </a:rPr>
            <a:t> WISE PROFIT</a:t>
          </a:r>
          <a:endParaRPr lang="en-US" sz="1400" b="1">
            <a:solidFill>
              <a:schemeClr val="tx1"/>
            </a:solidFill>
          </a:endParaRPr>
        </a:p>
      </xdr:txBody>
    </xdr:sp>
    <xdr:clientData/>
  </xdr:twoCellAnchor>
  <xdr:twoCellAnchor>
    <xdr:from>
      <xdr:col>0</xdr:col>
      <xdr:colOff>190499</xdr:colOff>
      <xdr:row>19</xdr:row>
      <xdr:rowOff>19050</xdr:rowOff>
    </xdr:from>
    <xdr:to>
      <xdr:col>6</xdr:col>
      <xdr:colOff>542924</xdr:colOff>
      <xdr:row>29</xdr:row>
      <xdr:rowOff>133350</xdr:rowOff>
    </xdr:to>
    <xdr:grpSp>
      <xdr:nvGrpSpPr>
        <xdr:cNvPr id="21" name="Group 20">
          <a:extLst>
            <a:ext uri="{FF2B5EF4-FFF2-40B4-BE49-F238E27FC236}">
              <a16:creationId xmlns:a16="http://schemas.microsoft.com/office/drawing/2014/main" id="{A6F1BE9D-C729-48B0-9241-1778F044091B}"/>
            </a:ext>
          </a:extLst>
        </xdr:cNvPr>
        <xdr:cNvGrpSpPr/>
      </xdr:nvGrpSpPr>
      <xdr:grpSpPr>
        <a:xfrm>
          <a:off x="190499" y="3905250"/>
          <a:ext cx="4010025" cy="2019300"/>
          <a:chOff x="257174" y="4400550"/>
          <a:chExt cx="4010025" cy="2609850"/>
        </a:xfrm>
        <a:gradFill>
          <a:gsLst>
            <a:gs pos="0">
              <a:srgbClr val="0066CC"/>
            </a:gs>
            <a:gs pos="100000">
              <a:schemeClr val="tx2">
                <a:lumMod val="69000"/>
                <a:alpha val="80000"/>
              </a:schemeClr>
            </a:gs>
          </a:gsLst>
          <a:lin ang="5400000" scaled="1"/>
        </a:gradFill>
      </xdr:grpSpPr>
      <xdr:sp macro="" textlink="">
        <xdr:nvSpPr>
          <xdr:cNvPr id="49" name="Rectangle: Rounded Corners 48">
            <a:extLst>
              <a:ext uri="{FF2B5EF4-FFF2-40B4-BE49-F238E27FC236}">
                <a16:creationId xmlns:a16="http://schemas.microsoft.com/office/drawing/2014/main" id="{53DE7E4A-993D-47F2-BD16-CC9EEDA4E7D5}"/>
              </a:ext>
            </a:extLst>
          </xdr:cNvPr>
          <xdr:cNvSpPr/>
        </xdr:nvSpPr>
        <xdr:spPr>
          <a:xfrm>
            <a:off x="342900" y="4400550"/>
            <a:ext cx="3924299" cy="2609850"/>
          </a:xfrm>
          <a:prstGeom prst="roundRect">
            <a:avLst>
              <a:gd name="adj" fmla="val 6284"/>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54" name="Chart 53">
                <a:extLst>
                  <a:ext uri="{FF2B5EF4-FFF2-40B4-BE49-F238E27FC236}">
                    <a16:creationId xmlns:a16="http://schemas.microsoft.com/office/drawing/2014/main" id="{1DF6245C-C9F8-4554-93FA-BE19B77A41AD}"/>
                  </a:ext>
                </a:extLst>
              </xdr:cNvPr>
              <xdr:cNvGraphicFramePr/>
            </xdr:nvGraphicFramePr>
            <xdr:xfrm>
              <a:off x="257174" y="4857750"/>
              <a:ext cx="3838576" cy="215265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57174" y="4857750"/>
                <a:ext cx="3838576" cy="2152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61" name="Rectangle 60">
            <a:extLst>
              <a:ext uri="{FF2B5EF4-FFF2-40B4-BE49-F238E27FC236}">
                <a16:creationId xmlns:a16="http://schemas.microsoft.com/office/drawing/2014/main" id="{AB43AA13-4806-44BB-B991-14F6396B2827}"/>
              </a:ext>
            </a:extLst>
          </xdr:cNvPr>
          <xdr:cNvSpPr/>
        </xdr:nvSpPr>
        <xdr:spPr>
          <a:xfrm>
            <a:off x="857250" y="4552950"/>
            <a:ext cx="3105150" cy="2952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SALES</a:t>
            </a:r>
            <a:r>
              <a:rPr lang="en-US" sz="1100" b="1" baseline="0">
                <a:solidFill>
                  <a:schemeClr val="tx1"/>
                </a:solidFill>
              </a:rPr>
              <a:t> BY STATE</a:t>
            </a:r>
            <a:endParaRPr lang="en-US" sz="1100" b="1">
              <a:solidFill>
                <a:schemeClr val="tx1"/>
              </a:solidFill>
            </a:endParaRPr>
          </a:p>
        </xdr:txBody>
      </xdr:sp>
    </xdr:grpSp>
    <xdr:clientData/>
  </xdr:twoCellAnchor>
  <xdr:twoCellAnchor>
    <xdr:from>
      <xdr:col>7</xdr:col>
      <xdr:colOff>28575</xdr:colOff>
      <xdr:row>19</xdr:row>
      <xdr:rowOff>28575</xdr:rowOff>
    </xdr:from>
    <xdr:to>
      <xdr:col>13</xdr:col>
      <xdr:colOff>295274</xdr:colOff>
      <xdr:row>29</xdr:row>
      <xdr:rowOff>95250</xdr:rowOff>
    </xdr:to>
    <xdr:grpSp>
      <xdr:nvGrpSpPr>
        <xdr:cNvPr id="27" name="Group 26">
          <a:extLst>
            <a:ext uri="{FF2B5EF4-FFF2-40B4-BE49-F238E27FC236}">
              <a16:creationId xmlns:a16="http://schemas.microsoft.com/office/drawing/2014/main" id="{B6D6C55C-56DB-483B-B9F6-855BA60E43E6}"/>
            </a:ext>
          </a:extLst>
        </xdr:cNvPr>
        <xdr:cNvGrpSpPr/>
      </xdr:nvGrpSpPr>
      <xdr:grpSpPr>
        <a:xfrm>
          <a:off x="4295775" y="3914775"/>
          <a:ext cx="3924299" cy="1971675"/>
          <a:chOff x="4362450" y="5372100"/>
          <a:chExt cx="3924299" cy="2600325"/>
        </a:xfrm>
        <a:gradFill>
          <a:gsLst>
            <a:gs pos="0">
              <a:srgbClr val="0070C0"/>
            </a:gs>
            <a:gs pos="100000">
              <a:schemeClr val="tx2">
                <a:lumMod val="69000"/>
                <a:alpha val="80000"/>
              </a:schemeClr>
            </a:gs>
          </a:gsLst>
          <a:lin ang="5400000" scaled="1"/>
        </a:gradFill>
      </xdr:grpSpPr>
      <xdr:sp macro="" textlink="">
        <xdr:nvSpPr>
          <xdr:cNvPr id="50" name="Rectangle: Rounded Corners 49">
            <a:extLst>
              <a:ext uri="{FF2B5EF4-FFF2-40B4-BE49-F238E27FC236}">
                <a16:creationId xmlns:a16="http://schemas.microsoft.com/office/drawing/2014/main" id="{530C3B81-4759-407B-A156-CDF33C870DC2}"/>
              </a:ext>
            </a:extLst>
          </xdr:cNvPr>
          <xdr:cNvSpPr/>
        </xdr:nvSpPr>
        <xdr:spPr>
          <a:xfrm>
            <a:off x="4362450" y="5372100"/>
            <a:ext cx="3924299" cy="2600325"/>
          </a:xfrm>
          <a:prstGeom prst="roundRect">
            <a:avLst>
              <a:gd name="adj" fmla="val 6284"/>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9" name="Chart 58">
            <a:extLst>
              <a:ext uri="{FF2B5EF4-FFF2-40B4-BE49-F238E27FC236}">
                <a16:creationId xmlns:a16="http://schemas.microsoft.com/office/drawing/2014/main" id="{DCD6DFA5-E372-4BA9-8240-102662999777}"/>
              </a:ext>
            </a:extLst>
          </xdr:cNvPr>
          <xdr:cNvGraphicFramePr>
            <a:graphicFrameLocks/>
          </xdr:cNvGraphicFramePr>
        </xdr:nvGraphicFramePr>
        <xdr:xfrm>
          <a:off x="4429125" y="5848350"/>
          <a:ext cx="3771900" cy="2047875"/>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62" name="Rectangle 61">
            <a:extLst>
              <a:ext uri="{FF2B5EF4-FFF2-40B4-BE49-F238E27FC236}">
                <a16:creationId xmlns:a16="http://schemas.microsoft.com/office/drawing/2014/main" id="{B1BD0703-7148-448F-8153-5260078C6504}"/>
              </a:ext>
            </a:extLst>
          </xdr:cNvPr>
          <xdr:cNvSpPr/>
        </xdr:nvSpPr>
        <xdr:spPr>
          <a:xfrm>
            <a:off x="4848225" y="5476875"/>
            <a:ext cx="3105150" cy="2952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TOP 5</a:t>
            </a:r>
            <a:r>
              <a:rPr lang="en-US" sz="1100" b="1" baseline="0">
                <a:solidFill>
                  <a:schemeClr val="tx1"/>
                </a:solidFill>
              </a:rPr>
              <a:t> SUBCATEGORES BY SALES</a:t>
            </a:r>
            <a:endParaRPr lang="en-US" sz="1100" b="1">
              <a:solidFill>
                <a:schemeClr val="tx1"/>
              </a:solidFill>
            </a:endParaRPr>
          </a:p>
        </xdr:txBody>
      </xdr:sp>
    </xdr:grpSp>
    <xdr:clientData/>
  </xdr:twoCellAnchor>
  <xdr:twoCellAnchor>
    <xdr:from>
      <xdr:col>13</xdr:col>
      <xdr:colOff>505406</xdr:colOff>
      <xdr:row>19</xdr:row>
      <xdr:rowOff>77757</xdr:rowOff>
    </xdr:from>
    <xdr:to>
      <xdr:col>20</xdr:col>
      <xdr:colOff>495299</xdr:colOff>
      <xdr:row>29</xdr:row>
      <xdr:rowOff>106914</xdr:rowOff>
    </xdr:to>
    <xdr:sp macro="" textlink="">
      <xdr:nvSpPr>
        <xdr:cNvPr id="77" name="Rectangle: Rounded Corners 76">
          <a:extLst>
            <a:ext uri="{FF2B5EF4-FFF2-40B4-BE49-F238E27FC236}">
              <a16:creationId xmlns:a16="http://schemas.microsoft.com/office/drawing/2014/main" id="{92D89FDC-E5FE-4994-80C9-007F4255E3E0}"/>
            </a:ext>
          </a:extLst>
        </xdr:cNvPr>
        <xdr:cNvSpPr/>
      </xdr:nvSpPr>
      <xdr:spPr>
        <a:xfrm>
          <a:off x="8430206" y="3963957"/>
          <a:ext cx="4257093" cy="1934157"/>
        </a:xfrm>
        <a:prstGeom prst="roundRect">
          <a:avLst>
            <a:gd name="adj" fmla="val 8504"/>
          </a:avLst>
        </a:prstGeom>
        <a:gradFill>
          <a:gsLst>
            <a:gs pos="0">
              <a:srgbClr val="0066CC"/>
            </a:gs>
            <a:gs pos="100000">
              <a:schemeClr val="tx2">
                <a:lumMod val="69000"/>
                <a:alpha val="8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1555</xdr:colOff>
      <xdr:row>19</xdr:row>
      <xdr:rowOff>174949</xdr:rowOff>
    </xdr:from>
    <xdr:to>
      <xdr:col>15</xdr:col>
      <xdr:colOff>370892</xdr:colOff>
      <xdr:row>26</xdr:row>
      <xdr:rowOff>19438</xdr:rowOff>
    </xdr:to>
    <mc:AlternateContent xmlns:mc="http://schemas.openxmlformats.org/markup-compatibility/2006" xmlns:a14="http://schemas.microsoft.com/office/drawing/2010/main">
      <mc:Choice Requires="a14">
        <xdr:graphicFrame macro="">
          <xdr:nvGraphicFramePr>
            <xdr:cNvPr id="78" name="Year 2">
              <a:extLst>
                <a:ext uri="{FF2B5EF4-FFF2-40B4-BE49-F238E27FC236}">
                  <a16:creationId xmlns:a16="http://schemas.microsoft.com/office/drawing/2014/main" id="{C68A5F73-101B-4945-8344-98E43A7591F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35955" y="4061149"/>
              <a:ext cx="978937" cy="1177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570721</xdr:colOff>
      <xdr:row>19</xdr:row>
      <xdr:rowOff>174753</xdr:rowOff>
    </xdr:from>
    <xdr:to>
      <xdr:col>20</xdr:col>
      <xdr:colOff>85724</xdr:colOff>
      <xdr:row>25</xdr:row>
      <xdr:rowOff>174755</xdr:rowOff>
    </xdr:to>
    <mc:AlternateContent xmlns:mc="http://schemas.openxmlformats.org/markup-compatibility/2006" xmlns:a14="http://schemas.microsoft.com/office/drawing/2010/main">
      <mc:Choice Requires="a14">
        <xdr:graphicFrame macro="">
          <xdr:nvGraphicFramePr>
            <xdr:cNvPr id="80" name="Segment 1">
              <a:extLst>
                <a:ext uri="{FF2B5EF4-FFF2-40B4-BE49-F238E27FC236}">
                  <a16:creationId xmlns:a16="http://schemas.microsoft.com/office/drawing/2014/main" id="{5EDD6F6E-BBC0-4C0A-99E5-4361C55A538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933921" y="4060953"/>
              <a:ext cx="1343803" cy="1143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450006</xdr:colOff>
      <xdr:row>19</xdr:row>
      <xdr:rowOff>188169</xdr:rowOff>
    </xdr:from>
    <xdr:to>
      <xdr:col>17</xdr:col>
      <xdr:colOff>428237</xdr:colOff>
      <xdr:row>25</xdr:row>
      <xdr:rowOff>127129</xdr:rowOff>
    </xdr:to>
    <mc:AlternateContent xmlns:mc="http://schemas.openxmlformats.org/markup-compatibility/2006" xmlns:a14="http://schemas.microsoft.com/office/drawing/2010/main">
      <mc:Choice Requires="a14">
        <xdr:graphicFrame macro="">
          <xdr:nvGraphicFramePr>
            <xdr:cNvPr id="81" name="Region 1">
              <a:extLst>
                <a:ext uri="{FF2B5EF4-FFF2-40B4-BE49-F238E27FC236}">
                  <a16:creationId xmlns:a16="http://schemas.microsoft.com/office/drawing/2014/main" id="{C4B4CD0A-54F7-4F2E-9727-580EBD9EAB4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94006" y="4074369"/>
              <a:ext cx="1197431" cy="1081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457200</xdr:colOff>
      <xdr:row>9</xdr:row>
      <xdr:rowOff>28575</xdr:rowOff>
    </xdr:from>
    <xdr:to>
      <xdr:col>6</xdr:col>
      <xdr:colOff>228600</xdr:colOff>
      <xdr:row>10</xdr:row>
      <xdr:rowOff>133350</xdr:rowOff>
    </xdr:to>
    <xdr:sp macro="" textlink="">
      <xdr:nvSpPr>
        <xdr:cNvPr id="86" name="Rectangle 85">
          <a:extLst>
            <a:ext uri="{FF2B5EF4-FFF2-40B4-BE49-F238E27FC236}">
              <a16:creationId xmlns:a16="http://schemas.microsoft.com/office/drawing/2014/main" id="{8C19B108-F9C4-4D9D-A38D-CE699D3E441A}"/>
            </a:ext>
          </a:extLst>
        </xdr:cNvPr>
        <xdr:cNvSpPr/>
      </xdr:nvSpPr>
      <xdr:spPr>
        <a:xfrm>
          <a:off x="457200" y="2009775"/>
          <a:ext cx="3429000" cy="2952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tx1"/>
              </a:solidFill>
            </a:rPr>
            <a:t>SALES</a:t>
          </a:r>
          <a:r>
            <a:rPr lang="en-US" sz="1400" b="1" baseline="0">
              <a:solidFill>
                <a:schemeClr val="tx1"/>
              </a:solidFill>
            </a:rPr>
            <a:t> AND PROFIT ANALYSIS</a:t>
          </a:r>
          <a:endParaRPr lang="en-US" sz="1400" b="1">
            <a:solidFill>
              <a:schemeClr val="tx1"/>
            </a:solidFill>
          </a:endParaRPr>
        </a:p>
      </xdr:txBody>
    </xdr:sp>
    <xdr:clientData/>
  </xdr:twoCellAnchor>
  <xdr:twoCellAnchor>
    <xdr:from>
      <xdr:col>0</xdr:col>
      <xdr:colOff>304800</xdr:colOff>
      <xdr:row>10</xdr:row>
      <xdr:rowOff>161925</xdr:rowOff>
    </xdr:from>
    <xdr:to>
      <xdr:col>6</xdr:col>
      <xdr:colOff>438149</xdr:colOff>
      <xdr:row>18</xdr:row>
      <xdr:rowOff>85725</xdr:rowOff>
    </xdr:to>
    <xdr:graphicFrame macro="">
      <xdr:nvGraphicFramePr>
        <xdr:cNvPr id="69" name="Chart 68">
          <a:extLst>
            <a:ext uri="{FF2B5EF4-FFF2-40B4-BE49-F238E27FC236}">
              <a16:creationId xmlns:a16="http://schemas.microsoft.com/office/drawing/2014/main" id="{03D687C3-1B4D-4DCA-A8CD-EB5B531577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419100</xdr:colOff>
      <xdr:row>8</xdr:row>
      <xdr:rowOff>133350</xdr:rowOff>
    </xdr:from>
    <xdr:to>
      <xdr:col>20</xdr:col>
      <xdr:colOff>495300</xdr:colOff>
      <xdr:row>18</xdr:row>
      <xdr:rowOff>190499</xdr:rowOff>
    </xdr:to>
    <xdr:grpSp>
      <xdr:nvGrpSpPr>
        <xdr:cNvPr id="51" name="Group 50">
          <a:extLst>
            <a:ext uri="{FF2B5EF4-FFF2-40B4-BE49-F238E27FC236}">
              <a16:creationId xmlns:a16="http://schemas.microsoft.com/office/drawing/2014/main" id="{1F9ABB30-6B2A-492D-87A2-F6DAD2557176}"/>
            </a:ext>
          </a:extLst>
        </xdr:cNvPr>
        <xdr:cNvGrpSpPr/>
      </xdr:nvGrpSpPr>
      <xdr:grpSpPr>
        <a:xfrm>
          <a:off x="8343900" y="1924050"/>
          <a:ext cx="4343400" cy="1962149"/>
          <a:chOff x="8343900" y="1609725"/>
          <a:chExt cx="4343400" cy="2276474"/>
        </a:xfrm>
      </xdr:grpSpPr>
      <xdr:grpSp>
        <xdr:nvGrpSpPr>
          <xdr:cNvPr id="67" name="Group 66">
            <a:extLst>
              <a:ext uri="{FF2B5EF4-FFF2-40B4-BE49-F238E27FC236}">
                <a16:creationId xmlns:a16="http://schemas.microsoft.com/office/drawing/2014/main" id="{BE90DA97-E5FA-41C0-B71F-58368B942C9A}"/>
              </a:ext>
            </a:extLst>
          </xdr:cNvPr>
          <xdr:cNvGrpSpPr/>
        </xdr:nvGrpSpPr>
        <xdr:grpSpPr>
          <a:xfrm>
            <a:off x="8343900" y="1609725"/>
            <a:ext cx="4333874" cy="2238375"/>
            <a:chOff x="8612180" y="2057400"/>
            <a:chExt cx="4272763" cy="2158545"/>
          </a:xfrm>
          <a:gradFill>
            <a:gsLst>
              <a:gs pos="0">
                <a:srgbClr val="0066CC"/>
              </a:gs>
              <a:gs pos="100000">
                <a:schemeClr val="tx2">
                  <a:lumMod val="69000"/>
                  <a:alpha val="80000"/>
                </a:schemeClr>
              </a:gs>
            </a:gsLst>
            <a:lin ang="5400000" scaled="1"/>
          </a:gradFill>
        </xdr:grpSpPr>
        <xdr:sp macro="" textlink="">
          <xdr:nvSpPr>
            <xdr:cNvPr id="48" name="Rectangle: Rounded Corners 47">
              <a:extLst>
                <a:ext uri="{FF2B5EF4-FFF2-40B4-BE49-F238E27FC236}">
                  <a16:creationId xmlns:a16="http://schemas.microsoft.com/office/drawing/2014/main" id="{2AA5D171-3733-494C-9D34-AB37BB4420B1}"/>
                </a:ext>
              </a:extLst>
            </xdr:cNvPr>
            <xdr:cNvSpPr/>
          </xdr:nvSpPr>
          <xdr:spPr>
            <a:xfrm>
              <a:off x="8612180" y="2057400"/>
              <a:ext cx="4272763" cy="2158545"/>
            </a:xfrm>
            <a:prstGeom prst="roundRect">
              <a:avLst>
                <a:gd name="adj" fmla="val 6284"/>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7CD3E517-BCEF-4AE7-A693-72DC29E2567F}"/>
                </a:ext>
              </a:extLst>
            </xdr:cNvPr>
            <xdr:cNvSpPr/>
          </xdr:nvSpPr>
          <xdr:spPr>
            <a:xfrm>
              <a:off x="8770334" y="2228850"/>
              <a:ext cx="3757232" cy="2952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CATIGORY</a:t>
              </a:r>
              <a:r>
                <a:rPr lang="en-US" sz="1100" b="1" baseline="0">
                  <a:solidFill>
                    <a:schemeClr val="tx1"/>
                  </a:solidFill>
                </a:rPr>
                <a:t> WISE SALES SHARE %</a:t>
              </a:r>
              <a:endParaRPr lang="en-US" sz="1100" b="1">
                <a:solidFill>
                  <a:schemeClr val="tx1"/>
                </a:solidFill>
              </a:endParaRPr>
            </a:p>
          </xdr:txBody>
        </xdr:sp>
      </xdr:grpSp>
      <xdr:graphicFrame macro="">
        <xdr:nvGraphicFramePr>
          <xdr:cNvPr id="70" name="Chart 69">
            <a:extLst>
              <a:ext uri="{FF2B5EF4-FFF2-40B4-BE49-F238E27FC236}">
                <a16:creationId xmlns:a16="http://schemas.microsoft.com/office/drawing/2014/main" id="{601F51A1-9D40-482D-8EB7-12A77DB9A6CE}"/>
              </a:ext>
            </a:extLst>
          </xdr:cNvPr>
          <xdr:cNvGraphicFramePr>
            <a:graphicFrameLocks/>
          </xdr:cNvGraphicFramePr>
        </xdr:nvGraphicFramePr>
        <xdr:xfrm>
          <a:off x="8353424" y="2085974"/>
          <a:ext cx="4333876" cy="1800225"/>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12.58466724537" createdVersion="6" refreshedVersion="6" minRefreshableVersion="3" recordCount="9994" xr:uid="{7CC09416-9853-489F-AC63-6848A810323D}">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8846778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3F5350-B842-4CAF-9087-7D74711FFE8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C16" firstHeaderRow="0" firstDataRow="1" firstDataCol="1"/>
  <pivotFields count="25">
    <pivotField showAll="0"/>
    <pivotField showAll="0"/>
    <pivotField multipleItemSelectionAllowed="1"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1">
      <pivotArea collapsedLevelsAreSubtotals="1" fieldPosition="0">
        <references count="1">
          <reference field="3" count="12">
            <x v="1"/>
            <x v="2"/>
            <x v="3"/>
            <x v="4"/>
            <x v="5"/>
            <x v="6"/>
            <x v="7"/>
            <x v="8"/>
            <x v="9"/>
            <x v="10"/>
            <x v="11"/>
            <x v="12"/>
          </reference>
        </references>
      </pivotArea>
    </format>
    <format dxfId="20">
      <pivotArea outline="0" collapsedLevelsAreSubtotals="1" fieldPosition="0"/>
    </format>
  </formats>
  <chartFormats count="16">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1"/>
          </reference>
        </references>
      </pivotArea>
    </chartFormat>
    <chartFormat chart="5" format="9"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FE9A80-8B6E-420E-979D-E5E211F76B0F}"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EAEF31-5171-4880-9D77-566B8D03138E}"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showDataAs="percentOfTotal" baseField="0" baseItem="0" numFmtId="10"/>
  </dataFields>
  <chartFormats count="10">
    <chartFormat chart="5" format="17"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 chart="7" format="3">
      <pivotArea type="data" outline="0" fieldPosition="0">
        <references count="2">
          <reference field="4294967294" count="1" selected="0">
            <x v="0"/>
          </reference>
          <reference field="15" count="1" selected="0">
            <x v="1"/>
          </reference>
        </references>
      </pivotArea>
    </chartFormat>
    <chartFormat chart="7" format="4">
      <pivotArea type="data" outline="0" fieldPosition="0">
        <references count="2">
          <reference field="4294967294" count="1" selected="0">
            <x v="0"/>
          </reference>
          <reference field="15"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5FB247-0862-4769-B391-0E9A18F2C11C}"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2"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F3EF26-976E-4C16-BAC8-2EF5F8019F89}"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5"/>
    </i>
    <i>
      <x v="11"/>
    </i>
    <i>
      <x v="13"/>
    </i>
    <i>
      <x v="14"/>
    </i>
    <i>
      <x v="16"/>
    </i>
    <i t="grand">
      <x/>
    </i>
  </rowItems>
  <colItems count="1">
    <i/>
  </colItems>
  <dataFields count="1">
    <dataField name="Sum of Sales" fld="18" baseField="0" baseItem="0"/>
  </dataFields>
  <chartFormats count="1">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030549-98C7-4D04-B620-9439EC748257}"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1C82B4-67A3-4CF7-AE15-DC35C5A1993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130FFB-6214-4161-89FC-BBF6BA0FDD01}"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404F07-EF30-4738-975E-7C6C238DB0BC}"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00AB75-D29B-453D-82CF-0AA5CE03F245}"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F632E3-6769-4ECA-8AD2-54F6B7E93179}"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Profit margin" fld="24" baseField="0" baseItem="0"/>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7DA3B3C-6F8D-4B94-8D82-0DC9E7D1348A}" sourceName="Segment">
  <pivotTables>
    <pivotTable tabId="3" name="PivotTable1"/>
    <pivotTable tabId="9" name="PivotTable10"/>
    <pivotTable tabId="9" name="PivotTable11"/>
    <pivotTable tabId="9" name="PivotTable12"/>
    <pivotTable tabId="9" name="PivotTable13"/>
    <pivotTable tabId="9" name="PivotTable9"/>
    <pivotTable tabId="7" name="PivotTable7"/>
    <pivotTable tabId="6" name="PivotTable6"/>
    <pivotTable tabId="8" name="PivotTable8"/>
    <pivotTable tabId="5" name="PivotTable3"/>
    <pivotTable tabId="11" name="PivotTable14"/>
  </pivotTables>
  <data>
    <tabular pivotCacheId="1884677802">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9F5D700-E9BC-42B5-AA12-38D8AD8FF509}" sourceName="Region">
  <pivotTables>
    <pivotTable tabId="3" name="PivotTable1"/>
    <pivotTable tabId="7" name="PivotTable7"/>
    <pivotTable tabId="6" name="PivotTable6"/>
    <pivotTable tabId="8" name="PivotTable8"/>
    <pivotTable tabId="5" name="PivotTable3"/>
    <pivotTable tabId="9" name="PivotTable10"/>
    <pivotTable tabId="9" name="PivotTable11"/>
    <pivotTable tabId="9" name="PivotTable12"/>
    <pivotTable tabId="9" name="PivotTable13"/>
    <pivotTable tabId="9" name="PivotTable9"/>
    <pivotTable tabId="11" name="PivotTable14"/>
  </pivotTables>
  <data>
    <tabular pivotCacheId="188467780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BB342AD-D67F-40F8-B205-24455430B4B6}" sourceName="Year">
  <pivotTables>
    <pivotTable tabId="3" name="PivotTable1"/>
    <pivotTable tabId="9" name="PivotTable10"/>
    <pivotTable tabId="9" name="PivotTable11"/>
    <pivotTable tabId="9" name="PivotTable12"/>
    <pivotTable tabId="9" name="PivotTable13"/>
    <pivotTable tabId="9" name="PivotTable9"/>
    <pivotTable tabId="7" name="PivotTable7"/>
    <pivotTable tabId="6" name="PivotTable6"/>
    <pivotTable tabId="8" name="PivotTable8"/>
    <pivotTable tabId="5" name="PivotTable3"/>
  </pivotTables>
  <data>
    <tabular pivotCacheId="188467780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121F4F5-896A-4B84-961A-001FF9A9896E}" cache="Slicer_Segment" caption="Segment" rowHeight="241300"/>
  <slicer name="Region" xr10:uid="{30BD0E7F-A9FC-45F2-B5AC-80FF93032462}" cache="Slicer_Region" caption="Region" rowHeight="241300"/>
  <slicer name="Year 1" xr10:uid="{A6F42057-179F-4C55-9631-29928E479F44}"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3873F5A-2E11-47B5-9243-18C6C555F975}"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F85AE4A-E122-412D-8F72-C24AB930FB11}" cache="Slicer_Segment" caption="Segment" style="SlicerStyleDark2 2" rowHeight="241300"/>
  <slicer name="Region 1" xr10:uid="{759EFF03-2D88-4576-913D-8411231D5B90}" cache="Slicer_Region" caption="Region" style="SlicerStyleDark2 2" rowHeight="241300"/>
  <slicer name="Year 2" xr10:uid="{2EF03314-C620-4F0F-AB93-CD631A40E6D9}" cache="Slicer_Year1" caption="Year" startItem="1" style="SlicerStyleDark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F97C3-D7E7-4B4C-A5D2-8C202308F9E0}">
  <dimension ref="A3:C16"/>
  <sheetViews>
    <sheetView topLeftCell="A3" workbookViewId="0">
      <selection activeCell="C11" sqref="C11"/>
    </sheetView>
  </sheetViews>
  <sheetFormatPr defaultRowHeight="15"/>
  <cols>
    <col min="1" max="1" width="13.140625" bestFit="1" customWidth="1"/>
    <col min="2" max="2" width="12.140625" bestFit="1" customWidth="1"/>
    <col min="3" max="3" width="12.5703125" bestFit="1" customWidth="1"/>
    <col min="4" max="4" width="11.42578125" bestFit="1" customWidth="1"/>
    <col min="5" max="5" width="11.140625" bestFit="1" customWidth="1"/>
  </cols>
  <sheetData>
    <row r="3" spans="1:3">
      <c r="A3" s="9" t="s">
        <v>10934</v>
      </c>
      <c r="B3" s="6" t="s">
        <v>10948</v>
      </c>
      <c r="C3" s="18" t="s">
        <v>10949</v>
      </c>
    </row>
    <row r="4" spans="1:3">
      <c r="A4" s="13" t="s">
        <v>10936</v>
      </c>
      <c r="B4" s="40">
        <v>17693.196999999996</v>
      </c>
      <c r="C4" s="41">
        <v>4605.7748000000001</v>
      </c>
    </row>
    <row r="5" spans="1:3">
      <c r="A5" s="15" t="s">
        <v>10937</v>
      </c>
      <c r="B5" s="42">
        <v>11350.008400000001</v>
      </c>
      <c r="C5" s="43">
        <v>1080.9362999999996</v>
      </c>
    </row>
    <row r="6" spans="1:3">
      <c r="A6" s="15" t="s">
        <v>10938</v>
      </c>
      <c r="B6" s="42">
        <v>56857.938600000001</v>
      </c>
      <c r="C6" s="43">
        <v>2490.5517999999975</v>
      </c>
    </row>
    <row r="7" spans="1:3">
      <c r="A7" s="15" t="s">
        <v>10939</v>
      </c>
      <c r="B7" s="42">
        <v>33905.891499999998</v>
      </c>
      <c r="C7" s="43">
        <v>665.96880000000112</v>
      </c>
    </row>
    <row r="8" spans="1:3">
      <c r="A8" s="15" t="s">
        <v>10940</v>
      </c>
      <c r="B8" s="42">
        <v>21317.879000000001</v>
      </c>
      <c r="C8" s="43">
        <v>3840.7277999999974</v>
      </c>
    </row>
    <row r="9" spans="1:3">
      <c r="A9" s="15" t="s">
        <v>10941</v>
      </c>
      <c r="B9" s="42">
        <v>27239.183999999997</v>
      </c>
      <c r="C9" s="43">
        <v>4685.9612999999963</v>
      </c>
    </row>
    <row r="10" spans="1:3">
      <c r="A10" s="15" t="s">
        <v>10942</v>
      </c>
      <c r="B10" s="42">
        <v>19345.971999999994</v>
      </c>
      <c r="C10" s="43">
        <v>2410.7010999999993</v>
      </c>
    </row>
    <row r="11" spans="1:3">
      <c r="A11" s="15" t="s">
        <v>10943</v>
      </c>
      <c r="B11" s="42">
        <v>19406.445000000003</v>
      </c>
      <c r="C11" s="43">
        <v>2323.2272999999996</v>
      </c>
    </row>
    <row r="12" spans="1:3">
      <c r="A12" s="15" t="s">
        <v>10944</v>
      </c>
      <c r="B12" s="42">
        <v>49104.466800000017</v>
      </c>
      <c r="C12" s="43">
        <v>6509.8352999999961</v>
      </c>
    </row>
    <row r="13" spans="1:3">
      <c r="A13" s="15" t="s">
        <v>10945</v>
      </c>
      <c r="B13" s="42">
        <v>55484.514999999992</v>
      </c>
      <c r="C13" s="43">
        <v>10611.664600000002</v>
      </c>
    </row>
    <row r="14" spans="1:3">
      <c r="A14" s="15" t="s">
        <v>10946</v>
      </c>
      <c r="B14" s="42">
        <v>59103.960999999974</v>
      </c>
      <c r="C14" s="43">
        <v>10287.235699999987</v>
      </c>
    </row>
    <row r="15" spans="1:3">
      <c r="A15" s="15" t="s">
        <v>10947</v>
      </c>
      <c r="B15" s="42">
        <v>58843.69019999999</v>
      </c>
      <c r="C15" s="43">
        <v>10786.093699999998</v>
      </c>
    </row>
    <row r="16" spans="1:3">
      <c r="A16" s="17" t="s">
        <v>10933</v>
      </c>
      <c r="B16" s="44">
        <v>429653.14850000001</v>
      </c>
      <c r="C16" s="45">
        <v>60298.678499999965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F753E-98B9-4E35-A308-D1E379446C03}">
  <dimension ref="A3:F7"/>
  <sheetViews>
    <sheetView workbookViewId="0">
      <selection activeCell="G18" sqref="G18"/>
    </sheetView>
  </sheetViews>
  <sheetFormatPr defaultRowHeight="15"/>
  <cols>
    <col min="1" max="1" width="14.5703125" bestFit="1" customWidth="1"/>
    <col min="2" max="2" width="12.5703125" bestFit="1" customWidth="1"/>
    <col min="5" max="5" width="16.5703125" customWidth="1"/>
    <col min="6" max="6" width="10.5703125" bestFit="1" customWidth="1"/>
  </cols>
  <sheetData>
    <row r="3" spans="1:6">
      <c r="A3" s="9" t="s">
        <v>10934</v>
      </c>
      <c r="B3" s="7" t="s">
        <v>10949</v>
      </c>
      <c r="E3" s="29" t="s">
        <v>15</v>
      </c>
      <c r="F3" s="30" t="s">
        <v>21</v>
      </c>
    </row>
    <row r="4" spans="1:6">
      <c r="A4" s="26" t="s">
        <v>32</v>
      </c>
      <c r="B4" s="14">
        <v>3875.378399999996</v>
      </c>
      <c r="E4" t="str">
        <f>A4</f>
        <v>Furniture</v>
      </c>
      <c r="F4" s="31">
        <f>GETPIVOTDATA("Profit",$A$3,"Category",A4)</f>
        <v>3875.378399999996</v>
      </c>
    </row>
    <row r="5" spans="1:6">
      <c r="A5" s="27" t="s">
        <v>46</v>
      </c>
      <c r="B5" s="16">
        <v>25933.159600000017</v>
      </c>
      <c r="E5" t="str">
        <f t="shared" ref="E5:E7" si="0">A5</f>
        <v>Office Supplies</v>
      </c>
      <c r="F5" s="31">
        <f t="shared" ref="F5:F7" si="1">GETPIVOTDATA("Profit",$A$3,"Category",A5)</f>
        <v>25933.159600000017</v>
      </c>
    </row>
    <row r="6" spans="1:6">
      <c r="A6" s="27" t="s">
        <v>71</v>
      </c>
      <c r="B6" s="16">
        <v>30490.14049999998</v>
      </c>
      <c r="E6" t="str">
        <f t="shared" si="0"/>
        <v>Technology</v>
      </c>
      <c r="F6" s="31">
        <f t="shared" si="1"/>
        <v>30490.14049999998</v>
      </c>
    </row>
    <row r="7" spans="1:6">
      <c r="A7" s="28" t="s">
        <v>10933</v>
      </c>
      <c r="B7" s="8">
        <v>60298.678499999995</v>
      </c>
      <c r="E7" t="str">
        <f t="shared" si="0"/>
        <v>Grand Total</v>
      </c>
      <c r="F7" s="31">
        <f>GETPIVOTDATA("Profit",$A$3)</f>
        <v>60298.678499999995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6B164-DC90-47D8-8376-4ADE02714DAD}">
  <dimension ref="A3:E7"/>
  <sheetViews>
    <sheetView workbookViewId="0">
      <selection activeCell="B4" sqref="B4"/>
    </sheetView>
  </sheetViews>
  <sheetFormatPr defaultRowHeight="15"/>
  <cols>
    <col min="1" max="1" width="14.5703125" bestFit="1" customWidth="1"/>
    <col min="2" max="2" width="12.5703125" bestFit="1" customWidth="1"/>
    <col min="4" max="4" width="15" customWidth="1"/>
    <col min="5" max="5" width="14" customWidth="1"/>
  </cols>
  <sheetData>
    <row r="3" spans="1:5">
      <c r="A3" s="9" t="s">
        <v>10934</v>
      </c>
      <c r="B3" s="7" t="s">
        <v>10949</v>
      </c>
    </row>
    <row r="4" spans="1:5">
      <c r="A4" s="26" t="s">
        <v>32</v>
      </c>
      <c r="B4" s="54">
        <v>6.4269707005270377E-2</v>
      </c>
      <c r="E4" s="53"/>
    </row>
    <row r="5" spans="1:5">
      <c r="A5" s="27" t="s">
        <v>46</v>
      </c>
      <c r="B5" s="55">
        <v>0.43007840710804335</v>
      </c>
      <c r="E5" s="53"/>
    </row>
    <row r="6" spans="1:5">
      <c r="A6" s="27" t="s">
        <v>71</v>
      </c>
      <c r="B6" s="55">
        <v>0.5056518858866863</v>
      </c>
      <c r="E6" s="53"/>
    </row>
    <row r="7" spans="1:5">
      <c r="A7" s="28" t="s">
        <v>10933</v>
      </c>
      <c r="B7" s="56">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67BAD-8413-43BE-A016-BA552E8CFCF8}">
  <dimension ref="A3:E52"/>
  <sheetViews>
    <sheetView topLeftCell="A39" workbookViewId="0">
      <selection activeCell="L47" sqref="L47"/>
    </sheetView>
  </sheetViews>
  <sheetFormatPr defaultRowHeight="15"/>
  <cols>
    <col min="1" max="1" width="18.7109375" bestFit="1" customWidth="1"/>
    <col min="2" max="2" width="12.140625" bestFit="1" customWidth="1"/>
    <col min="4" max="4" width="19.85546875" customWidth="1"/>
    <col min="5" max="5" width="10.5703125" bestFit="1" customWidth="1"/>
  </cols>
  <sheetData>
    <row r="3" spans="1:5">
      <c r="A3" s="9" t="s">
        <v>10934</v>
      </c>
      <c r="B3" s="7" t="s">
        <v>10948</v>
      </c>
      <c r="D3" s="29" t="s">
        <v>11</v>
      </c>
      <c r="E3" s="30" t="s">
        <v>18</v>
      </c>
    </row>
    <row r="4" spans="1:5">
      <c r="A4" s="26" t="s">
        <v>358</v>
      </c>
      <c r="B4" s="14">
        <v>1003.72</v>
      </c>
      <c r="D4" t="str">
        <f>A4</f>
        <v>Alabama</v>
      </c>
      <c r="E4" s="31">
        <f>GETPIVOTDATA("Sales",$A$3,"State",A4)</f>
        <v>1003.72</v>
      </c>
    </row>
    <row r="5" spans="1:5">
      <c r="A5" s="27" t="s">
        <v>310</v>
      </c>
      <c r="B5" s="16">
        <v>7121.2570000000014</v>
      </c>
      <c r="D5" t="str">
        <f t="shared" ref="D5:D52" si="0">A5</f>
        <v>Arizona</v>
      </c>
      <c r="E5" s="31">
        <f t="shared" ref="E5:E52" si="1">GETPIVOTDATA("Sales",$A$3,"State",A5)</f>
        <v>7121.2570000000014</v>
      </c>
    </row>
    <row r="6" spans="1:5">
      <c r="A6" s="27" t="s">
        <v>1707</v>
      </c>
      <c r="B6" s="16">
        <v>412.34</v>
      </c>
      <c r="D6" t="str">
        <f t="shared" si="0"/>
        <v>Arkansas</v>
      </c>
      <c r="E6" s="31">
        <f t="shared" si="1"/>
        <v>412.34</v>
      </c>
    </row>
    <row r="7" spans="1:5">
      <c r="A7" s="27" t="s">
        <v>43</v>
      </c>
      <c r="B7" s="16">
        <v>80876.825000000041</v>
      </c>
      <c r="D7" t="str">
        <f t="shared" si="0"/>
        <v>California</v>
      </c>
      <c r="E7" s="31">
        <f t="shared" si="1"/>
        <v>80876.825000000041</v>
      </c>
    </row>
    <row r="8" spans="1:5">
      <c r="A8" s="27" t="s">
        <v>457</v>
      </c>
      <c r="B8" s="16">
        <v>6367.7139999999999</v>
      </c>
      <c r="D8" t="str">
        <f t="shared" si="0"/>
        <v>Colorado</v>
      </c>
      <c r="E8" s="31">
        <f t="shared" si="1"/>
        <v>6367.7139999999999</v>
      </c>
    </row>
    <row r="9" spans="1:5">
      <c r="A9" s="27" t="s">
        <v>747</v>
      </c>
      <c r="B9" s="16">
        <v>1735.19</v>
      </c>
      <c r="D9" t="str">
        <f t="shared" si="0"/>
        <v>Connecticut</v>
      </c>
      <c r="E9" s="31">
        <f t="shared" si="1"/>
        <v>1735.19</v>
      </c>
    </row>
    <row r="10" spans="1:5">
      <c r="A10" s="27" t="s">
        <v>245</v>
      </c>
      <c r="B10" s="16">
        <v>2177.65</v>
      </c>
      <c r="D10" t="str">
        <f t="shared" si="0"/>
        <v>Delaware</v>
      </c>
      <c r="E10" s="31">
        <f t="shared" si="1"/>
        <v>2177.65</v>
      </c>
    </row>
    <row r="11" spans="1:5">
      <c r="A11" s="27" t="s">
        <v>3034</v>
      </c>
      <c r="B11" s="16">
        <v>111.67999999999999</v>
      </c>
      <c r="D11" t="str">
        <f t="shared" si="0"/>
        <v>District of Columbia</v>
      </c>
      <c r="E11" s="31">
        <f t="shared" si="1"/>
        <v>111.67999999999999</v>
      </c>
    </row>
    <row r="12" spans="1:5">
      <c r="A12" s="27" t="s">
        <v>54</v>
      </c>
      <c r="B12" s="16">
        <v>34294.920500000007</v>
      </c>
      <c r="D12" t="str">
        <f t="shared" si="0"/>
        <v>Florida</v>
      </c>
      <c r="E12" s="31">
        <f t="shared" si="1"/>
        <v>34294.920500000007</v>
      </c>
    </row>
    <row r="13" spans="1:5">
      <c r="A13" s="27" t="s">
        <v>1272</v>
      </c>
      <c r="B13" s="16">
        <v>8666.4699999999975</v>
      </c>
      <c r="D13" t="str">
        <f t="shared" si="0"/>
        <v>Georgia</v>
      </c>
      <c r="E13" s="31">
        <f t="shared" si="1"/>
        <v>8666.4699999999975</v>
      </c>
    </row>
    <row r="14" spans="1:5">
      <c r="A14" s="27" t="s">
        <v>6260</v>
      </c>
      <c r="B14" s="16">
        <v>307.73999999999995</v>
      </c>
      <c r="D14" t="str">
        <f t="shared" si="0"/>
        <v>Idaho</v>
      </c>
      <c r="E14" s="31">
        <f t="shared" si="1"/>
        <v>307.73999999999995</v>
      </c>
    </row>
    <row r="15" spans="1:5">
      <c r="A15" s="27" t="s">
        <v>211</v>
      </c>
      <c r="B15" s="16">
        <v>18999.626000000004</v>
      </c>
      <c r="D15" t="str">
        <f t="shared" si="0"/>
        <v>Illinois</v>
      </c>
      <c r="E15" s="31">
        <f t="shared" si="1"/>
        <v>18999.626000000004</v>
      </c>
    </row>
    <row r="16" spans="1:5">
      <c r="A16" s="27" t="s">
        <v>254</v>
      </c>
      <c r="B16" s="16">
        <v>6779.6600000000008</v>
      </c>
      <c r="D16" t="str">
        <f t="shared" si="0"/>
        <v>Indiana</v>
      </c>
      <c r="E16" s="31">
        <f t="shared" si="1"/>
        <v>6779.6600000000008</v>
      </c>
    </row>
    <row r="17" spans="1:5">
      <c r="A17" s="27" t="s">
        <v>489</v>
      </c>
      <c r="B17" s="16">
        <v>1568.24</v>
      </c>
      <c r="D17" t="str">
        <f t="shared" si="0"/>
        <v>Iowa</v>
      </c>
      <c r="E17" s="31">
        <f t="shared" si="1"/>
        <v>1568.24</v>
      </c>
    </row>
    <row r="18" spans="1:5">
      <c r="A18" s="27" t="s">
        <v>4530</v>
      </c>
      <c r="B18" s="16">
        <v>1318.95</v>
      </c>
      <c r="D18" t="str">
        <f t="shared" si="0"/>
        <v>Kansas</v>
      </c>
      <c r="E18" s="31">
        <f t="shared" si="1"/>
        <v>1318.95</v>
      </c>
    </row>
    <row r="19" spans="1:5">
      <c r="A19" s="27" t="s">
        <v>29</v>
      </c>
      <c r="B19" s="16">
        <v>8233.1999999999989</v>
      </c>
      <c r="D19" t="str">
        <f t="shared" si="0"/>
        <v>Kentucky</v>
      </c>
      <c r="E19" s="31">
        <f t="shared" si="1"/>
        <v>8233.1999999999989</v>
      </c>
    </row>
    <row r="20" spans="1:5">
      <c r="A20" s="27" t="s">
        <v>736</v>
      </c>
      <c r="B20" s="16">
        <v>1160.42</v>
      </c>
      <c r="D20" t="str">
        <f t="shared" si="0"/>
        <v>Louisiana</v>
      </c>
      <c r="E20" s="31">
        <f t="shared" si="1"/>
        <v>1160.42</v>
      </c>
    </row>
    <row r="21" spans="1:5">
      <c r="A21" s="27" t="s">
        <v>5235</v>
      </c>
      <c r="B21" s="16">
        <v>106.08000000000001</v>
      </c>
      <c r="D21" t="str">
        <f t="shared" si="0"/>
        <v>Maine</v>
      </c>
      <c r="E21" s="31">
        <f t="shared" si="1"/>
        <v>106.08000000000001</v>
      </c>
    </row>
    <row r="22" spans="1:5">
      <c r="A22" s="27" t="s">
        <v>2735</v>
      </c>
      <c r="B22" s="16">
        <v>2265.38</v>
      </c>
      <c r="D22" t="str">
        <f t="shared" si="0"/>
        <v>Maryland</v>
      </c>
      <c r="E22" s="31">
        <f t="shared" si="1"/>
        <v>2265.38</v>
      </c>
    </row>
    <row r="23" spans="1:5">
      <c r="A23" s="27" t="s">
        <v>1245</v>
      </c>
      <c r="B23" s="16">
        <v>7843.2999999999993</v>
      </c>
      <c r="D23" t="str">
        <f t="shared" si="0"/>
        <v>Massachusetts</v>
      </c>
      <c r="E23" s="31">
        <f t="shared" si="1"/>
        <v>7843.2999999999993</v>
      </c>
    </row>
    <row r="24" spans="1:5">
      <c r="A24" s="27" t="s">
        <v>238</v>
      </c>
      <c r="B24" s="16">
        <v>16168.149999999998</v>
      </c>
      <c r="D24" t="str">
        <f t="shared" si="0"/>
        <v>Michigan</v>
      </c>
      <c r="E24" s="31">
        <f t="shared" si="1"/>
        <v>16168.149999999998</v>
      </c>
    </row>
    <row r="25" spans="1:5">
      <c r="A25" s="27" t="s">
        <v>229</v>
      </c>
      <c r="B25" s="16">
        <v>7516.86</v>
      </c>
      <c r="D25" t="str">
        <f t="shared" si="0"/>
        <v>Minnesota</v>
      </c>
      <c r="E25" s="31">
        <f t="shared" si="1"/>
        <v>7516.86</v>
      </c>
    </row>
    <row r="26" spans="1:5">
      <c r="A26" s="27" t="s">
        <v>1487</v>
      </c>
      <c r="B26" s="16">
        <v>1720.0399999999997</v>
      </c>
      <c r="D26" t="str">
        <f t="shared" si="0"/>
        <v>Mississippi</v>
      </c>
      <c r="E26" s="31">
        <f t="shared" si="1"/>
        <v>1720.0399999999997</v>
      </c>
    </row>
    <row r="27" spans="1:5">
      <c r="A27" s="27" t="s">
        <v>596</v>
      </c>
      <c r="B27" s="16">
        <v>6553.7999999999993</v>
      </c>
      <c r="D27" t="str">
        <f t="shared" si="0"/>
        <v>Missouri</v>
      </c>
      <c r="E27" s="31">
        <f t="shared" si="1"/>
        <v>6553.7999999999993</v>
      </c>
    </row>
    <row r="28" spans="1:5">
      <c r="A28" s="27" t="s">
        <v>1762</v>
      </c>
      <c r="B28" s="16">
        <v>4643.0759999999982</v>
      </c>
      <c r="D28" t="str">
        <f t="shared" si="0"/>
        <v>Montana</v>
      </c>
      <c r="E28" s="31">
        <f t="shared" si="1"/>
        <v>4643.0759999999982</v>
      </c>
    </row>
    <row r="29" spans="1:5">
      <c r="A29" s="27" t="s">
        <v>138</v>
      </c>
      <c r="B29" s="16">
        <v>936.93999999999983</v>
      </c>
      <c r="D29" t="str">
        <f t="shared" si="0"/>
        <v>Nebraska</v>
      </c>
      <c r="E29" s="31">
        <f t="shared" si="1"/>
        <v>936.93999999999983</v>
      </c>
    </row>
    <row r="30" spans="1:5">
      <c r="A30" s="27" t="s">
        <v>1392</v>
      </c>
      <c r="B30" s="16">
        <v>5342.2820000000011</v>
      </c>
      <c r="D30" t="str">
        <f t="shared" si="0"/>
        <v>Nevada</v>
      </c>
      <c r="E30" s="31">
        <f t="shared" si="1"/>
        <v>5342.2820000000011</v>
      </c>
    </row>
    <row r="31" spans="1:5">
      <c r="A31" s="27" t="s">
        <v>2694</v>
      </c>
      <c r="B31" s="16">
        <v>5414.9840000000004</v>
      </c>
      <c r="D31" t="str">
        <f t="shared" si="0"/>
        <v>New Hampshire</v>
      </c>
      <c r="E31" s="31">
        <f t="shared" si="1"/>
        <v>5414.9840000000004</v>
      </c>
    </row>
    <row r="32" spans="1:5">
      <c r="A32" s="27" t="s">
        <v>788</v>
      </c>
      <c r="B32" s="16">
        <v>4162.1399999999994</v>
      </c>
      <c r="D32" t="str">
        <f t="shared" si="0"/>
        <v>New Jersey</v>
      </c>
      <c r="E32" s="31">
        <f t="shared" si="1"/>
        <v>4162.1399999999994</v>
      </c>
    </row>
    <row r="33" spans="1:5">
      <c r="A33" s="27" t="s">
        <v>668</v>
      </c>
      <c r="B33" s="16">
        <v>1327.4220000000003</v>
      </c>
      <c r="D33" t="str">
        <f t="shared" si="0"/>
        <v>New Mexico</v>
      </c>
      <c r="E33" s="31">
        <f t="shared" si="1"/>
        <v>1327.4220000000003</v>
      </c>
    </row>
    <row r="34" spans="1:5">
      <c r="A34" s="27" t="s">
        <v>267</v>
      </c>
      <c r="B34" s="16">
        <v>57715.923000000032</v>
      </c>
      <c r="D34" t="str">
        <f t="shared" si="0"/>
        <v>New York</v>
      </c>
      <c r="E34" s="31">
        <f t="shared" si="1"/>
        <v>57715.923000000032</v>
      </c>
    </row>
    <row r="35" spans="1:5">
      <c r="A35" s="27" t="s">
        <v>88</v>
      </c>
      <c r="B35" s="16">
        <v>6949.1920000000009</v>
      </c>
      <c r="D35" t="str">
        <f t="shared" si="0"/>
        <v>North Carolina</v>
      </c>
      <c r="E35" s="31">
        <f t="shared" si="1"/>
        <v>6949.1920000000009</v>
      </c>
    </row>
    <row r="36" spans="1:5">
      <c r="A36" s="27" t="s">
        <v>7449</v>
      </c>
      <c r="B36" s="16">
        <v>28.38</v>
      </c>
      <c r="D36" t="str">
        <f t="shared" si="0"/>
        <v>North Dakota</v>
      </c>
      <c r="E36" s="31">
        <f t="shared" si="1"/>
        <v>28.38</v>
      </c>
    </row>
    <row r="37" spans="1:5">
      <c r="A37" s="27" t="s">
        <v>498</v>
      </c>
      <c r="B37" s="16">
        <v>10854.138999999997</v>
      </c>
      <c r="D37" t="str">
        <f t="shared" si="0"/>
        <v>Ohio</v>
      </c>
      <c r="E37" s="31">
        <f t="shared" si="1"/>
        <v>10854.138999999997</v>
      </c>
    </row>
    <row r="38" spans="1:5">
      <c r="A38" s="27" t="s">
        <v>649</v>
      </c>
      <c r="B38" s="16">
        <v>5551.87</v>
      </c>
      <c r="D38" t="str">
        <f t="shared" si="0"/>
        <v>Oklahoma</v>
      </c>
      <c r="E38" s="31">
        <f t="shared" si="1"/>
        <v>5551.87</v>
      </c>
    </row>
    <row r="39" spans="1:5">
      <c r="A39" s="27" t="s">
        <v>420</v>
      </c>
      <c r="B39" s="16">
        <v>1973.2470000000003</v>
      </c>
      <c r="D39" t="str">
        <f t="shared" si="0"/>
        <v>Oregon</v>
      </c>
      <c r="E39" s="31">
        <f t="shared" si="1"/>
        <v>1973.2470000000003</v>
      </c>
    </row>
    <row r="40" spans="1:5">
      <c r="A40" s="27" t="s">
        <v>147</v>
      </c>
      <c r="B40" s="16">
        <v>18482.559999999998</v>
      </c>
      <c r="D40" t="str">
        <f t="shared" si="0"/>
        <v>Pennsylvania</v>
      </c>
      <c r="E40" s="31">
        <f t="shared" si="1"/>
        <v>18482.559999999998</v>
      </c>
    </row>
    <row r="41" spans="1:5">
      <c r="A41" s="27" t="s">
        <v>1399</v>
      </c>
      <c r="B41" s="16">
        <v>14763.47</v>
      </c>
      <c r="D41" t="str">
        <f t="shared" si="0"/>
        <v>Rhode Island</v>
      </c>
      <c r="E41" s="31">
        <f t="shared" si="1"/>
        <v>14763.47</v>
      </c>
    </row>
    <row r="42" spans="1:5">
      <c r="A42" s="27" t="s">
        <v>383</v>
      </c>
      <c r="B42" s="16">
        <v>25.92</v>
      </c>
      <c r="D42" t="str">
        <f t="shared" si="0"/>
        <v>South Carolina</v>
      </c>
      <c r="E42" s="31">
        <f t="shared" si="1"/>
        <v>25.92</v>
      </c>
    </row>
    <row r="43" spans="1:5">
      <c r="A43" s="27" t="s">
        <v>335</v>
      </c>
      <c r="B43" s="16">
        <v>4337.1689999999999</v>
      </c>
      <c r="D43" t="str">
        <f t="shared" si="0"/>
        <v>Tennessee</v>
      </c>
      <c r="E43" s="31">
        <f t="shared" si="1"/>
        <v>4337.1689999999999</v>
      </c>
    </row>
    <row r="44" spans="1:5">
      <c r="A44" s="27" t="s">
        <v>104</v>
      </c>
      <c r="B44" s="16">
        <v>20303.548000000006</v>
      </c>
      <c r="D44" t="str">
        <f t="shared" si="0"/>
        <v>Texas</v>
      </c>
      <c r="E44" s="31">
        <f t="shared" si="1"/>
        <v>20303.548000000006</v>
      </c>
    </row>
    <row r="45" spans="1:5">
      <c r="A45" s="27" t="s">
        <v>121</v>
      </c>
      <c r="B45" s="16">
        <v>2111.4380000000001</v>
      </c>
      <c r="D45" t="str">
        <f t="shared" si="0"/>
        <v>Utah</v>
      </c>
      <c r="E45" s="31">
        <f t="shared" si="1"/>
        <v>2111.4380000000001</v>
      </c>
    </row>
    <row r="46" spans="1:5">
      <c r="A46" s="27" t="s">
        <v>5203</v>
      </c>
      <c r="B46" s="16">
        <v>1294.75</v>
      </c>
      <c r="D46" t="str">
        <f t="shared" si="0"/>
        <v>Vermont</v>
      </c>
      <c r="E46" s="31">
        <f t="shared" si="1"/>
        <v>1294.75</v>
      </c>
    </row>
    <row r="47" spans="1:5">
      <c r="A47" s="27" t="s">
        <v>319</v>
      </c>
      <c r="B47" s="16">
        <v>7451.6100000000006</v>
      </c>
      <c r="D47" t="str">
        <f t="shared" si="0"/>
        <v>Virginia</v>
      </c>
      <c r="E47" s="31">
        <f t="shared" si="1"/>
        <v>7451.6100000000006</v>
      </c>
    </row>
    <row r="48" spans="1:5">
      <c r="A48" s="27" t="s">
        <v>96</v>
      </c>
      <c r="B48" s="16">
        <v>25047.64</v>
      </c>
      <c r="D48" t="str">
        <f t="shared" si="0"/>
        <v>Washington</v>
      </c>
      <c r="E48" s="31">
        <f t="shared" si="1"/>
        <v>25047.64</v>
      </c>
    </row>
    <row r="49" spans="1:5">
      <c r="A49" s="27" t="s">
        <v>9726</v>
      </c>
      <c r="B49" s="16">
        <v>536.48</v>
      </c>
      <c r="D49" t="str">
        <f t="shared" si="0"/>
        <v>West Virginia</v>
      </c>
      <c r="E49" s="31">
        <f t="shared" si="1"/>
        <v>536.48</v>
      </c>
    </row>
    <row r="50" spans="1:5">
      <c r="A50" s="27" t="s">
        <v>114</v>
      </c>
      <c r="B50" s="16">
        <v>5486.6199999999981</v>
      </c>
      <c r="D50" t="str">
        <f t="shared" si="0"/>
        <v>Wisconsin</v>
      </c>
      <c r="E50" s="31">
        <f t="shared" si="1"/>
        <v>5486.6199999999981</v>
      </c>
    </row>
    <row r="51" spans="1:5">
      <c r="A51" s="27" t="s">
        <v>8542</v>
      </c>
      <c r="B51" s="16">
        <v>1603.1360000000002</v>
      </c>
      <c r="D51" t="str">
        <f t="shared" si="0"/>
        <v>Wyoming</v>
      </c>
      <c r="E51" s="31">
        <f t="shared" si="1"/>
        <v>1603.1360000000002</v>
      </c>
    </row>
    <row r="52" spans="1:5">
      <c r="A52" s="28" t="s">
        <v>10933</v>
      </c>
      <c r="B52" s="8">
        <v>429653.14849999995</v>
      </c>
      <c r="D52" t="str">
        <f t="shared" si="0"/>
        <v>Grand Total</v>
      </c>
      <c r="E52" s="31"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ED722-6D78-4A8F-B455-2443858D045F}">
  <dimension ref="A3:B9"/>
  <sheetViews>
    <sheetView workbookViewId="0">
      <selection activeCell="B20" sqref="B20"/>
    </sheetView>
  </sheetViews>
  <sheetFormatPr defaultRowHeight="15"/>
  <cols>
    <col min="1" max="1" width="13.140625" bestFit="1" customWidth="1"/>
    <col min="2" max="2" width="12.140625" bestFit="1" customWidth="1"/>
  </cols>
  <sheetData>
    <row r="3" spans="1:2">
      <c r="A3" s="9" t="s">
        <v>10934</v>
      </c>
      <c r="B3" s="7" t="s">
        <v>10948</v>
      </c>
    </row>
    <row r="4" spans="1:2">
      <c r="A4" s="26" t="s">
        <v>36</v>
      </c>
      <c r="B4" s="14">
        <v>56445.483000000022</v>
      </c>
    </row>
    <row r="5" spans="1:2">
      <c r="A5" s="27" t="s">
        <v>682</v>
      </c>
      <c r="B5" s="16">
        <v>49419.051000000007</v>
      </c>
    </row>
    <row r="6" spans="1:2">
      <c r="A6" s="27" t="s">
        <v>72</v>
      </c>
      <c r="B6" s="16">
        <v>68920.875999999989</v>
      </c>
    </row>
    <row r="7" spans="1:2">
      <c r="A7" s="27" t="s">
        <v>59</v>
      </c>
      <c r="B7" s="16">
        <v>43560.208000000006</v>
      </c>
    </row>
    <row r="8" spans="1:2">
      <c r="A8" s="27" t="s">
        <v>56</v>
      </c>
      <c r="B8" s="16">
        <v>36160.019500000002</v>
      </c>
    </row>
    <row r="9" spans="1:2">
      <c r="A9" s="28" t="s">
        <v>10933</v>
      </c>
      <c r="B9" s="8">
        <v>254505.63750000004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976D4-D88C-4A7A-8255-CC6136868607}">
  <dimension ref="A3:N18"/>
  <sheetViews>
    <sheetView topLeftCell="B1" workbookViewId="0">
      <selection activeCell="H3" sqref="H3"/>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9" t="s">
        <v>10934</v>
      </c>
      <c r="B3" s="7" t="s">
        <v>10948</v>
      </c>
      <c r="D3" s="9" t="s">
        <v>10934</v>
      </c>
      <c r="E3" s="7" t="s">
        <v>10949</v>
      </c>
      <c r="G3" s="9" t="s">
        <v>10934</v>
      </c>
      <c r="H3" s="7" t="s">
        <v>10950</v>
      </c>
      <c r="J3" s="9" t="s">
        <v>10934</v>
      </c>
      <c r="K3" s="7" t="s">
        <v>10951</v>
      </c>
      <c r="M3" s="9" t="s">
        <v>10934</v>
      </c>
      <c r="N3" s="7" t="s">
        <v>10952</v>
      </c>
    </row>
    <row r="4" spans="1:14">
      <c r="A4" s="13" t="s">
        <v>10936</v>
      </c>
      <c r="B4" s="14">
        <v>17693.196999999996</v>
      </c>
      <c r="D4" s="13" t="s">
        <v>10936</v>
      </c>
      <c r="E4" s="14">
        <v>4605.7748000000001</v>
      </c>
      <c r="G4" s="13" t="s">
        <v>10936</v>
      </c>
      <c r="H4" s="14">
        <v>304</v>
      </c>
      <c r="J4" s="13" t="s">
        <v>10936</v>
      </c>
      <c r="K4" s="14">
        <v>81</v>
      </c>
      <c r="M4" s="13" t="s">
        <v>10936</v>
      </c>
      <c r="N4" s="14">
        <v>0.26031331703365995</v>
      </c>
    </row>
    <row r="5" spans="1:14">
      <c r="A5" s="15" t="s">
        <v>10937</v>
      </c>
      <c r="B5" s="16">
        <v>11350.008400000001</v>
      </c>
      <c r="D5" s="15" t="s">
        <v>10937</v>
      </c>
      <c r="E5" s="16">
        <v>1080.9362999999996</v>
      </c>
      <c r="G5" s="15" t="s">
        <v>10937</v>
      </c>
      <c r="H5" s="16">
        <v>210</v>
      </c>
      <c r="J5" s="15" t="s">
        <v>10937</v>
      </c>
      <c r="K5" s="16">
        <v>60</v>
      </c>
      <c r="M5" s="15" t="s">
        <v>10937</v>
      </c>
      <c r="N5" s="16">
        <v>9.5236607930616113E-2</v>
      </c>
    </row>
    <row r="6" spans="1:14">
      <c r="A6" s="15" t="s">
        <v>10938</v>
      </c>
      <c r="B6" s="16">
        <v>56857.938600000001</v>
      </c>
      <c r="D6" s="15" t="s">
        <v>10938</v>
      </c>
      <c r="E6" s="16">
        <v>2490.5517999999975</v>
      </c>
      <c r="G6" s="15" t="s">
        <v>10938</v>
      </c>
      <c r="H6" s="16">
        <v>486</v>
      </c>
      <c r="J6" s="15" t="s">
        <v>10938</v>
      </c>
      <c r="K6" s="16">
        <v>126</v>
      </c>
      <c r="M6" s="15" t="s">
        <v>10938</v>
      </c>
      <c r="N6" s="16">
        <v>4.3803061829610496E-2</v>
      </c>
    </row>
    <row r="7" spans="1:14">
      <c r="A7" s="15" t="s">
        <v>10939</v>
      </c>
      <c r="B7" s="16">
        <v>33905.891499999998</v>
      </c>
      <c r="D7" s="15" t="s">
        <v>10939</v>
      </c>
      <c r="E7" s="16">
        <v>665.96880000000112</v>
      </c>
      <c r="G7" s="15" t="s">
        <v>10939</v>
      </c>
      <c r="H7" s="16">
        <v>524</v>
      </c>
      <c r="J7" s="15" t="s">
        <v>10939</v>
      </c>
      <c r="K7" s="16">
        <v>151</v>
      </c>
      <c r="M7" s="15" t="s">
        <v>10939</v>
      </c>
      <c r="N7" s="16">
        <v>1.9641683805895538E-2</v>
      </c>
    </row>
    <row r="8" spans="1:14">
      <c r="A8" s="15" t="s">
        <v>10940</v>
      </c>
      <c r="B8" s="16">
        <v>21317.879000000001</v>
      </c>
      <c r="D8" s="15" t="s">
        <v>10940</v>
      </c>
      <c r="E8" s="16">
        <v>3840.7277999999974</v>
      </c>
      <c r="G8" s="15" t="s">
        <v>10940</v>
      </c>
      <c r="H8" s="16">
        <v>498</v>
      </c>
      <c r="J8" s="15" t="s">
        <v>10940</v>
      </c>
      <c r="K8" s="16">
        <v>123</v>
      </c>
      <c r="M8" s="15" t="s">
        <v>10940</v>
      </c>
      <c r="N8" s="16">
        <v>0.18016463082467057</v>
      </c>
    </row>
    <row r="9" spans="1:14">
      <c r="A9" s="15" t="s">
        <v>10941</v>
      </c>
      <c r="B9" s="16">
        <v>27239.183999999997</v>
      </c>
      <c r="D9" s="15" t="s">
        <v>10941</v>
      </c>
      <c r="E9" s="16">
        <v>4685.9612999999963</v>
      </c>
      <c r="G9" s="15" t="s">
        <v>10941</v>
      </c>
      <c r="H9" s="16">
        <v>494</v>
      </c>
      <c r="J9" s="15" t="s">
        <v>10941</v>
      </c>
      <c r="K9" s="16">
        <v>132</v>
      </c>
      <c r="M9" s="15" t="s">
        <v>10941</v>
      </c>
      <c r="N9" s="16">
        <v>0.17203016433972459</v>
      </c>
    </row>
    <row r="10" spans="1:14">
      <c r="A10" s="15" t="s">
        <v>10942</v>
      </c>
      <c r="B10" s="16">
        <v>19345.971999999994</v>
      </c>
      <c r="D10" s="15" t="s">
        <v>10942</v>
      </c>
      <c r="E10" s="16">
        <v>2410.7010999999993</v>
      </c>
      <c r="G10" s="15" t="s">
        <v>10942</v>
      </c>
      <c r="H10" s="16">
        <v>463</v>
      </c>
      <c r="J10" s="15" t="s">
        <v>10942</v>
      </c>
      <c r="K10" s="16">
        <v>112</v>
      </c>
      <c r="M10" s="15" t="s">
        <v>10942</v>
      </c>
      <c r="N10" s="16">
        <v>0.12460997565798193</v>
      </c>
    </row>
    <row r="11" spans="1:14">
      <c r="A11" s="15" t="s">
        <v>10943</v>
      </c>
      <c r="B11" s="16">
        <v>19406.445000000003</v>
      </c>
      <c r="D11" s="15" t="s">
        <v>10943</v>
      </c>
      <c r="E11" s="16">
        <v>2323.2272999999996</v>
      </c>
      <c r="G11" s="15" t="s">
        <v>10943</v>
      </c>
      <c r="H11" s="16">
        <v>458</v>
      </c>
      <c r="J11" s="15" t="s">
        <v>10943</v>
      </c>
      <c r="K11" s="16">
        <v>123</v>
      </c>
      <c r="M11" s="15" t="s">
        <v>10943</v>
      </c>
      <c r="N11" s="16">
        <v>0.1197142134996904</v>
      </c>
    </row>
    <row r="12" spans="1:14">
      <c r="A12" s="15" t="s">
        <v>10944</v>
      </c>
      <c r="B12" s="16">
        <v>49104.466800000017</v>
      </c>
      <c r="D12" s="15" t="s">
        <v>10944</v>
      </c>
      <c r="E12" s="16">
        <v>6509.8352999999961</v>
      </c>
      <c r="G12" s="15" t="s">
        <v>10944</v>
      </c>
      <c r="H12" s="16">
        <v>846</v>
      </c>
      <c r="J12" s="15" t="s">
        <v>10944</v>
      </c>
      <c r="K12" s="16">
        <v>242</v>
      </c>
      <c r="M12" s="15" t="s">
        <v>10944</v>
      </c>
      <c r="N12" s="16">
        <v>0.13257114320198654</v>
      </c>
    </row>
    <row r="13" spans="1:14">
      <c r="A13" s="15" t="s">
        <v>10945</v>
      </c>
      <c r="B13" s="16">
        <v>55484.514999999992</v>
      </c>
      <c r="D13" s="15" t="s">
        <v>10945</v>
      </c>
      <c r="E13" s="16">
        <v>10611.664600000002</v>
      </c>
      <c r="G13" s="15" t="s">
        <v>10945</v>
      </c>
      <c r="H13" s="16">
        <v>660</v>
      </c>
      <c r="J13" s="15" t="s">
        <v>10945</v>
      </c>
      <c r="K13" s="16">
        <v>162</v>
      </c>
      <c r="M13" s="15" t="s">
        <v>10945</v>
      </c>
      <c r="N13" s="16">
        <v>0.19125452569964796</v>
      </c>
    </row>
    <row r="14" spans="1:14">
      <c r="A14" s="15" t="s">
        <v>10946</v>
      </c>
      <c r="B14" s="16">
        <v>59103.960999999974</v>
      </c>
      <c r="D14" s="15" t="s">
        <v>10946</v>
      </c>
      <c r="E14" s="16">
        <v>10287.235699999987</v>
      </c>
      <c r="G14" s="15" t="s">
        <v>10946</v>
      </c>
      <c r="H14" s="16">
        <v>968</v>
      </c>
      <c r="J14" s="15" t="s">
        <v>10946</v>
      </c>
      <c r="K14" s="16">
        <v>262</v>
      </c>
      <c r="M14" s="15" t="s">
        <v>10946</v>
      </c>
      <c r="N14" s="16">
        <v>0.17405323646582657</v>
      </c>
    </row>
    <row r="15" spans="1:14">
      <c r="A15" s="15" t="s">
        <v>10947</v>
      </c>
      <c r="B15" s="16">
        <v>58843.69019999999</v>
      </c>
      <c r="D15" s="15" t="s">
        <v>10947</v>
      </c>
      <c r="E15" s="16">
        <v>10786.093699999998</v>
      </c>
      <c r="G15" s="15" t="s">
        <v>10947</v>
      </c>
      <c r="H15" s="16">
        <v>833</v>
      </c>
      <c r="J15" s="15" t="s">
        <v>10947</v>
      </c>
      <c r="K15" s="16">
        <v>209</v>
      </c>
      <c r="M15" s="15" t="s">
        <v>10947</v>
      </c>
      <c r="N15" s="16">
        <v>0.18330076960401098</v>
      </c>
    </row>
    <row r="16" spans="1:14">
      <c r="A16" s="17" t="s">
        <v>10933</v>
      </c>
      <c r="B16" s="8">
        <v>429653.14850000001</v>
      </c>
      <c r="D16" s="17" t="s">
        <v>10933</v>
      </c>
      <c r="E16" s="8">
        <v>60298.678499999965</v>
      </c>
      <c r="G16" s="17" t="s">
        <v>10933</v>
      </c>
      <c r="H16" s="8">
        <v>6744</v>
      </c>
      <c r="J16" s="17" t="s">
        <v>10933</v>
      </c>
      <c r="K16" s="8">
        <v>1783</v>
      </c>
      <c r="M16" s="17" t="s">
        <v>10933</v>
      </c>
      <c r="N16" s="8">
        <v>0.14034268970334363</v>
      </c>
    </row>
    <row r="18" spans="2:14">
      <c r="B18" s="32">
        <f>GETPIVOTDATA("Sales",$A$3)</f>
        <v>429653.14850000001</v>
      </c>
      <c r="E18" s="32">
        <f>GETPIVOTDATA("Profit",$D$3)</f>
        <v>60298.678499999965</v>
      </c>
      <c r="H18" s="33">
        <f>GETPIVOTDATA("Quantity",$G$3)</f>
        <v>6744</v>
      </c>
      <c r="K18" s="33">
        <f>GETPIVOTDATA("Order ID",$J$3)</f>
        <v>1783</v>
      </c>
      <c r="N18" s="34">
        <f>GETPIVOTDATA("Profit margin",$M$3)</f>
        <v>0.14034268970334363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C1966-575E-4944-9DBB-3E3744890020}">
  <dimension ref="A3:M9"/>
  <sheetViews>
    <sheetView workbookViewId="0">
      <selection activeCell="J9" sqref="J9"/>
    </sheetView>
  </sheetViews>
  <sheetFormatPr defaultRowHeight="15"/>
  <cols>
    <col min="1" max="1" width="13.140625" bestFit="1" customWidth="1"/>
    <col min="2" max="2" width="12.140625" bestFit="1" customWidth="1"/>
    <col min="3" max="3" width="12.5703125" bestFit="1" customWidth="1"/>
    <col min="4" max="4" width="16.5703125" bestFit="1" customWidth="1"/>
    <col min="5" max="5" width="19.42578125" bestFit="1" customWidth="1"/>
    <col min="6" max="6" width="15.42578125" bestFit="1" customWidth="1"/>
    <col min="9" max="9" width="13.28515625" customWidth="1"/>
    <col min="10" max="10" width="15.85546875" customWidth="1"/>
    <col min="11" max="11" width="15.7109375" customWidth="1"/>
    <col min="12" max="12" width="12.5703125" customWidth="1"/>
    <col min="13" max="13" width="15.7109375" customWidth="1"/>
  </cols>
  <sheetData>
    <row r="3" spans="1:13">
      <c r="A3" s="9" t="s">
        <v>10934</v>
      </c>
      <c r="B3" s="6" t="s">
        <v>10948</v>
      </c>
      <c r="C3" s="23" t="s">
        <v>10949</v>
      </c>
      <c r="D3" s="23" t="s">
        <v>10951</v>
      </c>
      <c r="E3" s="23" t="s">
        <v>10952</v>
      </c>
      <c r="F3" s="18" t="s">
        <v>10950</v>
      </c>
    </row>
    <row r="4" spans="1:13">
      <c r="A4" s="26">
        <v>2011</v>
      </c>
      <c r="B4" s="19">
        <v>89715.811799999996</v>
      </c>
      <c r="C4" s="24">
        <v>11710.846799999998</v>
      </c>
      <c r="D4" s="24">
        <v>312</v>
      </c>
      <c r="E4" s="24">
        <v>0.13053269613283483</v>
      </c>
      <c r="F4" s="20">
        <v>1197</v>
      </c>
    </row>
    <row r="5" spans="1:13">
      <c r="A5" s="27">
        <v>2012</v>
      </c>
      <c r="B5" s="21">
        <v>75239.268800000063</v>
      </c>
      <c r="C5" s="25">
        <v>12470.112399999993</v>
      </c>
      <c r="D5" s="25">
        <v>341</v>
      </c>
      <c r="E5" s="25">
        <v>0.16573941505396425</v>
      </c>
      <c r="F5" s="22">
        <v>1294</v>
      </c>
    </row>
    <row r="6" spans="1:13">
      <c r="A6" s="27">
        <v>2013</v>
      </c>
      <c r="B6" s="21">
        <v>105235.33699999981</v>
      </c>
      <c r="C6" s="25">
        <v>15029.052099999994</v>
      </c>
      <c r="D6" s="25">
        <v>466</v>
      </c>
      <c r="E6" s="25">
        <v>0.14281374040736924</v>
      </c>
      <c r="F6" s="22">
        <v>1817</v>
      </c>
    </row>
    <row r="7" spans="1:13">
      <c r="A7" s="35">
        <v>2014</v>
      </c>
      <c r="B7" s="36">
        <v>159462.73090000011</v>
      </c>
      <c r="C7" s="37">
        <v>21088.667199999974</v>
      </c>
      <c r="D7" s="37">
        <v>664</v>
      </c>
      <c r="E7" s="37">
        <v>0.13224825061615672</v>
      </c>
      <c r="F7" s="38">
        <v>2436</v>
      </c>
    </row>
    <row r="9" spans="1:13">
      <c r="I9" s="39">
        <f>(GETPIVOTDATA("Sum of Sales",$A$3,"Year",2014))/(GETPIVOTDATA("Sum of Sales",$A$3,"Year",2013))-1</f>
        <v>0.51529643412459825</v>
      </c>
      <c r="J9" s="39">
        <f>(GETPIVOTDATA("Sum of Profit",$A$3,"Year",2014))/(GETPIVOTDATA("Sum of Profit",$A$3,"Year",2013))-1</f>
        <v>0.40319343227241755</v>
      </c>
      <c r="K9" s="39">
        <f>(GETPIVOTDATA("Count of Order ID",$A$3,"Year",2014))/(GETPIVOTDATA("Count of Order ID",$A$3,"Year",2013))-1</f>
        <v>0.42489270386266087</v>
      </c>
      <c r="L9" s="39">
        <f>(GETPIVOTDATA("Sum of Quantity",$A$3,"Year",2014))/(GETPIVOTDATA("Sum of Quantity",$A$3,"Year",2013))-1</f>
        <v>0.34067143643368181</v>
      </c>
      <c r="M9" s="39">
        <f>(GETPIVOTDATA("Sum of Profit margin",$A$3,"Year",2014))/(GETPIVOTDATA("Sum of Profit margin",$A$3,"Year",2013))-1</f>
        <v>-7.3980905206144532E-2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2" sqref="B12"/>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1E84-5C66-4950-9BE1-5DE39B00A936}">
  <dimension ref="A1:U3"/>
  <sheetViews>
    <sheetView showGridLines="0" topLeftCell="B24" workbookViewId="0">
      <selection activeCell="L23" sqref="L23"/>
    </sheetView>
  </sheetViews>
  <sheetFormatPr defaultRowHeight="15"/>
  <sheetData>
    <row r="1" spans="1:21">
      <c r="A1" s="11"/>
      <c r="B1" s="11"/>
      <c r="C1" s="11"/>
      <c r="D1" s="11"/>
      <c r="E1" s="11"/>
      <c r="F1" s="11"/>
      <c r="G1" s="11"/>
      <c r="H1" s="11"/>
      <c r="I1" s="11"/>
      <c r="J1" s="11"/>
      <c r="K1" s="11"/>
      <c r="L1" s="11"/>
      <c r="M1" s="11"/>
      <c r="N1" s="11"/>
      <c r="O1" s="11"/>
      <c r="P1" s="11"/>
      <c r="Q1" s="11"/>
      <c r="R1" s="11"/>
      <c r="S1" s="11"/>
      <c r="T1" s="11"/>
      <c r="U1" s="11"/>
    </row>
    <row r="2" spans="1:21" ht="36">
      <c r="A2" s="11"/>
      <c r="B2" s="11"/>
      <c r="C2" s="11"/>
      <c r="D2" s="11"/>
      <c r="E2" s="11"/>
      <c r="F2" s="12" t="s">
        <v>10935</v>
      </c>
      <c r="G2" s="12"/>
      <c r="H2" s="12"/>
      <c r="I2" s="12"/>
      <c r="J2" s="12"/>
      <c r="K2" s="11"/>
      <c r="L2" s="11"/>
      <c r="M2" s="11"/>
      <c r="N2" s="11"/>
      <c r="O2" s="11"/>
      <c r="P2" s="11"/>
      <c r="Q2" s="11"/>
      <c r="R2" s="11"/>
      <c r="S2" s="11"/>
      <c r="T2" s="11"/>
      <c r="U2" s="11"/>
    </row>
    <row r="3" spans="1:21">
      <c r="A3" s="11"/>
      <c r="B3" s="11"/>
      <c r="C3" s="11"/>
      <c r="D3" s="11"/>
      <c r="E3" s="11"/>
      <c r="F3" s="11"/>
      <c r="G3" s="11"/>
      <c r="H3" s="11"/>
      <c r="I3" s="11"/>
      <c r="J3" s="11"/>
      <c r="K3" s="11"/>
      <c r="L3" s="11"/>
      <c r="M3" s="11"/>
      <c r="N3" s="11"/>
      <c r="O3" s="11"/>
      <c r="P3" s="11"/>
      <c r="Q3" s="11"/>
      <c r="R3" s="11"/>
      <c r="S3" s="11"/>
      <c r="T3" s="11"/>
      <c r="U3" s="1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BB4B1-5F90-4232-BAA1-E26EDD65F499}">
  <dimension ref="A1:V8"/>
  <sheetViews>
    <sheetView showGridLines="0" showRowColHeaders="0" tabSelected="1" zoomScaleNormal="100" workbookViewId="0">
      <selection activeCell="Q1" sqref="Q1"/>
    </sheetView>
  </sheetViews>
  <sheetFormatPr defaultRowHeight="15"/>
  <sheetData>
    <row r="1" spans="1:22" ht="36">
      <c r="A1" s="46"/>
      <c r="B1" s="47"/>
      <c r="C1" s="48"/>
      <c r="D1" s="48"/>
      <c r="E1" s="48"/>
      <c r="F1" s="49"/>
      <c r="G1" s="49"/>
      <c r="H1" s="50"/>
      <c r="I1" s="50"/>
      <c r="J1" s="50"/>
      <c r="K1" s="51"/>
      <c r="L1" s="51"/>
      <c r="M1" s="51"/>
      <c r="N1" s="51"/>
      <c r="O1" s="52"/>
      <c r="P1" s="52"/>
      <c r="Q1" s="52"/>
      <c r="R1" s="52"/>
      <c r="S1" s="52"/>
      <c r="T1" s="52"/>
      <c r="U1" s="52"/>
      <c r="V1" s="52"/>
    </row>
    <row r="8" spans="1:22">
      <c r="H8" s="10"/>
    </row>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Pivot table</vt:lpstr>
      <vt:lpstr>waterfall</vt:lpstr>
      <vt:lpstr>Pie chart</vt:lpstr>
      <vt:lpstr>Map chart</vt:lpstr>
      <vt:lpstr>Top 5</vt:lpstr>
      <vt:lpstr>KPI</vt:lpstr>
      <vt:lpstr>KPI yoy</vt:lpstr>
      <vt:lpstr>Data</vt:lpstr>
      <vt:lpstr>layout</vt:lpstr>
      <vt:lpstr>My Dash board</vt:lpstr>
      <vt:lpstr>Dash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2024-08-09T11:58:30Z</dcterms:modified>
</cp:coreProperties>
</file>