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y Customer\Unimed\41-2021 Ghostbuster Beta\Projects\20PJ10 Ghostbuster Design\Design ENG\Ref BOM\"/>
    </mc:Choice>
  </mc:AlternateContent>
  <xr:revisionPtr revIDLastSave="0" documentId="13_ncr:1_{E15586F1-DAB3-4C94-B938-E161D94307E6}" xr6:coauthVersionLast="45" xr6:coauthVersionMax="45" xr10:uidLastSave="{00000000-0000-0000-0000-000000000000}"/>
  <bookViews>
    <workbookView xWindow="-108" yWindow="-108" windowWidth="23256" windowHeight="12576" xr2:uid="{C017A28A-3BD3-4AFF-A739-201510323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  <c r="J29" i="1"/>
  <c r="J32" i="1" s="1"/>
  <c r="L29" i="1"/>
  <c r="L32" i="1" s="1"/>
  <c r="J11" i="1"/>
  <c r="L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L10" i="1"/>
  <c r="J10" i="1"/>
  <c r="M10" i="1" s="1"/>
  <c r="L9" i="1"/>
  <c r="J9" i="1"/>
  <c r="L8" i="1"/>
  <c r="J8" i="1"/>
  <c r="L7" i="1"/>
  <c r="J7" i="1"/>
  <c r="L6" i="1"/>
  <c r="J6" i="1"/>
  <c r="L5" i="1"/>
  <c r="M5" i="1" s="1"/>
  <c r="J5" i="1"/>
  <c r="N32" i="1" l="1"/>
  <c r="J28" i="1"/>
  <c r="M14" i="1"/>
  <c r="M18" i="1"/>
  <c r="M6" i="1"/>
  <c r="M21" i="1"/>
  <c r="L28" i="1"/>
  <c r="M13" i="1"/>
  <c r="M25" i="1"/>
  <c r="M7" i="1"/>
  <c r="M8" i="1"/>
  <c r="M12" i="1"/>
  <c r="M23" i="1"/>
  <c r="M20" i="1"/>
  <c r="M24" i="1"/>
  <c r="M22" i="1"/>
  <c r="M15" i="1"/>
  <c r="M16" i="1"/>
  <c r="M9" i="1"/>
  <c r="M17" i="1"/>
  <c r="M19" i="1"/>
  <c r="I25" i="1"/>
  <c r="J25" i="1" s="1"/>
  <c r="M11" i="1"/>
</calcChain>
</file>

<file path=xl/sharedStrings.xml><?xml version="1.0" encoding="utf-8"?>
<sst xmlns="http://schemas.openxmlformats.org/spreadsheetml/2006/main" count="128" uniqueCount="87">
  <si>
    <t>Bill of Material</t>
  </si>
  <si>
    <t>Project: GhostBuster Production Build</t>
  </si>
  <si>
    <t>Index</t>
  </si>
  <si>
    <t>Changes</t>
  </si>
  <si>
    <t xml:space="preserve">Components </t>
  </si>
  <si>
    <t xml:space="preserve">Description </t>
  </si>
  <si>
    <t>Revised Description</t>
  </si>
  <si>
    <t xml:space="preserve">Qty. </t>
  </si>
  <si>
    <t xml:space="preserve">Unit </t>
  </si>
  <si>
    <t>Unit Cost
(Proposal)</t>
  </si>
  <si>
    <t>Total Cost
(Proposal)</t>
  </si>
  <si>
    <t>Latest Unit Cost
500 Sets</t>
  </si>
  <si>
    <t>Latest Total Cost
500 Sets</t>
  </si>
  <si>
    <t>Variance with Proposal
500 Sets</t>
  </si>
  <si>
    <t xml:space="preserve">Battery </t>
  </si>
  <si>
    <t xml:space="preserve">16.8v 6800mah li-ion battery pack </t>
  </si>
  <si>
    <t xml:space="preserve">RRC 16.8v 6900mAh li-ion battery pack </t>
  </si>
  <si>
    <t xml:space="preserve">pc </t>
  </si>
  <si>
    <t>Add</t>
  </si>
  <si>
    <t>Battery Charger</t>
  </si>
  <si>
    <t xml:space="preserve">RRC 2.7A battery charger </t>
  </si>
  <si>
    <t>Battery Charger Power Cord</t>
  </si>
  <si>
    <t xml:space="preserve">Nozzle </t>
  </si>
  <si>
    <t xml:space="preserve">Stainless steel nozzle </t>
  </si>
  <si>
    <t xml:space="preserve">Liquid Pump </t>
  </si>
  <si>
    <t xml:space="preserve">12V corrosive resistant pump </t>
  </si>
  <si>
    <t>12 brushless pump and driver</t>
  </si>
  <si>
    <t>Remove</t>
  </si>
  <si>
    <t xml:space="preserve">Air Pump </t>
  </si>
  <si>
    <t xml:space="preserve">Air pump </t>
  </si>
  <si>
    <t xml:space="preserve">Liquid valve </t>
  </si>
  <si>
    <t xml:space="preserve">Control liquid flow </t>
  </si>
  <si>
    <t xml:space="preserve">set </t>
  </si>
  <si>
    <t xml:space="preserve">Grounding </t>
  </si>
  <si>
    <t xml:space="preserve">Electrostatic Module </t>
  </si>
  <si>
    <t xml:space="preserve">Liquid pipe </t>
  </si>
  <si>
    <t xml:space="preserve">Corrosive resistant pipe/tubing </t>
  </si>
  <si>
    <t>Corrosive resistant pipe, tube and clamp</t>
  </si>
  <si>
    <t xml:space="preserve">foot </t>
  </si>
  <si>
    <t xml:space="preserve">Quick release connector </t>
  </si>
  <si>
    <t xml:space="preserve">For liquid </t>
  </si>
  <si>
    <t xml:space="preserve">Backpack </t>
  </si>
  <si>
    <t xml:space="preserve">Custom design </t>
  </si>
  <si>
    <t xml:space="preserve">Filter </t>
  </si>
  <si>
    <t xml:space="preserve">To filter large particles </t>
  </si>
  <si>
    <t>Inlet and outlet filter with shutter valve for Tank</t>
  </si>
  <si>
    <t xml:space="preserve">Nozzle Extender </t>
  </si>
  <si>
    <t xml:space="preserve">Stainless steel extender </t>
  </si>
  <si>
    <t>Plastic nozzle extender</t>
  </si>
  <si>
    <t>Backpack Electronic
Control System</t>
  </si>
  <si>
    <t>Controller PCB with:
Microcontroller / Bluetooth
User Controls / Indications
Level/Flow Sensing
Pump / Air Flow / Valve Control
O/L, O/T Protection</t>
  </si>
  <si>
    <t>Controller PCB with:
Microcontroller / Bluetooth
User Controls / Indications
Pump / Valve Control
Over Load Protection</t>
  </si>
  <si>
    <t>Wand Board</t>
  </si>
  <si>
    <t>PCBAs in Wand</t>
  </si>
  <si>
    <t>LED membrane</t>
  </si>
  <si>
    <t>Indicator membrane on Wand</t>
  </si>
  <si>
    <t xml:space="preserve">Wire harness </t>
  </si>
  <si>
    <t xml:space="preserve">Electronics cable and connector </t>
  </si>
  <si>
    <t xml:space="preserve">For electronics </t>
  </si>
  <si>
    <t>Custom Plastic/Metal
Parts</t>
  </si>
  <si>
    <t>Tank / Custom Fittings
Frame / Housings
Electronics Enclosure(s)
Wand Head / Grip
Misc. Molded / Machined parts</t>
  </si>
  <si>
    <t>All molded plastic parts</t>
  </si>
  <si>
    <t xml:space="preserve">Other </t>
  </si>
  <si>
    <t xml:space="preserve">Miscellaneous Components
Packaging Carton, etc. </t>
  </si>
  <si>
    <t>of BOM</t>
  </si>
  <si>
    <t>Remove 1X</t>
  </si>
  <si>
    <t>Comments</t>
  </si>
  <si>
    <t>Mouser Pricing, pending RRC Quote</t>
  </si>
  <si>
    <t>Reduced from 20% to 15%</t>
  </si>
  <si>
    <t xml:space="preserve">Wrist strap </t>
  </si>
  <si>
    <t>Color Code:</t>
  </si>
  <si>
    <t>Cost Confirmed</t>
  </si>
  <si>
    <t>Proposal</t>
  </si>
  <si>
    <t>Latest</t>
  </si>
  <si>
    <t>Material Cost</t>
  </si>
  <si>
    <t>Y</t>
  </si>
  <si>
    <t>N</t>
  </si>
  <si>
    <t>Ocean Freight</t>
  </si>
  <si>
    <t>Tarriff + Duty (Non-US)</t>
  </si>
  <si>
    <t>Landed Material Cost</t>
  </si>
  <si>
    <t>Delta</t>
  </si>
  <si>
    <t>Estimate +10% / - 20%</t>
  </si>
  <si>
    <t>Estimate +30% /- 50%</t>
  </si>
  <si>
    <t>Ghostbuster Project BOM Cost Estimate</t>
  </si>
  <si>
    <t>Estimate + 5% / -20%</t>
  </si>
  <si>
    <t>Estimate +0 / - 10%</t>
  </si>
  <si>
    <t>FOB US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</si>
</sst>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新細明體"/>
      <family val="1"/>
      <charset val="136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IDFont+F5"/>
    </font>
    <font>
      <sz val="11"/>
      <color rgb="FF000000"/>
      <name val="CIDFont+F4"/>
    </font>
    <font>
      <sz val="11"/>
      <name val="CIDFont+F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3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9" fontId="6" fillId="0" borderId="1" xfId="0" applyNumberFormat="1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64" fontId="6" fillId="6" borderId="1" xfId="0" applyNumberFormat="1" applyFont="1" applyFill="1" applyBorder="1" applyAlignment="1">
      <alignment horizontal="right" vertical="center" wrapText="1"/>
    </xf>
    <xf numFmtId="15" fontId="0" fillId="0" borderId="0" xfId="0" applyNumberFormat="1" applyAlignment="1">
      <alignment vertical="center"/>
    </xf>
    <xf numFmtId="164" fontId="6" fillId="7" borderId="1" xfId="0" applyNumberFormat="1" applyFont="1" applyFill="1" applyBorder="1" applyAlignment="1">
      <alignment horizontal="right" vertical="center" wrapText="1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Fill="1" applyBorder="1" applyAlignment="1"/>
    <xf numFmtId="10" fontId="0" fillId="0" borderId="0" xfId="0" applyNumberFormat="1"/>
    <xf numFmtId="0" fontId="1" fillId="0" borderId="0" xfId="0" applyFont="1" applyAlignment="1"/>
    <xf numFmtId="164" fontId="7" fillId="2" borderId="1" xfId="0" applyNumberFormat="1" applyFont="1" applyFill="1" applyBorder="1" applyAlignment="1">
      <alignment horizontal="right" vertical="center" wrapText="1"/>
    </xf>
    <xf numFmtId="44" fontId="1" fillId="0" borderId="0" xfId="0" applyNumberFormat="1" applyFont="1"/>
    <xf numFmtId="4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44" fontId="1" fillId="0" borderId="3" xfId="0" applyNumberFormat="1" applyFont="1" applyBorder="1"/>
    <xf numFmtId="44" fontId="1" fillId="0" borderId="4" xfId="0" applyNumberFormat="1" applyFont="1" applyBorder="1"/>
  </cellXfs>
  <cellStyles count="2">
    <cellStyle name="Normal" xfId="0" builtinId="0"/>
    <cellStyle name="Normal 3" xfId="1" xr:uid="{A830CA87-B6F1-4994-92F8-496A197BA610}"/>
  </cellStyles>
  <dxfs count="2">
    <dxf>
      <font>
        <condense val="0"/>
        <extend val="0"/>
        <color rgb="FF9C0006"/>
      </font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044D-AA18-4B24-B038-E562DF9071DE}">
  <dimension ref="A1:N32"/>
  <sheetViews>
    <sheetView tabSelected="1" zoomScale="70" zoomScaleNormal="70" workbookViewId="0">
      <selection activeCell="G10" sqref="G10"/>
    </sheetView>
  </sheetViews>
  <sheetFormatPr defaultRowHeight="14.4"/>
  <cols>
    <col min="2" max="2" width="10.33203125" customWidth="1"/>
    <col min="3" max="3" width="22.5546875" customWidth="1"/>
    <col min="4" max="4" width="35.88671875" customWidth="1"/>
    <col min="5" max="5" width="42.33203125" customWidth="1"/>
    <col min="6" max="6" width="8.88671875" bestFit="1" customWidth="1"/>
    <col min="7" max="8" width="9.109375"/>
    <col min="9" max="9" width="15.109375" customWidth="1"/>
    <col min="10" max="10" width="18.6640625" bestFit="1" customWidth="1"/>
    <col min="11" max="11" width="15.77734375" customWidth="1"/>
    <col min="12" max="13" width="15.109375" customWidth="1"/>
    <col min="14" max="14" width="25" customWidth="1"/>
  </cols>
  <sheetData>
    <row r="1" spans="1:14">
      <c r="A1" s="1" t="s">
        <v>0</v>
      </c>
      <c r="B1" s="2"/>
      <c r="C1" s="3"/>
      <c r="D1" s="3"/>
      <c r="E1" s="3" t="s">
        <v>83</v>
      </c>
      <c r="F1" s="3"/>
      <c r="G1" s="4"/>
      <c r="H1" s="4"/>
      <c r="I1" s="4" t="s">
        <v>70</v>
      </c>
      <c r="J1" s="23"/>
      <c r="K1" s="24"/>
      <c r="L1" s="26"/>
      <c r="M1" s="27"/>
      <c r="N1" s="28"/>
    </row>
    <row r="2" spans="1:14" ht="28.8">
      <c r="A2" s="5" t="s">
        <v>1</v>
      </c>
      <c r="B2" s="2"/>
      <c r="C2" s="3"/>
      <c r="D2" s="3"/>
      <c r="E2" s="21">
        <v>44109</v>
      </c>
      <c r="F2" s="21"/>
      <c r="G2" s="4"/>
      <c r="H2" s="4"/>
      <c r="I2" s="4"/>
      <c r="J2" s="25" t="s">
        <v>71</v>
      </c>
      <c r="K2" s="25" t="s">
        <v>85</v>
      </c>
      <c r="L2" s="25" t="s">
        <v>84</v>
      </c>
      <c r="M2" s="25" t="s">
        <v>81</v>
      </c>
      <c r="N2" s="25" t="s">
        <v>82</v>
      </c>
    </row>
    <row r="3" spans="1:14">
      <c r="A3" s="3"/>
      <c r="B3" s="2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</row>
    <row r="4" spans="1:14" ht="41.4">
      <c r="A4" s="6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86</v>
      </c>
      <c r="G4" s="6" t="s">
        <v>7</v>
      </c>
      <c r="H4" s="6" t="s">
        <v>8</v>
      </c>
      <c r="I4" s="9" t="s">
        <v>9</v>
      </c>
      <c r="J4" s="9" t="s">
        <v>10</v>
      </c>
      <c r="K4" s="10" t="s">
        <v>11</v>
      </c>
      <c r="L4" s="10" t="s">
        <v>12</v>
      </c>
      <c r="M4" s="10" t="s">
        <v>13</v>
      </c>
      <c r="N4" s="10" t="s">
        <v>66</v>
      </c>
    </row>
    <row r="5" spans="1:14" ht="27.6">
      <c r="A5" s="11">
        <v>1</v>
      </c>
      <c r="B5" s="12"/>
      <c r="C5" s="13" t="s">
        <v>14</v>
      </c>
      <c r="D5" s="13" t="s">
        <v>15</v>
      </c>
      <c r="E5" s="13" t="s">
        <v>16</v>
      </c>
      <c r="F5" s="13" t="s">
        <v>75</v>
      </c>
      <c r="G5" s="11">
        <v>1</v>
      </c>
      <c r="H5" s="11" t="s">
        <v>17</v>
      </c>
      <c r="I5" s="14">
        <v>50</v>
      </c>
      <c r="J5" s="14">
        <f>G5*I5</f>
        <v>50</v>
      </c>
      <c r="K5" s="17">
        <v>119.9</v>
      </c>
      <c r="L5" s="17">
        <f t="shared" ref="L5:L25" si="0">G5*K5</f>
        <v>119.9</v>
      </c>
      <c r="M5" s="14">
        <f>L5-J5</f>
        <v>69.900000000000006</v>
      </c>
      <c r="N5" s="14" t="s">
        <v>67</v>
      </c>
    </row>
    <row r="6" spans="1:14" ht="27.6">
      <c r="A6" s="11">
        <v>2</v>
      </c>
      <c r="B6" s="12" t="s">
        <v>18</v>
      </c>
      <c r="C6" s="13" t="s">
        <v>19</v>
      </c>
      <c r="D6" s="13"/>
      <c r="E6" s="13" t="s">
        <v>20</v>
      </c>
      <c r="F6" s="13" t="s">
        <v>75</v>
      </c>
      <c r="G6" s="11">
        <v>1</v>
      </c>
      <c r="H6" s="11" t="s">
        <v>17</v>
      </c>
      <c r="I6" s="14"/>
      <c r="J6" s="14">
        <f t="shared" ref="J6:J24" si="1">G6*I6</f>
        <v>0</v>
      </c>
      <c r="K6" s="17">
        <v>98.55</v>
      </c>
      <c r="L6" s="17">
        <f t="shared" si="0"/>
        <v>98.55</v>
      </c>
      <c r="M6" s="14">
        <f t="shared" ref="M5:M25" si="2">L6-J6</f>
        <v>98.55</v>
      </c>
      <c r="N6" s="14" t="s">
        <v>67</v>
      </c>
    </row>
    <row r="7" spans="1:14" ht="27.6">
      <c r="A7" s="11">
        <v>3</v>
      </c>
      <c r="B7" s="12" t="s">
        <v>18</v>
      </c>
      <c r="C7" s="13" t="s">
        <v>21</v>
      </c>
      <c r="D7" s="13"/>
      <c r="E7" s="13"/>
      <c r="F7" s="13" t="s">
        <v>76</v>
      </c>
      <c r="G7" s="11">
        <v>1</v>
      </c>
      <c r="H7" s="11" t="s">
        <v>17</v>
      </c>
      <c r="I7" s="14"/>
      <c r="J7" s="14">
        <f t="shared" si="1"/>
        <v>0</v>
      </c>
      <c r="K7" s="18">
        <v>5</v>
      </c>
      <c r="L7" s="18">
        <f t="shared" si="0"/>
        <v>5</v>
      </c>
      <c r="M7" s="14">
        <f t="shared" si="2"/>
        <v>5</v>
      </c>
      <c r="N7" s="14"/>
    </row>
    <row r="8" spans="1:14">
      <c r="A8" s="11">
        <v>4</v>
      </c>
      <c r="B8" s="12"/>
      <c r="C8" s="13" t="s">
        <v>22</v>
      </c>
      <c r="D8" s="13" t="s">
        <v>23</v>
      </c>
      <c r="E8" s="13"/>
      <c r="F8" s="13" t="s">
        <v>76</v>
      </c>
      <c r="G8" s="11">
        <v>1</v>
      </c>
      <c r="H8" s="11" t="s">
        <v>17</v>
      </c>
      <c r="I8" s="14">
        <v>25</v>
      </c>
      <c r="J8" s="14">
        <f t="shared" si="1"/>
        <v>25</v>
      </c>
      <c r="K8" s="18">
        <v>20</v>
      </c>
      <c r="L8" s="18">
        <f t="shared" si="0"/>
        <v>20</v>
      </c>
      <c r="M8" s="14">
        <f t="shared" si="2"/>
        <v>-5</v>
      </c>
      <c r="N8" s="14"/>
    </row>
    <row r="9" spans="1:14">
      <c r="A9" s="11">
        <v>5</v>
      </c>
      <c r="B9" s="12"/>
      <c r="C9" s="13" t="s">
        <v>24</v>
      </c>
      <c r="D9" s="13" t="s">
        <v>25</v>
      </c>
      <c r="E9" s="13" t="s">
        <v>26</v>
      </c>
      <c r="F9" s="13" t="s">
        <v>76</v>
      </c>
      <c r="G9" s="11">
        <v>1</v>
      </c>
      <c r="H9" s="11" t="s">
        <v>17</v>
      </c>
      <c r="I9" s="14">
        <v>28</v>
      </c>
      <c r="J9" s="14">
        <f t="shared" si="1"/>
        <v>28</v>
      </c>
      <c r="K9" s="18">
        <v>40</v>
      </c>
      <c r="L9" s="18">
        <f t="shared" si="0"/>
        <v>40</v>
      </c>
      <c r="M9" s="14">
        <f t="shared" si="2"/>
        <v>12</v>
      </c>
      <c r="N9" s="14"/>
    </row>
    <row r="10" spans="1:14">
      <c r="A10" s="11">
        <v>6</v>
      </c>
      <c r="B10" s="12" t="s">
        <v>27</v>
      </c>
      <c r="C10" s="13" t="s">
        <v>28</v>
      </c>
      <c r="D10" s="13" t="s">
        <v>29</v>
      </c>
      <c r="E10" s="13"/>
      <c r="F10" s="13" t="s">
        <v>76</v>
      </c>
      <c r="G10" s="11">
        <v>1</v>
      </c>
      <c r="H10" s="11" t="s">
        <v>17</v>
      </c>
      <c r="I10" s="14">
        <v>12</v>
      </c>
      <c r="J10" s="14">
        <f t="shared" si="1"/>
        <v>12</v>
      </c>
      <c r="K10" s="22">
        <v>0</v>
      </c>
      <c r="L10" s="22">
        <f t="shared" si="0"/>
        <v>0</v>
      </c>
      <c r="M10" s="14">
        <f t="shared" si="2"/>
        <v>-12</v>
      </c>
      <c r="N10" s="14"/>
    </row>
    <row r="11" spans="1:14" ht="27.6">
      <c r="A11" s="11">
        <v>7</v>
      </c>
      <c r="B11" s="12" t="s">
        <v>65</v>
      </c>
      <c r="C11" s="13" t="s">
        <v>30</v>
      </c>
      <c r="D11" s="13" t="s">
        <v>31</v>
      </c>
      <c r="E11" s="13"/>
      <c r="F11" s="13" t="s">
        <v>76</v>
      </c>
      <c r="G11" s="11">
        <v>1</v>
      </c>
      <c r="H11" s="11" t="s">
        <v>32</v>
      </c>
      <c r="I11" s="14">
        <v>35</v>
      </c>
      <c r="J11" s="14">
        <f>2*I11</f>
        <v>70</v>
      </c>
      <c r="K11" s="18">
        <v>20</v>
      </c>
      <c r="L11" s="18">
        <f t="shared" si="0"/>
        <v>20</v>
      </c>
      <c r="M11" s="14">
        <f t="shared" si="2"/>
        <v>-50</v>
      </c>
      <c r="N11" s="14"/>
    </row>
    <row r="12" spans="1:14">
      <c r="A12" s="11">
        <v>8</v>
      </c>
      <c r="B12" s="12"/>
      <c r="C12" s="13" t="s">
        <v>33</v>
      </c>
      <c r="D12" s="13" t="s">
        <v>69</v>
      </c>
      <c r="E12" s="13"/>
      <c r="F12" s="13" t="s">
        <v>75</v>
      </c>
      <c r="G12" s="11">
        <v>1</v>
      </c>
      <c r="H12" s="11" t="s">
        <v>17</v>
      </c>
      <c r="I12" s="14">
        <v>7.85</v>
      </c>
      <c r="J12" s="14">
        <f t="shared" si="1"/>
        <v>7.85</v>
      </c>
      <c r="K12" s="19">
        <v>4.8899999999999997</v>
      </c>
      <c r="L12" s="19">
        <f t="shared" si="0"/>
        <v>4.8899999999999997</v>
      </c>
      <c r="M12" s="14">
        <f t="shared" si="2"/>
        <v>-2.96</v>
      </c>
      <c r="N12" s="14"/>
    </row>
    <row r="13" spans="1:14">
      <c r="A13" s="11">
        <v>9</v>
      </c>
      <c r="B13" s="12"/>
      <c r="C13" s="13" t="s">
        <v>34</v>
      </c>
      <c r="D13" s="15"/>
      <c r="E13" s="15"/>
      <c r="F13" s="15" t="s">
        <v>76</v>
      </c>
      <c r="G13" s="11">
        <v>1</v>
      </c>
      <c r="H13" s="11" t="s">
        <v>17</v>
      </c>
      <c r="I13" s="14">
        <v>78.569999999999993</v>
      </c>
      <c r="J13" s="14">
        <f t="shared" si="1"/>
        <v>78.569999999999993</v>
      </c>
      <c r="K13" s="17">
        <v>25</v>
      </c>
      <c r="L13" s="17">
        <f t="shared" si="0"/>
        <v>25</v>
      </c>
      <c r="M13" s="14">
        <f t="shared" si="2"/>
        <v>-53.569999999999993</v>
      </c>
      <c r="N13" s="14"/>
    </row>
    <row r="14" spans="1:14">
      <c r="A14" s="11">
        <v>10</v>
      </c>
      <c r="B14" s="12"/>
      <c r="C14" s="13" t="s">
        <v>35</v>
      </c>
      <c r="D14" s="13" t="s">
        <v>36</v>
      </c>
      <c r="E14" s="13" t="s">
        <v>37</v>
      </c>
      <c r="F14" s="15" t="s">
        <v>76</v>
      </c>
      <c r="G14" s="11">
        <v>6</v>
      </c>
      <c r="H14" s="11" t="s">
        <v>38</v>
      </c>
      <c r="I14" s="14">
        <v>4.72</v>
      </c>
      <c r="J14" s="14">
        <f t="shared" si="1"/>
        <v>28.32</v>
      </c>
      <c r="K14" s="17">
        <v>15</v>
      </c>
      <c r="L14" s="17">
        <f t="shared" si="0"/>
        <v>90</v>
      </c>
      <c r="M14" s="14">
        <f t="shared" si="2"/>
        <v>61.68</v>
      </c>
      <c r="N14" s="14"/>
    </row>
    <row r="15" spans="1:14" ht="27.6">
      <c r="A15" s="11">
        <v>11</v>
      </c>
      <c r="B15" s="12"/>
      <c r="C15" s="13" t="s">
        <v>39</v>
      </c>
      <c r="D15" s="13" t="s">
        <v>40</v>
      </c>
      <c r="E15" s="13"/>
      <c r="F15" s="15" t="s">
        <v>76</v>
      </c>
      <c r="G15" s="11">
        <v>2</v>
      </c>
      <c r="H15" s="11" t="s">
        <v>32</v>
      </c>
      <c r="I15" s="14">
        <v>7.85</v>
      </c>
      <c r="J15" s="14">
        <f t="shared" si="1"/>
        <v>15.7</v>
      </c>
      <c r="K15" s="18">
        <v>5</v>
      </c>
      <c r="L15" s="18">
        <f t="shared" si="0"/>
        <v>10</v>
      </c>
      <c r="M15" s="14">
        <f t="shared" si="2"/>
        <v>-5.6999999999999993</v>
      </c>
      <c r="N15" s="14"/>
    </row>
    <row r="16" spans="1:14">
      <c r="A16" s="11">
        <v>12</v>
      </c>
      <c r="B16" s="12"/>
      <c r="C16" s="13" t="s">
        <v>41</v>
      </c>
      <c r="D16" s="13" t="s">
        <v>42</v>
      </c>
      <c r="E16" s="13"/>
      <c r="F16" s="15" t="s">
        <v>76</v>
      </c>
      <c r="G16" s="11">
        <v>1</v>
      </c>
      <c r="H16" s="11" t="s">
        <v>17</v>
      </c>
      <c r="I16" s="14">
        <v>31.43</v>
      </c>
      <c r="J16" s="14">
        <f t="shared" si="1"/>
        <v>31.43</v>
      </c>
      <c r="K16" s="20">
        <v>31.43</v>
      </c>
      <c r="L16" s="20">
        <f t="shared" si="0"/>
        <v>31.43</v>
      </c>
      <c r="M16" s="14">
        <f t="shared" si="2"/>
        <v>0</v>
      </c>
      <c r="N16" s="14"/>
    </row>
    <row r="17" spans="1:14" ht="27.6">
      <c r="A17" s="11">
        <v>13</v>
      </c>
      <c r="B17" s="12"/>
      <c r="C17" s="13" t="s">
        <v>43</v>
      </c>
      <c r="D17" s="13" t="s">
        <v>44</v>
      </c>
      <c r="E17" s="13" t="s">
        <v>45</v>
      </c>
      <c r="F17" s="15" t="s">
        <v>76</v>
      </c>
      <c r="G17" s="11">
        <v>1</v>
      </c>
      <c r="H17" s="11" t="s">
        <v>17</v>
      </c>
      <c r="I17" s="14">
        <v>3.15</v>
      </c>
      <c r="J17" s="14">
        <f t="shared" si="1"/>
        <v>3.15</v>
      </c>
      <c r="K17" s="18">
        <v>15</v>
      </c>
      <c r="L17" s="18">
        <f t="shared" si="0"/>
        <v>15</v>
      </c>
      <c r="M17" s="14">
        <f t="shared" si="2"/>
        <v>11.85</v>
      </c>
      <c r="N17" s="14"/>
    </row>
    <row r="18" spans="1:14">
      <c r="A18" s="11">
        <v>14</v>
      </c>
      <c r="B18" s="12"/>
      <c r="C18" s="13" t="s">
        <v>46</v>
      </c>
      <c r="D18" s="13" t="s">
        <v>47</v>
      </c>
      <c r="E18" s="13" t="s">
        <v>48</v>
      </c>
      <c r="F18" s="15" t="s">
        <v>76</v>
      </c>
      <c r="G18" s="11">
        <v>1</v>
      </c>
      <c r="H18" s="11" t="s">
        <v>17</v>
      </c>
      <c r="I18" s="14">
        <v>7.85</v>
      </c>
      <c r="J18" s="14">
        <f t="shared" si="1"/>
        <v>7.85</v>
      </c>
      <c r="K18" s="20">
        <v>7.85</v>
      </c>
      <c r="L18" s="20">
        <f t="shared" si="0"/>
        <v>7.85</v>
      </c>
      <c r="M18" s="14">
        <f t="shared" si="2"/>
        <v>0</v>
      </c>
      <c r="N18" s="14"/>
    </row>
    <row r="19" spans="1:14" ht="82.8">
      <c r="A19" s="11">
        <v>15</v>
      </c>
      <c r="B19" s="12"/>
      <c r="C19" s="13" t="s">
        <v>49</v>
      </c>
      <c r="D19" s="13" t="s">
        <v>50</v>
      </c>
      <c r="E19" s="13" t="s">
        <v>51</v>
      </c>
      <c r="F19" s="15" t="s">
        <v>76</v>
      </c>
      <c r="G19" s="11">
        <v>1</v>
      </c>
      <c r="H19" s="11" t="s">
        <v>17</v>
      </c>
      <c r="I19" s="14">
        <v>200</v>
      </c>
      <c r="J19" s="14">
        <f t="shared" si="1"/>
        <v>200</v>
      </c>
      <c r="K19" s="18">
        <v>110</v>
      </c>
      <c r="L19" s="18">
        <f t="shared" si="0"/>
        <v>110</v>
      </c>
      <c r="M19" s="14">
        <f t="shared" si="2"/>
        <v>-90</v>
      </c>
      <c r="N19" s="14"/>
    </row>
    <row r="20" spans="1:14">
      <c r="A20" s="11">
        <v>16</v>
      </c>
      <c r="B20" s="12" t="s">
        <v>18</v>
      </c>
      <c r="C20" s="13" t="s">
        <v>52</v>
      </c>
      <c r="D20" s="13"/>
      <c r="E20" s="13" t="s">
        <v>53</v>
      </c>
      <c r="F20" s="15" t="s">
        <v>76</v>
      </c>
      <c r="G20" s="11">
        <v>1</v>
      </c>
      <c r="H20" s="11" t="s">
        <v>17</v>
      </c>
      <c r="I20" s="14"/>
      <c r="J20" s="14">
        <f t="shared" si="1"/>
        <v>0</v>
      </c>
      <c r="K20" s="18">
        <v>25</v>
      </c>
      <c r="L20" s="18">
        <f t="shared" si="0"/>
        <v>25</v>
      </c>
      <c r="M20" s="14">
        <f t="shared" si="2"/>
        <v>25</v>
      </c>
      <c r="N20" s="14"/>
    </row>
    <row r="21" spans="1:14">
      <c r="A21" s="11">
        <v>17</v>
      </c>
      <c r="B21" s="12" t="s">
        <v>18</v>
      </c>
      <c r="C21" s="13" t="s">
        <v>54</v>
      </c>
      <c r="D21" s="13"/>
      <c r="E21" s="13" t="s">
        <v>55</v>
      </c>
      <c r="F21" s="15" t="s">
        <v>76</v>
      </c>
      <c r="G21" s="11">
        <v>1</v>
      </c>
      <c r="H21" s="11" t="s">
        <v>17</v>
      </c>
      <c r="I21" s="14"/>
      <c r="J21" s="14">
        <f t="shared" si="1"/>
        <v>0</v>
      </c>
      <c r="K21" s="18">
        <v>10</v>
      </c>
      <c r="L21" s="18">
        <f t="shared" si="0"/>
        <v>10</v>
      </c>
      <c r="M21" s="14">
        <f t="shared" si="2"/>
        <v>10</v>
      </c>
      <c r="N21" s="14"/>
    </row>
    <row r="22" spans="1:14">
      <c r="A22" s="11">
        <v>18</v>
      </c>
      <c r="B22" s="12"/>
      <c r="C22" s="13" t="s">
        <v>56</v>
      </c>
      <c r="D22" s="13" t="s">
        <v>57</v>
      </c>
      <c r="E22" s="13"/>
      <c r="F22" s="15" t="s">
        <v>76</v>
      </c>
      <c r="G22" s="11">
        <v>6</v>
      </c>
      <c r="H22" s="11" t="s">
        <v>38</v>
      </c>
      <c r="I22" s="14">
        <v>0.78</v>
      </c>
      <c r="J22" s="14">
        <f t="shared" si="1"/>
        <v>4.68</v>
      </c>
      <c r="K22" s="17">
        <v>5</v>
      </c>
      <c r="L22" s="17">
        <f t="shared" si="0"/>
        <v>30</v>
      </c>
      <c r="M22" s="14">
        <f t="shared" si="2"/>
        <v>25.32</v>
      </c>
      <c r="N22" s="14"/>
    </row>
    <row r="23" spans="1:14" ht="27.6">
      <c r="A23" s="11">
        <v>19</v>
      </c>
      <c r="B23" s="12"/>
      <c r="C23" s="13" t="s">
        <v>39</v>
      </c>
      <c r="D23" s="13" t="s">
        <v>58</v>
      </c>
      <c r="E23" s="13"/>
      <c r="F23" s="15" t="s">
        <v>76</v>
      </c>
      <c r="G23" s="11">
        <v>2</v>
      </c>
      <c r="H23" s="11" t="s">
        <v>32</v>
      </c>
      <c r="I23" s="14">
        <v>10</v>
      </c>
      <c r="J23" s="14">
        <f t="shared" si="1"/>
        <v>20</v>
      </c>
      <c r="K23" s="19">
        <v>8.5</v>
      </c>
      <c r="L23" s="19">
        <f t="shared" si="0"/>
        <v>17</v>
      </c>
      <c r="M23" s="14">
        <f t="shared" si="2"/>
        <v>-3</v>
      </c>
      <c r="N23" s="14"/>
    </row>
    <row r="24" spans="1:14" ht="69">
      <c r="A24" s="11">
        <v>20</v>
      </c>
      <c r="B24" s="12"/>
      <c r="C24" s="13" t="s">
        <v>59</v>
      </c>
      <c r="D24" s="13" t="s">
        <v>60</v>
      </c>
      <c r="E24" s="13" t="s">
        <v>61</v>
      </c>
      <c r="F24" s="15" t="s">
        <v>76</v>
      </c>
      <c r="G24" s="11">
        <v>1</v>
      </c>
      <c r="H24" s="11" t="s">
        <v>32</v>
      </c>
      <c r="I24" s="14">
        <v>300</v>
      </c>
      <c r="J24" s="14">
        <f t="shared" si="1"/>
        <v>300</v>
      </c>
      <c r="K24" s="20">
        <v>200</v>
      </c>
      <c r="L24" s="20">
        <f t="shared" si="0"/>
        <v>200</v>
      </c>
      <c r="M24" s="14">
        <f t="shared" si="2"/>
        <v>-100</v>
      </c>
      <c r="N24" s="14"/>
    </row>
    <row r="25" spans="1:14" ht="27.6">
      <c r="A25" s="11">
        <v>21</v>
      </c>
      <c r="B25" s="12"/>
      <c r="C25" s="13" t="s">
        <v>62</v>
      </c>
      <c r="D25" s="13" t="s">
        <v>63</v>
      </c>
      <c r="E25" s="13" t="s">
        <v>68</v>
      </c>
      <c r="F25" s="15" t="s">
        <v>76</v>
      </c>
      <c r="G25" s="16">
        <v>0.15</v>
      </c>
      <c r="H25" s="11" t="s">
        <v>64</v>
      </c>
      <c r="I25" s="14">
        <f>SUM(J5:J24)</f>
        <v>882.54999999999984</v>
      </c>
      <c r="J25" s="14">
        <f>0.2*I25</f>
        <v>176.51</v>
      </c>
      <c r="K25" s="34">
        <v>618.74399999999991</v>
      </c>
      <c r="L25" s="34">
        <f t="shared" si="0"/>
        <v>92.811599999999984</v>
      </c>
      <c r="M25" s="14">
        <f t="shared" si="2"/>
        <v>-83.698400000000007</v>
      </c>
      <c r="N25" s="14"/>
    </row>
    <row r="27" spans="1:14">
      <c r="H27" s="33"/>
      <c r="I27" s="29"/>
      <c r="J27" s="30" t="s">
        <v>72</v>
      </c>
      <c r="K27" s="29"/>
      <c r="L27" s="30" t="s">
        <v>73</v>
      </c>
      <c r="N27" t="s">
        <v>80</v>
      </c>
    </row>
    <row r="28" spans="1:14">
      <c r="H28" s="33" t="s">
        <v>74</v>
      </c>
      <c r="I28" s="29"/>
      <c r="J28" s="35">
        <f>SUM(J5:J25)</f>
        <v>1059.06</v>
      </c>
      <c r="K28" s="35"/>
      <c r="L28" s="35">
        <f>SUM(L5:L25)</f>
        <v>972.4316</v>
      </c>
      <c r="N28" s="36">
        <f>L28-J28</f>
        <v>-86.628399999999942</v>
      </c>
    </row>
    <row r="29" spans="1:14">
      <c r="G29" s="32">
        <v>0.28399999999999997</v>
      </c>
      <c r="H29" s="31" t="s">
        <v>78</v>
      </c>
      <c r="J29" s="36">
        <f>SUMIF(F5:F25,"=N",J5:J25)*G29</f>
        <v>284.34363999999999</v>
      </c>
      <c r="K29" s="36"/>
      <c r="L29" s="36">
        <f>SUMIF(F5:F25,"=N",L5:L25)*G29</f>
        <v>212.74201439999996</v>
      </c>
    </row>
    <row r="30" spans="1:14">
      <c r="H30" t="s">
        <v>77</v>
      </c>
      <c r="J30" s="36">
        <v>30</v>
      </c>
      <c r="K30" s="36"/>
      <c r="L30" s="36">
        <v>30</v>
      </c>
    </row>
    <row r="31" spans="1:14" ht="15" thickBot="1">
      <c r="J31" s="36"/>
      <c r="K31" s="36"/>
      <c r="L31" s="36"/>
    </row>
    <row r="32" spans="1:14" ht="15" thickBot="1">
      <c r="H32" s="37" t="s">
        <v>79</v>
      </c>
      <c r="I32" s="38"/>
      <c r="J32" s="39">
        <f>SUM(J28:J30)</f>
        <v>1373.40364</v>
      </c>
      <c r="K32" s="38"/>
      <c r="L32" s="39">
        <f>SUM(L28:L30)</f>
        <v>1215.1736143999999</v>
      </c>
      <c r="M32" s="38"/>
      <c r="N32" s="40">
        <f>L32-J32</f>
        <v>-158.23002560000009</v>
      </c>
    </row>
  </sheetData>
  <conditionalFormatting sqref="M5:N2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Prentakis</dc:creator>
  <cp:lastModifiedBy>Alex Prentakis</cp:lastModifiedBy>
  <dcterms:created xsi:type="dcterms:W3CDTF">2020-10-05T22:51:53Z</dcterms:created>
  <dcterms:modified xsi:type="dcterms:W3CDTF">2020-10-05T23:55:35Z</dcterms:modified>
</cp:coreProperties>
</file>