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5600" windowHeight="10035"/>
  </bookViews>
  <sheets>
    <sheet name="Business Problem" sheetId="8" r:id="rId1"/>
    <sheet name="Model Equation" sheetId="9" r:id="rId2"/>
    <sheet name="Gains Table - Dev &amp; Val Sample" sheetId="5" r:id="rId3"/>
  </sheets>
  <calcPr calcId="145621"/>
</workbook>
</file>

<file path=xl/calcChain.xml><?xml version="1.0" encoding="utf-8"?>
<calcChain xmlns="http://schemas.openxmlformats.org/spreadsheetml/2006/main">
  <c r="D12" i="9" l="1"/>
  <c r="D11" i="9"/>
  <c r="D10" i="9"/>
  <c r="D9" i="9"/>
  <c r="D8" i="9"/>
  <c r="D7" i="9"/>
  <c r="D6" i="9"/>
  <c r="D5" i="9"/>
  <c r="D4" i="9"/>
  <c r="E29" i="5" l="1"/>
  <c r="J20" i="5" s="1"/>
  <c r="D29" i="5"/>
  <c r="H23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J7" i="5"/>
  <c r="J11" i="5"/>
  <c r="H5" i="5"/>
  <c r="H8" i="5"/>
  <c r="H9" i="5"/>
  <c r="H12" i="5"/>
  <c r="H13" i="5"/>
  <c r="G11" i="5"/>
  <c r="D14" i="5"/>
  <c r="H6" i="5" s="1"/>
  <c r="E14" i="5"/>
  <c r="J8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F12" i="5"/>
  <c r="G12" i="5" s="1"/>
  <c r="F13" i="5"/>
  <c r="G13" i="5" s="1"/>
  <c r="F4" i="5"/>
  <c r="J4" i="5" l="1"/>
  <c r="K4" i="5" s="1"/>
  <c r="J10" i="5"/>
  <c r="H11" i="5"/>
  <c r="H7" i="5"/>
  <c r="J13" i="5"/>
  <c r="J9" i="5"/>
  <c r="J5" i="5"/>
  <c r="J6" i="5"/>
  <c r="F14" i="5"/>
  <c r="H4" i="5"/>
  <c r="I4" i="5" s="1"/>
  <c r="H10" i="5"/>
  <c r="J12" i="5"/>
  <c r="H25" i="5"/>
  <c r="F29" i="5"/>
  <c r="H26" i="5"/>
  <c r="J27" i="5"/>
  <c r="J26" i="5"/>
  <c r="J19" i="5"/>
  <c r="K19" i="5" s="1"/>
  <c r="H22" i="5"/>
  <c r="J23" i="5"/>
  <c r="H19" i="5"/>
  <c r="I19" i="5" s="1"/>
  <c r="H21" i="5"/>
  <c r="J22" i="5"/>
  <c r="K20" i="5"/>
  <c r="H28" i="5"/>
  <c r="H24" i="5"/>
  <c r="H20" i="5"/>
  <c r="J25" i="5"/>
  <c r="J21" i="5"/>
  <c r="G19" i="5"/>
  <c r="H27" i="5"/>
  <c r="J28" i="5"/>
  <c r="J24" i="5"/>
  <c r="G4" i="5"/>
  <c r="I20" i="5" l="1"/>
  <c r="L4" i="5"/>
  <c r="R4" i="5"/>
  <c r="I5" i="5"/>
  <c r="K5" i="5"/>
  <c r="K6" i="5" s="1"/>
  <c r="K7" i="5" s="1"/>
  <c r="K8" i="5" s="1"/>
  <c r="K9" i="5" s="1"/>
  <c r="K10" i="5" s="1"/>
  <c r="K11" i="5" s="1"/>
  <c r="K12" i="5" s="1"/>
  <c r="K13" i="5" s="1"/>
  <c r="L19" i="5"/>
  <c r="R19" i="5"/>
  <c r="K21" i="5"/>
  <c r="K22" i="5" s="1"/>
  <c r="K23" i="5" s="1"/>
  <c r="K24" i="5" s="1"/>
  <c r="K25" i="5" s="1"/>
  <c r="K26" i="5" s="1"/>
  <c r="K27" i="5" s="1"/>
  <c r="K28" i="5" s="1"/>
  <c r="I21" i="5"/>
  <c r="L20" i="5"/>
  <c r="R20" i="5"/>
  <c r="R5" i="5" l="1"/>
  <c r="I6" i="5"/>
  <c r="L5" i="5"/>
  <c r="I22" i="5"/>
  <c r="L21" i="5"/>
  <c r="R21" i="5"/>
  <c r="I7" i="5" l="1"/>
  <c r="L6" i="5"/>
  <c r="R6" i="5"/>
  <c r="I23" i="5"/>
  <c r="L22" i="5"/>
  <c r="R22" i="5"/>
  <c r="L7" i="5" l="1"/>
  <c r="I8" i="5"/>
  <c r="R7" i="5"/>
  <c r="R23" i="5"/>
  <c r="I24" i="5"/>
  <c r="L23" i="5"/>
  <c r="L8" i="5" l="1"/>
  <c r="R8" i="5"/>
  <c r="I9" i="5"/>
  <c r="I25" i="5"/>
  <c r="L24" i="5"/>
  <c r="R24" i="5"/>
  <c r="L9" i="5" l="1"/>
  <c r="R9" i="5"/>
  <c r="I10" i="5"/>
  <c r="I26" i="5"/>
  <c r="L25" i="5"/>
  <c r="R25" i="5"/>
  <c r="L10" i="5" l="1"/>
  <c r="I11" i="5"/>
  <c r="R10" i="5"/>
  <c r="I27" i="5"/>
  <c r="L26" i="5"/>
  <c r="R26" i="5"/>
  <c r="L11" i="5" l="1"/>
  <c r="I12" i="5"/>
  <c r="R11" i="5"/>
  <c r="R27" i="5"/>
  <c r="I28" i="5"/>
  <c r="L27" i="5"/>
  <c r="L12" i="5" l="1"/>
  <c r="I13" i="5"/>
  <c r="R12" i="5"/>
  <c r="L28" i="5"/>
  <c r="L29" i="5" s="1"/>
  <c r="R28" i="5"/>
  <c r="R13" i="5" l="1"/>
  <c r="L13" i="5"/>
  <c r="L14" i="5" s="1"/>
</calcChain>
</file>

<file path=xl/sharedStrings.xml><?xml version="1.0" encoding="utf-8"?>
<sst xmlns="http://schemas.openxmlformats.org/spreadsheetml/2006/main" count="63" uniqueCount="46">
  <si>
    <t>DebtRatio</t>
  </si>
  <si>
    <t>MonthlyIncome</t>
  </si>
  <si>
    <t>NumberOfTimes90DaysLate</t>
  </si>
  <si>
    <t>NumberRealEstateLoansOrLines</t>
  </si>
  <si>
    <t>age</t>
  </si>
  <si>
    <t>NumberOfDependents</t>
  </si>
  <si>
    <t>Decile</t>
  </si>
  <si>
    <t>MIN SCORE</t>
  </si>
  <si>
    <t>MAX SCORE</t>
  </si>
  <si>
    <t>Random Model</t>
  </si>
  <si>
    <t>Lift</t>
  </si>
  <si>
    <t>Baseline</t>
  </si>
  <si>
    <t>Dev Sample</t>
  </si>
  <si>
    <t>Val Sample</t>
  </si>
  <si>
    <t>Bad#</t>
  </si>
  <si>
    <t>Good#</t>
  </si>
  <si>
    <t>Total</t>
  </si>
  <si>
    <t>BAD RATE</t>
  </si>
  <si>
    <t>BAD PERCENT</t>
  </si>
  <si>
    <t>CUMU. BAD PERCENT</t>
  </si>
  <si>
    <t>GOOD PERCENT</t>
  </si>
  <si>
    <t>CUMU. GOOD PERCENT</t>
  </si>
  <si>
    <t>KS</t>
  </si>
  <si>
    <t>Business Problem</t>
  </si>
  <si>
    <t>Banks play a crucial role in market economies. They decide who can get finance and on what terms and can make or break investment decisions.</t>
  </si>
  <si>
    <t xml:space="preserve">Credit scoring algorithms, which make a guess at the probability of default, are the method banks use to determine whether or not a loan should be granted. </t>
  </si>
  <si>
    <t>This excercise requires to improve on the state of the art in credit scoring, by predicting the probability that somebody will experience financial distress in the next two years.</t>
  </si>
  <si>
    <t xml:space="preserve">For markets and society to function, individuals and companies need access to credit. </t>
  </si>
  <si>
    <t>The goal of this excercise is to build a model that borrowers can use to help make the best financial decisions.</t>
  </si>
  <si>
    <t>Historical data are provided on 150,000 borrowers</t>
  </si>
  <si>
    <t>Both Training &amp; Testing models should have similar pecentages of bads</t>
  </si>
  <si>
    <t>Both of them should follow rank ordering(at least 5 or 6 deciels)</t>
  </si>
  <si>
    <t>Model Equation</t>
  </si>
  <si>
    <t>x</t>
  </si>
  <si>
    <t>(Intercept)</t>
  </si>
  <si>
    <t>NumberOfTime30.59DaysPastDueNotWorse</t>
  </si>
  <si>
    <t>NumberOfTime60.89DaysPastDueNotWorse</t>
  </si>
  <si>
    <t>Log(p/1-p) = linear eqn</t>
  </si>
  <si>
    <t>p/1-p = exp(linear eqn)</t>
  </si>
  <si>
    <t>odds</t>
  </si>
  <si>
    <t>p= odds/1+odds</t>
  </si>
  <si>
    <t>if p&gt;0.07 then predicted_bad = 1 elase 0;</t>
  </si>
  <si>
    <t>the cut-off will be decided based on KS-statistic &amp; lift value(business)</t>
  </si>
  <si>
    <t>Few Checks</t>
  </si>
  <si>
    <t>First two deciles should give &gt;2 lift</t>
  </si>
  <si>
    <t>KS Should come in first 5 deciles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</si>
</sst>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i/>
      <sz val="9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0">
    <xf numFmtId="0" fontId="0" fillId="0" borderId="0" xfId="0"/>
    <xf numFmtId="11" fontId="0" fillId="0" borderId="0" xfId="0" applyNumberFormat="1"/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0" fillId="0" borderId="1" xfId="0" applyBorder="1"/>
    <xf numFmtId="0" fontId="4" fillId="0" borderId="1" xfId="0" applyFont="1" applyBorder="1" applyAlignment="1">
      <alignment vertical="top" wrapText="1"/>
    </xf>
    <xf numFmtId="3" fontId="4" fillId="0" borderId="1" xfId="0" applyNumberFormat="1" applyFont="1" applyBorder="1" applyAlignment="1">
      <alignment vertical="top" wrapText="1"/>
    </xf>
    <xf numFmtId="10" fontId="4" fillId="0" borderId="1" xfId="0" applyNumberFormat="1" applyFont="1" applyBorder="1" applyAlignment="1">
      <alignment vertical="top" wrapText="1"/>
    </xf>
    <xf numFmtId="9" fontId="0" fillId="0" borderId="1" xfId="1" applyFont="1" applyBorder="1"/>
    <xf numFmtId="2" fontId="0" fillId="4" borderId="1" xfId="0" applyNumberFormat="1" applyFill="1" applyBorder="1"/>
    <xf numFmtId="2" fontId="0" fillId="0" borderId="1" xfId="0" applyNumberFormat="1" applyBorder="1"/>
    <xf numFmtId="0" fontId="0" fillId="0" borderId="1" xfId="0" applyFill="1" applyBorder="1"/>
    <xf numFmtId="0" fontId="5" fillId="0" borderId="1" xfId="0" applyFont="1" applyBorder="1" applyAlignment="1">
      <alignment vertical="top" wrapText="1"/>
    </xf>
    <xf numFmtId="3" fontId="5" fillId="0" borderId="1" xfId="0" applyNumberFormat="1" applyFont="1" applyBorder="1" applyAlignment="1">
      <alignment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4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 wrapText="1"/>
    </xf>
    <xf numFmtId="10" fontId="4" fillId="2" borderId="0" xfId="0" applyNumberFormat="1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 wrapText="1"/>
    </xf>
    <xf numFmtId="3" fontId="4" fillId="2" borderId="1" xfId="0" applyNumberFormat="1" applyFont="1" applyFill="1" applyBorder="1" applyAlignment="1">
      <alignment vertical="top" wrapText="1"/>
    </xf>
    <xf numFmtId="10" fontId="4" fillId="2" borderId="1" xfId="0" applyNumberFormat="1" applyFont="1" applyFill="1" applyBorder="1" applyAlignment="1">
      <alignment vertical="top" wrapText="1"/>
    </xf>
    <xf numFmtId="0" fontId="0" fillId="5" borderId="0" xfId="0" applyFill="1"/>
    <xf numFmtId="0" fontId="6" fillId="5" borderId="0" xfId="2" applyFill="1"/>
    <xf numFmtId="0" fontId="7" fillId="2" borderId="0" xfId="2" applyFont="1" applyFill="1"/>
    <xf numFmtId="0" fontId="6" fillId="2" borderId="0" xfId="2" applyFill="1"/>
    <xf numFmtId="0" fontId="6" fillId="5" borderId="0" xfId="2" applyNumberFormat="1" applyFill="1"/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vertical="top" wrapText="1"/>
    </xf>
    <xf numFmtId="3" fontId="4" fillId="6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top" wrapText="1"/>
    </xf>
  </cellXfs>
  <cellStyles count="3">
    <cellStyle name="Normal" xfId="0" builtinId="0"/>
    <cellStyle name="Normal_Business Problem" xfId="2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u="sng"/>
            </a:pPr>
            <a:r>
              <a:rPr lang="en-US" sz="1100" b="0" u="sng"/>
              <a:t>Gains</a:t>
            </a:r>
            <a:r>
              <a:rPr lang="en-US" sz="1100" b="0" u="sng" baseline="0"/>
              <a:t> Chart</a:t>
            </a:r>
            <a:endParaRPr lang="en-US" sz="1100" b="0" u="sng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24359000579473"/>
          <c:y val="0.1417116757072972"/>
          <c:w val="0.7563952687732215"/>
          <c:h val="0.56102633590415341"/>
        </c:manualLayout>
      </c:layout>
      <c:lineChart>
        <c:grouping val="standard"/>
        <c:varyColors val="0"/>
        <c:ser>
          <c:idx val="1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Sample'!$I$3:$I$13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0.47723974139068481</c:v>
                </c:pt>
                <c:pt idx="2">
                  <c:v>0.61617627655363505</c:v>
                </c:pt>
                <c:pt idx="3">
                  <c:v>0.7089325768571052</c:v>
                </c:pt>
                <c:pt idx="4">
                  <c:v>0.78559176672384223</c:v>
                </c:pt>
                <c:pt idx="5">
                  <c:v>0.8476052249637156</c:v>
                </c:pt>
                <c:pt idx="6">
                  <c:v>0.89576461274574493</c:v>
                </c:pt>
                <c:pt idx="7">
                  <c:v>0.9365351629502574</c:v>
                </c:pt>
                <c:pt idx="8">
                  <c:v>0.96477107797862527</c:v>
                </c:pt>
                <c:pt idx="9">
                  <c:v>0.98429872014777686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Sample'!$I$18:$I$28</c:f>
              <c:numCache>
                <c:formatCode>0.00%</c:formatCode>
                <c:ptCount val="11"/>
                <c:pt idx="0" formatCode="General">
                  <c:v>0</c:v>
                </c:pt>
                <c:pt idx="1">
                  <c:v>0.47813649366571309</c:v>
                </c:pt>
                <c:pt idx="2">
                  <c:v>0.61054352268083367</c:v>
                </c:pt>
                <c:pt idx="3">
                  <c:v>0.70698814875357585</c:v>
                </c:pt>
                <c:pt idx="4">
                  <c:v>0.77196567225173685</c:v>
                </c:pt>
                <c:pt idx="5">
                  <c:v>0.84021250510829593</c:v>
                </c:pt>
                <c:pt idx="6">
                  <c:v>0.89497343686146302</c:v>
                </c:pt>
                <c:pt idx="7">
                  <c:v>0.93502247650183901</c:v>
                </c:pt>
                <c:pt idx="8">
                  <c:v>0.96362893338782185</c:v>
                </c:pt>
                <c:pt idx="9">
                  <c:v>0.98120147118921131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'Gains Table - Dev &amp; Val Sample'!$Q$2</c:f>
              <c:strCache>
                <c:ptCount val="1"/>
                <c:pt idx="0">
                  <c:v>Random Model</c:v>
                </c:pt>
              </c:strCache>
            </c:strRef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'Gains Table - Dev &amp; Val Sample'!$Q$3:$Q$13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33728"/>
        <c:axId val="183835648"/>
      </c:lineChart>
      <c:catAx>
        <c:axId val="18383372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35648"/>
        <c:crosses val="autoZero"/>
        <c:auto val="1"/>
        <c:lblAlgn val="ctr"/>
        <c:lblOffset val="100"/>
        <c:noMultiLvlLbl val="0"/>
      </c:catAx>
      <c:valAx>
        <c:axId val="18383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Proportion</a:t>
                </a:r>
                <a:r>
                  <a:rPr lang="en-US" b="0" baseline="0">
                    <a:solidFill>
                      <a:srgbClr val="0070C0"/>
                    </a:solidFill>
                  </a:rPr>
                  <a:t> of Churners</a:t>
                </a:r>
                <a:endParaRPr lang="en-US" b="0">
                  <a:solidFill>
                    <a:srgbClr val="0070C0"/>
                  </a:solidFill>
                </a:endParaRP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83833728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lt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Lift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723168808174512"/>
          <c:y val="0.13209499854184895"/>
          <c:w val="0.80793062387391601"/>
          <c:h val="0.54225867599883348"/>
        </c:manualLayout>
      </c:layout>
      <c:lineChart>
        <c:grouping val="standard"/>
        <c:varyColors val="0"/>
        <c:ser>
          <c:idx val="0"/>
          <c:order val="0"/>
          <c:tx>
            <c:v>Dev Sample</c:v>
          </c:tx>
          <c:spPr>
            <a:ln w="635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Sample'!$R$4:$R$13</c:f>
              <c:numCache>
                <c:formatCode>0.00</c:formatCode>
                <c:ptCount val="10"/>
                <c:pt idx="0">
                  <c:v>4.7723974139068481</c:v>
                </c:pt>
                <c:pt idx="1">
                  <c:v>3.0808813827681751</c:v>
                </c:pt>
                <c:pt idx="2">
                  <c:v>2.3631085895236841</c:v>
                </c:pt>
                <c:pt idx="3">
                  <c:v>1.9639794168096054</c:v>
                </c:pt>
                <c:pt idx="4">
                  <c:v>1.6952104499274312</c:v>
                </c:pt>
                <c:pt idx="5">
                  <c:v>1.4929410212429082</c:v>
                </c:pt>
                <c:pt idx="6">
                  <c:v>1.3379073756432249</c:v>
                </c:pt>
                <c:pt idx="7">
                  <c:v>1.2059638474732814</c:v>
                </c:pt>
                <c:pt idx="8">
                  <c:v>1.093665244608641</c:v>
                </c:pt>
                <c:pt idx="9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Val Sample</c:v>
          </c:tx>
          <c:spPr>
            <a:ln w="6350">
              <a:solidFill>
                <a:srgbClr val="FFFF00"/>
              </a:solidFill>
            </a:ln>
          </c:spPr>
          <c:marker>
            <c:symbol val="none"/>
          </c:marker>
          <c:val>
            <c:numRef>
              <c:f>'Gains Table - Dev &amp; Val Sample'!$R$19:$R$28</c:f>
              <c:numCache>
                <c:formatCode>0.00</c:formatCode>
                <c:ptCount val="10"/>
                <c:pt idx="0">
                  <c:v>4.7813649366571305</c:v>
                </c:pt>
                <c:pt idx="1">
                  <c:v>3.0527176134041683</c:v>
                </c:pt>
                <c:pt idx="2">
                  <c:v>2.3566271625119195</c:v>
                </c:pt>
                <c:pt idx="3">
                  <c:v>1.9299141806293421</c:v>
                </c:pt>
                <c:pt idx="4">
                  <c:v>1.6804250102165919</c:v>
                </c:pt>
                <c:pt idx="5">
                  <c:v>1.4916223947691052</c:v>
                </c:pt>
                <c:pt idx="6">
                  <c:v>1.3357463950026272</c:v>
                </c:pt>
                <c:pt idx="7">
                  <c:v>1.2045361667347771</c:v>
                </c:pt>
                <c:pt idx="8">
                  <c:v>1.0902238568769014</c:v>
                </c:pt>
                <c:pt idx="9">
                  <c:v>1</c:v>
                </c:pt>
              </c:numCache>
            </c:numRef>
          </c:val>
          <c:smooth val="0"/>
        </c:ser>
        <c:ser>
          <c:idx val="1"/>
          <c:order val="2"/>
          <c:tx>
            <c:v>Baseline</c:v>
          </c:tx>
          <c:spPr>
            <a:ln w="9525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numRef>
              <c:f>'Gains Table - Dev &amp; Val Sample'!$A$19:$A$28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'Gains Table - Dev &amp; Val Sample'!$S$4:$S$13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870592"/>
        <c:axId val="183872512"/>
      </c:lineChart>
      <c:catAx>
        <c:axId val="18387059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Decile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72512"/>
        <c:crosses val="autoZero"/>
        <c:auto val="1"/>
        <c:lblAlgn val="ctr"/>
        <c:lblOffset val="100"/>
        <c:noMultiLvlLbl val="0"/>
      </c:catAx>
      <c:valAx>
        <c:axId val="1838725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>
                    <a:solidFill>
                      <a:srgbClr val="0070C0"/>
                    </a:solidFill>
                  </a:defRPr>
                </a:pPr>
                <a:r>
                  <a:rPr lang="en-US" b="0">
                    <a:solidFill>
                      <a:srgbClr val="0070C0"/>
                    </a:solidFill>
                  </a:rPr>
                  <a:t>Lift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spPr>
          <a:ln>
            <a:solidFill>
              <a:schemeClr val="bg1">
                <a:lumMod val="95000"/>
              </a:schemeClr>
            </a:solidFill>
          </a:ln>
        </c:spPr>
        <c:crossAx val="183870592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sng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 Bad Rate- Dev and Val Comparison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Dev Sample</c:v>
          </c:tx>
          <c:spPr>
            <a:solidFill>
              <a:schemeClr val="tx2"/>
            </a:solidFill>
            <a:ln>
              <a:solidFill>
                <a:schemeClr val="bg1">
                  <a:lumMod val="95000"/>
                </a:schemeClr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Sample'!$G$4:$G$13</c:f>
              <c:numCache>
                <c:formatCode>0.00%</c:formatCode>
                <c:ptCount val="10"/>
                <c:pt idx="0">
                  <c:v>0.32151111111111114</c:v>
                </c:pt>
                <c:pt idx="1">
                  <c:v>9.3600000000000003E-2</c:v>
                </c:pt>
                <c:pt idx="2">
                  <c:v>6.2488888888888885E-2</c:v>
                </c:pt>
                <c:pt idx="3">
                  <c:v>5.1644444444444444E-2</c:v>
                </c:pt>
                <c:pt idx="4">
                  <c:v>4.1759218125277657E-2</c:v>
                </c:pt>
                <c:pt idx="5">
                  <c:v>3.2458870609159626E-2</c:v>
                </c:pt>
                <c:pt idx="6">
                  <c:v>2.7466666666666667E-2</c:v>
                </c:pt>
                <c:pt idx="7">
                  <c:v>1.9022222222222222E-2</c:v>
                </c:pt>
                <c:pt idx="8">
                  <c:v>1.3155555555555556E-2</c:v>
                </c:pt>
                <c:pt idx="9">
                  <c:v>1.0577777777777778E-2</c:v>
                </c:pt>
              </c:numCache>
            </c:numRef>
          </c:val>
        </c:ser>
        <c:ser>
          <c:idx val="1"/>
          <c:order val="1"/>
          <c:tx>
            <c:v>Val Sample</c:v>
          </c:tx>
          <c:spPr>
            <a:solidFill>
              <a:srgbClr val="FFFF00"/>
            </a:solidFill>
            <a:ln>
              <a:solidFill>
                <a:schemeClr val="bg1"/>
              </a:solidFill>
            </a:ln>
          </c:spPr>
          <c:invertIfNegative val="0"/>
          <c:cat>
            <c:numRef>
              <c:f>'Gains Table - Dev &amp; Val Sample'!$P$19:$P$28</c:f>
              <c:numCache>
                <c:formatCode>0%</c:formatCode>
                <c:ptCount val="10"/>
              </c:numCache>
            </c:numRef>
          </c:cat>
          <c:val>
            <c:numRef>
              <c:f>'Gains Table - Dev &amp; Val Sample'!$G$19:$G$28</c:f>
              <c:numCache>
                <c:formatCode>0.00%</c:formatCode>
                <c:ptCount val="10"/>
                <c:pt idx="0">
                  <c:v>0.31191682218075178</c:v>
                </c:pt>
                <c:pt idx="1">
                  <c:v>8.6423046145638838E-2</c:v>
                </c:pt>
                <c:pt idx="2">
                  <c:v>6.2933333333333327E-2</c:v>
                </c:pt>
                <c:pt idx="3">
                  <c:v>4.24E-2</c:v>
                </c:pt>
                <c:pt idx="4">
                  <c:v>4.4533333333333334E-2</c:v>
                </c:pt>
                <c:pt idx="5">
                  <c:v>3.5733333333333332E-2</c:v>
                </c:pt>
                <c:pt idx="6">
                  <c:v>2.6133333333333335E-2</c:v>
                </c:pt>
                <c:pt idx="7">
                  <c:v>1.8666666666666668E-2</c:v>
                </c:pt>
                <c:pt idx="8">
                  <c:v>1.1466666666666667E-2</c:v>
                </c:pt>
                <c:pt idx="9">
                  <c:v>1.2266666666666667E-2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562624"/>
        <c:axId val="185564544"/>
      </c:barChart>
      <c:lineChart>
        <c:grouping val="standard"/>
        <c:varyColors val="0"/>
        <c:ser>
          <c:idx val="2"/>
          <c:order val="2"/>
          <c:tx>
            <c:v>Avg. Std Portfolio Churn Rate</c:v>
          </c:tx>
          <c:spPr>
            <a:ln w="6350">
              <a:solidFill>
                <a:srgbClr val="C00000"/>
              </a:solidFill>
              <a:prstDash val="dash"/>
            </a:ln>
          </c:spPr>
          <c:marker>
            <c:symbol val="none"/>
          </c:marker>
          <c:cat>
            <c:strLit>
              <c:ptCount val="1"/>
              <c:pt idx="0">
                <c:v>Std Portfolio Churn Rate</c:v>
              </c:pt>
            </c:strLit>
          </c:cat>
          <c:val>
            <c:numRef>
              <c:f>'Gains Table - Dev &amp; Val Sample'!$P$19:$P$28</c:f>
              <c:numCache>
                <c:formatCode>0%</c:formatCode>
                <c:ptCount val="1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62624"/>
        <c:axId val="185564544"/>
      </c:lineChart>
      <c:catAx>
        <c:axId val="185562624"/>
        <c:scaling>
          <c:orientation val="minMax"/>
        </c:scaling>
        <c:delete val="1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Decile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85564544"/>
        <c:crosses val="autoZero"/>
        <c:auto val="1"/>
        <c:lblAlgn val="ctr"/>
        <c:lblOffset val="100"/>
        <c:noMultiLvlLbl val="0"/>
      </c:catAx>
      <c:valAx>
        <c:axId val="185564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rPr>
                  <a:t>Churn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85562624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b"/>
      <c:legendEntry>
        <c:idx val="2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28576</xdr:rowOff>
    </xdr:from>
    <xdr:to>
      <xdr:col>12</xdr:col>
      <xdr:colOff>400050</xdr:colOff>
      <xdr:row>5</xdr:row>
      <xdr:rowOff>152400</xdr:rowOff>
    </xdr:to>
    <xdr:sp macro="" textlink="">
      <xdr:nvSpPr>
        <xdr:cNvPr id="4" name="Right Brace 3"/>
        <xdr:cNvSpPr/>
      </xdr:nvSpPr>
      <xdr:spPr>
        <a:xfrm>
          <a:off x="8820150" y="1076326"/>
          <a:ext cx="257175" cy="50482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419100</xdr:colOff>
      <xdr:row>1</xdr:row>
      <xdr:rowOff>190500</xdr:rowOff>
    </xdr:from>
    <xdr:to>
      <xdr:col>15</xdr:col>
      <xdr:colOff>533400</xdr:colOff>
      <xdr:row>5</xdr:row>
      <xdr:rowOff>123825</xdr:rowOff>
    </xdr:to>
    <xdr:sp macro="" textlink="">
      <xdr:nvSpPr>
        <xdr:cNvPr id="5" name="Rounded Rectangle 4"/>
        <xdr:cNvSpPr/>
      </xdr:nvSpPr>
      <xdr:spPr>
        <a:xfrm>
          <a:off x="9096375" y="762000"/>
          <a:ext cx="1943100" cy="790575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is able to capture 70% of Churners in the top 3 deciles.</a:t>
          </a:r>
          <a:endParaRPr lang="en-US" sz="1100"/>
        </a:p>
      </xdr:txBody>
    </xdr:sp>
    <xdr:clientData/>
  </xdr:twoCellAnchor>
  <xdr:twoCellAnchor>
    <xdr:from>
      <xdr:col>0</xdr:col>
      <xdr:colOff>371475</xdr:colOff>
      <xdr:row>34</xdr:row>
      <xdr:rowOff>47625</xdr:rowOff>
    </xdr:from>
    <xdr:to>
      <xdr:col>6</xdr:col>
      <xdr:colOff>0</xdr:colOff>
      <xdr:row>50</xdr:row>
      <xdr:rowOff>4762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267890</xdr:colOff>
      <xdr:row>34</xdr:row>
      <xdr:rowOff>143269</xdr:rowOff>
    </xdr:from>
    <xdr:to>
      <xdr:col>21</xdr:col>
      <xdr:colOff>565547</xdr:colOff>
      <xdr:row>49</xdr:row>
      <xdr:rowOff>167083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138905</xdr:colOff>
      <xdr:row>30</xdr:row>
      <xdr:rowOff>167083</xdr:rowOff>
    </xdr:from>
    <xdr:to>
      <xdr:col>20</xdr:col>
      <xdr:colOff>317500</xdr:colOff>
      <xdr:row>34</xdr:row>
      <xdr:rowOff>26192</xdr:rowOff>
    </xdr:to>
    <xdr:sp macro="" textlink="">
      <xdr:nvSpPr>
        <xdr:cNvPr id="10" name="Rounded Rectangle 9"/>
        <xdr:cNvSpPr/>
      </xdr:nvSpPr>
      <xdr:spPr>
        <a:xfrm>
          <a:off x="9257108" y="6020989"/>
          <a:ext cx="4127501" cy="613172"/>
        </a:xfrm>
        <a:prstGeom prst="roundRect">
          <a:avLst/>
        </a:prstGeom>
        <a:ln w="12700">
          <a:prstDash val="dash"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model yields a lift of </a:t>
          </a:r>
          <a:r>
            <a:rPr lang="en-US" sz="1100" b="1" baseline="0"/>
            <a:t>4.8 </a:t>
          </a:r>
          <a:r>
            <a:rPr lang="en-US" sz="1100" b="0" baseline="0"/>
            <a:t>on both the development and validation samples</a:t>
          </a:r>
          <a:endParaRPr lang="en-US" sz="1100" b="0"/>
        </a:p>
      </xdr:txBody>
    </xdr:sp>
    <xdr:clientData/>
  </xdr:twoCellAnchor>
  <xdr:twoCellAnchor>
    <xdr:from>
      <xdr:col>6</xdr:col>
      <xdr:colOff>631031</xdr:colOff>
      <xdr:row>32</xdr:row>
      <xdr:rowOff>101797</xdr:rowOff>
    </xdr:from>
    <xdr:to>
      <xdr:col>10</xdr:col>
      <xdr:colOff>148829</xdr:colOff>
      <xdr:row>48</xdr:row>
      <xdr:rowOff>29764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H27" sqref="H27"/>
    </sheetView>
  </sheetViews>
  <sheetFormatPr defaultRowHeight="15" x14ac:dyDescent="0.25"/>
  <cols>
    <col min="1" max="16384" width="9.140625" style="21"/>
  </cols>
  <sheetData>
    <row r="1" spans="1:2" x14ac:dyDescent="0.25">
      <c r="A1" s="22"/>
      <c r="B1" s="22"/>
    </row>
    <row r="2" spans="1:2" x14ac:dyDescent="0.25">
      <c r="A2" s="23" t="s">
        <v>23</v>
      </c>
      <c r="B2" s="24"/>
    </row>
    <row r="3" spans="1:2" x14ac:dyDescent="0.25">
      <c r="A3" s="22"/>
      <c r="B3" s="22"/>
    </row>
    <row r="4" spans="1:2" x14ac:dyDescent="0.25">
      <c r="A4" s="22" t="s">
        <v>24</v>
      </c>
      <c r="B4" s="22"/>
    </row>
    <row r="5" spans="1:2" x14ac:dyDescent="0.25">
      <c r="A5" s="22"/>
      <c r="B5" s="22"/>
    </row>
    <row r="6" spans="1:2" x14ac:dyDescent="0.25">
      <c r="A6" s="25" t="s">
        <v>25</v>
      </c>
      <c r="B6" s="22"/>
    </row>
    <row r="7" spans="1:2" x14ac:dyDescent="0.25">
      <c r="A7" s="25" t="s">
        <v>26</v>
      </c>
      <c r="B7" s="22"/>
    </row>
    <row r="8" spans="1:2" x14ac:dyDescent="0.25">
      <c r="A8" s="25"/>
      <c r="B8" s="22"/>
    </row>
    <row r="9" spans="1:2" x14ac:dyDescent="0.25">
      <c r="A9" s="22" t="s">
        <v>27</v>
      </c>
      <c r="B9" s="22"/>
    </row>
    <row r="10" spans="1:2" x14ac:dyDescent="0.25">
      <c r="A10" s="22"/>
      <c r="B10" s="22"/>
    </row>
    <row r="11" spans="1:2" x14ac:dyDescent="0.25">
      <c r="A11" s="22" t="s">
        <v>28</v>
      </c>
      <c r="B11" s="22"/>
    </row>
    <row r="12" spans="1:2" x14ac:dyDescent="0.25">
      <c r="A12" s="22"/>
      <c r="B12" s="22"/>
    </row>
    <row r="13" spans="1:2" x14ac:dyDescent="0.25">
      <c r="A13" s="22" t="s">
        <v>29</v>
      </c>
      <c r="B13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8" sqref="G28"/>
    </sheetView>
  </sheetViews>
  <sheetFormatPr defaultRowHeight="15" x14ac:dyDescent="0.25"/>
  <sheetData>
    <row r="1" spans="1:4" x14ac:dyDescent="0.25">
      <c r="A1" t="s">
        <v>32</v>
      </c>
    </row>
    <row r="3" spans="1:4" x14ac:dyDescent="0.25">
      <c r="C3" t="s">
        <v>33</v>
      </c>
    </row>
    <row r="4" spans="1:4" x14ac:dyDescent="0.25">
      <c r="B4" t="s">
        <v>34</v>
      </c>
      <c r="C4">
        <v>-1.55086172203897</v>
      </c>
      <c r="D4">
        <f>C4</f>
        <v>-1.55086172203897</v>
      </c>
    </row>
    <row r="5" spans="1:4" x14ac:dyDescent="0.25">
      <c r="B5" t="s">
        <v>35</v>
      </c>
      <c r="C5">
        <v>0.51749932486011496</v>
      </c>
      <c r="D5" t="str">
        <f>B5&amp;"*"&amp;C5</f>
        <v>NumberOfTime30.59DaysPastDueNotWorse*0.517499324860115</v>
      </c>
    </row>
    <row r="6" spans="1:4" x14ac:dyDescent="0.25">
      <c r="B6" t="s">
        <v>1</v>
      </c>
      <c r="C6" s="1">
        <v>-3.6780212918339803E-5</v>
      </c>
      <c r="D6" t="str">
        <f t="shared" ref="D6:D12" si="0">B6&amp;"*"&amp;C6</f>
        <v>MonthlyIncome*-3.67802129183398E-05</v>
      </c>
    </row>
    <row r="7" spans="1:4" x14ac:dyDescent="0.25">
      <c r="B7" t="s">
        <v>2</v>
      </c>
      <c r="C7">
        <v>0.59442391091796698</v>
      </c>
      <c r="D7" t="str">
        <f t="shared" si="0"/>
        <v>NumberOfTimes90DaysLate*0.594423910917967</v>
      </c>
    </row>
    <row r="8" spans="1:4" x14ac:dyDescent="0.25">
      <c r="B8" t="s">
        <v>36</v>
      </c>
      <c r="C8">
        <v>0.140030284580349</v>
      </c>
      <c r="D8" t="str">
        <f t="shared" si="0"/>
        <v>NumberOfTime60.89DaysPastDueNotWorse*0.140030284580349</v>
      </c>
    </row>
    <row r="9" spans="1:4" x14ac:dyDescent="0.25">
      <c r="B9" t="s">
        <v>4</v>
      </c>
      <c r="C9">
        <v>-2.7316203785303899E-2</v>
      </c>
      <c r="D9" t="str">
        <f t="shared" si="0"/>
        <v>age*-0.0273162037853039</v>
      </c>
    </row>
    <row r="10" spans="1:4" x14ac:dyDescent="0.25">
      <c r="B10" t="s">
        <v>0</v>
      </c>
      <c r="C10" s="1">
        <v>-3.5632726156683802E-5</v>
      </c>
      <c r="D10" t="str">
        <f t="shared" si="0"/>
        <v>DebtRatio*-3.56327261566838E-05</v>
      </c>
    </row>
    <row r="11" spans="1:4" x14ac:dyDescent="0.25">
      <c r="B11" t="s">
        <v>3</v>
      </c>
      <c r="C11">
        <v>5.4979942010352501E-2</v>
      </c>
      <c r="D11" t="str">
        <f t="shared" si="0"/>
        <v>NumberRealEstateLoansOrLines*0.0549799420103525</v>
      </c>
    </row>
    <row r="12" spans="1:4" x14ac:dyDescent="0.25">
      <c r="B12" t="s">
        <v>5</v>
      </c>
      <c r="C12">
        <v>8.8805762429876103E-2</v>
      </c>
      <c r="D12" t="str">
        <f t="shared" si="0"/>
        <v>NumberOfDependents*0.0888057624298761</v>
      </c>
    </row>
    <row r="15" spans="1:4" x14ac:dyDescent="0.25">
      <c r="B15" t="s">
        <v>37</v>
      </c>
    </row>
    <row r="16" spans="1:4" x14ac:dyDescent="0.25">
      <c r="B16" t="s">
        <v>38</v>
      </c>
      <c r="C16" t="s">
        <v>39</v>
      </c>
    </row>
    <row r="17" spans="2:7" x14ac:dyDescent="0.25">
      <c r="B17" t="s">
        <v>40</v>
      </c>
    </row>
    <row r="19" spans="2:7" x14ac:dyDescent="0.25">
      <c r="B19" t="s">
        <v>41</v>
      </c>
      <c r="G19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9"/>
  <sheetViews>
    <sheetView showGridLines="0" zoomScale="96" zoomScaleNormal="96" workbookViewId="0">
      <selection activeCell="N23" sqref="N23"/>
    </sheetView>
  </sheetViews>
  <sheetFormatPr defaultRowHeight="15" x14ac:dyDescent="0.25"/>
  <cols>
    <col min="1" max="1" width="7.42578125" customWidth="1"/>
    <col min="2" max="2" width="6.85546875" bestFit="1" customWidth="1"/>
    <col min="3" max="3" width="7.42578125" bestFit="1" customWidth="1"/>
    <col min="4" max="4" width="9.85546875" bestFit="1" customWidth="1"/>
    <col min="5" max="5" width="8.28515625" bestFit="1" customWidth="1"/>
    <col min="6" max="6" width="9.85546875" bestFit="1" customWidth="1"/>
    <col min="7" max="7" width="13.85546875" customWidth="1"/>
    <col min="8" max="8" width="12.85546875" customWidth="1"/>
    <col min="9" max="12" width="10.5703125" customWidth="1"/>
    <col min="17" max="17" width="14.7109375" bestFit="1" customWidth="1"/>
    <col min="18" max="19" width="8.5703125" bestFit="1" customWidth="1"/>
  </cols>
  <sheetData>
    <row r="1" spans="1:21" x14ac:dyDescent="0.25">
      <c r="A1" s="29" t="s">
        <v>12</v>
      </c>
      <c r="B1" s="29"/>
      <c r="C1" s="29"/>
      <c r="D1" s="29"/>
      <c r="E1" s="29"/>
      <c r="F1" s="29"/>
      <c r="G1" s="29"/>
      <c r="H1" s="29"/>
      <c r="I1" s="29"/>
      <c r="J1" s="14"/>
      <c r="K1" s="14"/>
      <c r="L1" s="14"/>
    </row>
    <row r="2" spans="1:21" ht="36" x14ac:dyDescent="0.25">
      <c r="A2" s="2" t="s">
        <v>6</v>
      </c>
      <c r="B2" s="2" t="s">
        <v>7</v>
      </c>
      <c r="C2" s="2" t="s">
        <v>8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Q2" s="3" t="s">
        <v>9</v>
      </c>
      <c r="R2" s="3" t="s">
        <v>10</v>
      </c>
      <c r="S2" s="3" t="s">
        <v>11</v>
      </c>
    </row>
    <row r="3" spans="1:21" ht="1.5" customHeight="1" x14ac:dyDescent="0.25">
      <c r="A3" s="2">
        <v>0</v>
      </c>
      <c r="B3" s="2"/>
      <c r="C3" s="2"/>
      <c r="D3" s="2"/>
      <c r="E3" s="2"/>
      <c r="F3" s="2"/>
      <c r="G3" s="2"/>
      <c r="H3" s="2"/>
      <c r="I3" s="2">
        <v>0</v>
      </c>
      <c r="J3" s="15"/>
      <c r="K3" s="15"/>
      <c r="L3" s="15"/>
      <c r="Q3" s="4">
        <v>0</v>
      </c>
      <c r="R3" s="4">
        <v>0</v>
      </c>
      <c r="S3" s="4">
        <v>1</v>
      </c>
    </row>
    <row r="4" spans="1:21" x14ac:dyDescent="0.25">
      <c r="A4" s="26">
        <v>1</v>
      </c>
      <c r="B4" s="27">
        <v>0.10374411435230101</v>
      </c>
      <c r="C4" s="27">
        <v>0.999999147407864</v>
      </c>
      <c r="D4" s="28">
        <v>3617</v>
      </c>
      <c r="E4" s="28">
        <v>7633</v>
      </c>
      <c r="F4" s="6">
        <f>SUM(D4:E4)</f>
        <v>11250</v>
      </c>
      <c r="G4" s="7">
        <f>D4/F4</f>
        <v>0.32151111111111114</v>
      </c>
      <c r="H4" s="7">
        <f>D4/$D$14</f>
        <v>0.47723974139068481</v>
      </c>
      <c r="I4" s="7">
        <f>H4</f>
        <v>0.47723974139068481</v>
      </c>
      <c r="J4" s="7">
        <f>E4/$E$14</f>
        <v>7.274997378980376E-2</v>
      </c>
      <c r="K4" s="7">
        <f>J4</f>
        <v>7.274997378980376E-2</v>
      </c>
      <c r="L4" s="7">
        <f>ABS(I4-K4)</f>
        <v>0.40448976760088107</v>
      </c>
      <c r="Q4" s="8">
        <v>0.1</v>
      </c>
      <c r="R4" s="9">
        <f t="shared" ref="R4:R13" si="0">I4/Q4</f>
        <v>4.7723974139068481</v>
      </c>
      <c r="S4" s="4">
        <v>1</v>
      </c>
      <c r="U4" t="s">
        <v>43</v>
      </c>
    </row>
    <row r="5" spans="1:21" x14ac:dyDescent="0.25">
      <c r="A5" s="26">
        <v>2</v>
      </c>
      <c r="B5" s="27">
        <v>7.7861103168846493E-2</v>
      </c>
      <c r="C5" s="27">
        <v>0.103725582812368</v>
      </c>
      <c r="D5" s="28">
        <v>1053</v>
      </c>
      <c r="E5" s="28">
        <v>10197</v>
      </c>
      <c r="F5" s="19">
        <f t="shared" ref="F5:F13" si="1">SUM(D5:E5)</f>
        <v>11250</v>
      </c>
      <c r="G5" s="20">
        <f t="shared" ref="G5:G13" si="2">D5/F5</f>
        <v>9.3600000000000003E-2</v>
      </c>
      <c r="H5" s="20">
        <f t="shared" ref="H5:H13" si="3">D5/$D$14</f>
        <v>0.13893653516295026</v>
      </c>
      <c r="I5" s="20">
        <f>I4+H5</f>
        <v>0.61617627655363505</v>
      </c>
      <c r="J5" s="20">
        <f t="shared" ref="J5:J13" si="4">E5/$E$14</f>
        <v>9.7187407668626866E-2</v>
      </c>
      <c r="K5" s="20">
        <f>K4+J5</f>
        <v>0.16993738145843063</v>
      </c>
      <c r="L5" s="20">
        <f t="shared" ref="L5:L13" si="5">ABS(I5-K5)</f>
        <v>0.44623889509520442</v>
      </c>
      <c r="Q5" s="8">
        <v>0.2</v>
      </c>
      <c r="R5" s="10">
        <f t="shared" si="0"/>
        <v>3.0808813827681751</v>
      </c>
      <c r="S5" s="4">
        <v>1</v>
      </c>
      <c r="U5" t="s">
        <v>30</v>
      </c>
    </row>
    <row r="6" spans="1:21" x14ac:dyDescent="0.25">
      <c r="A6" s="26">
        <v>3</v>
      </c>
      <c r="B6" s="27">
        <v>6.5470162465538495E-2</v>
      </c>
      <c r="C6" s="27">
        <v>7.7861031554548696E-2</v>
      </c>
      <c r="D6" s="28">
        <v>703</v>
      </c>
      <c r="E6" s="28">
        <v>10547</v>
      </c>
      <c r="F6" s="6">
        <f t="shared" si="1"/>
        <v>11250</v>
      </c>
      <c r="G6" s="7">
        <f t="shared" si="2"/>
        <v>6.2488888888888885E-2</v>
      </c>
      <c r="H6" s="7">
        <f t="shared" si="3"/>
        <v>9.275630030347011E-2</v>
      </c>
      <c r="I6" s="7">
        <f t="shared" ref="I6:I13" si="6">I5+H6</f>
        <v>0.7089325768571052</v>
      </c>
      <c r="J6" s="7">
        <f t="shared" si="4"/>
        <v>0.10052325082681256</v>
      </c>
      <c r="K6" s="7">
        <f t="shared" ref="K6:K13" si="7">K5+J6</f>
        <v>0.2704606322852432</v>
      </c>
      <c r="L6" s="7">
        <f t="shared" si="5"/>
        <v>0.438471944571862</v>
      </c>
      <c r="Q6" s="8">
        <v>0.3</v>
      </c>
      <c r="R6" s="10">
        <f t="shared" si="0"/>
        <v>2.3631085895236841</v>
      </c>
      <c r="S6" s="4">
        <v>1</v>
      </c>
      <c r="U6" t="s">
        <v>31</v>
      </c>
    </row>
    <row r="7" spans="1:21" x14ac:dyDescent="0.25">
      <c r="A7" s="26">
        <v>4</v>
      </c>
      <c r="B7" s="27">
        <v>5.5869116658999997E-2</v>
      </c>
      <c r="C7" s="27">
        <v>6.5469703387611197E-2</v>
      </c>
      <c r="D7" s="28">
        <v>581</v>
      </c>
      <c r="E7" s="28">
        <v>10669</v>
      </c>
      <c r="F7" s="6">
        <f t="shared" si="1"/>
        <v>11250</v>
      </c>
      <c r="G7" s="7">
        <f t="shared" si="2"/>
        <v>5.1644444444444444E-2</v>
      </c>
      <c r="H7" s="7">
        <f t="shared" si="3"/>
        <v>7.6659189866737032E-2</v>
      </c>
      <c r="I7" s="7">
        <f t="shared" si="6"/>
        <v>0.78559176672384223</v>
      </c>
      <c r="J7" s="7">
        <f t="shared" si="4"/>
        <v>0.10168603044195157</v>
      </c>
      <c r="K7" s="7">
        <f t="shared" si="7"/>
        <v>0.37214666272719477</v>
      </c>
      <c r="L7" s="7">
        <f t="shared" si="5"/>
        <v>0.41344510399664747</v>
      </c>
      <c r="Q7" s="8">
        <v>0.4</v>
      </c>
      <c r="R7" s="10">
        <f t="shared" si="0"/>
        <v>1.9639794168096054</v>
      </c>
      <c r="S7" s="4">
        <v>1</v>
      </c>
      <c r="U7" t="s">
        <v>44</v>
      </c>
    </row>
    <row r="8" spans="1:21" x14ac:dyDescent="0.25">
      <c r="A8" s="26">
        <v>5</v>
      </c>
      <c r="B8" s="27">
        <v>4.7862603736100497E-2</v>
      </c>
      <c r="C8" s="27">
        <v>5.5869068060865702E-2</v>
      </c>
      <c r="D8" s="28">
        <v>470</v>
      </c>
      <c r="E8" s="28">
        <v>10785</v>
      </c>
      <c r="F8" s="6">
        <f t="shared" si="1"/>
        <v>11255</v>
      </c>
      <c r="G8" s="7">
        <f t="shared" si="2"/>
        <v>4.1759218125277657E-2</v>
      </c>
      <c r="H8" s="7">
        <f t="shared" si="3"/>
        <v>6.2013458239873337E-2</v>
      </c>
      <c r="I8" s="7">
        <f t="shared" si="6"/>
        <v>0.8476052249637156</v>
      </c>
      <c r="J8" s="7">
        <f t="shared" si="4"/>
        <v>0.10279162417437882</v>
      </c>
      <c r="K8" s="7">
        <f t="shared" si="7"/>
        <v>0.47493828690157358</v>
      </c>
      <c r="L8" s="7">
        <f t="shared" si="5"/>
        <v>0.37266693806214202</v>
      </c>
      <c r="Q8" s="8">
        <v>0.5</v>
      </c>
      <c r="R8" s="10">
        <f t="shared" si="0"/>
        <v>1.6952104499274312</v>
      </c>
      <c r="S8" s="4">
        <v>1</v>
      </c>
      <c r="U8" t="s">
        <v>45</v>
      </c>
    </row>
    <row r="9" spans="1:21" x14ac:dyDescent="0.25">
      <c r="A9" s="26">
        <v>6</v>
      </c>
      <c r="B9" s="27">
        <v>4.0833810180541698E-2</v>
      </c>
      <c r="C9" s="27">
        <v>4.7862038197398697E-2</v>
      </c>
      <c r="D9" s="28">
        <v>365</v>
      </c>
      <c r="E9" s="28">
        <v>10880</v>
      </c>
      <c r="F9" s="6">
        <f t="shared" si="1"/>
        <v>11245</v>
      </c>
      <c r="G9" s="7">
        <f t="shared" si="2"/>
        <v>3.2458870609159626E-2</v>
      </c>
      <c r="H9" s="7">
        <f t="shared" si="3"/>
        <v>4.8159387782029293E-2</v>
      </c>
      <c r="I9" s="7">
        <f t="shared" si="6"/>
        <v>0.89576461274574493</v>
      </c>
      <c r="J9" s="7">
        <f t="shared" si="4"/>
        <v>0.10369706731731493</v>
      </c>
      <c r="K9" s="7">
        <f t="shared" si="7"/>
        <v>0.57863535421888845</v>
      </c>
      <c r="L9" s="7">
        <f t="shared" si="5"/>
        <v>0.31712925852685647</v>
      </c>
      <c r="Q9" s="8">
        <v>0.6</v>
      </c>
      <c r="R9" s="10">
        <f t="shared" si="0"/>
        <v>1.4929410212429082</v>
      </c>
      <c r="S9" s="4">
        <v>1</v>
      </c>
    </row>
    <row r="10" spans="1:21" x14ac:dyDescent="0.25">
      <c r="A10" s="26">
        <v>7</v>
      </c>
      <c r="B10" s="27">
        <v>3.4765295759366002E-2</v>
      </c>
      <c r="C10" s="27">
        <v>4.0832103305943397E-2</v>
      </c>
      <c r="D10" s="28">
        <v>309</v>
      </c>
      <c r="E10" s="28">
        <v>10941</v>
      </c>
      <c r="F10" s="6">
        <f t="shared" si="1"/>
        <v>11250</v>
      </c>
      <c r="G10" s="7">
        <f t="shared" si="2"/>
        <v>2.7466666666666667E-2</v>
      </c>
      <c r="H10" s="7">
        <f t="shared" si="3"/>
        <v>4.0770550204512472E-2</v>
      </c>
      <c r="I10" s="7">
        <f t="shared" si="6"/>
        <v>0.9365351629502574</v>
      </c>
      <c r="J10" s="7">
        <f t="shared" si="4"/>
        <v>0.10427845712488444</v>
      </c>
      <c r="K10" s="7">
        <f t="shared" si="7"/>
        <v>0.68291381134377294</v>
      </c>
      <c r="L10" s="7">
        <f t="shared" si="5"/>
        <v>0.25362135160648447</v>
      </c>
      <c r="Q10" s="8">
        <v>0.7</v>
      </c>
      <c r="R10" s="10">
        <f t="shared" si="0"/>
        <v>1.3379073756432249</v>
      </c>
      <c r="S10" s="4">
        <v>1</v>
      </c>
    </row>
    <row r="11" spans="1:21" x14ac:dyDescent="0.25">
      <c r="A11" s="26">
        <v>8</v>
      </c>
      <c r="B11" s="27">
        <v>2.9567400734974499E-2</v>
      </c>
      <c r="C11" s="27">
        <v>3.4764932310097203E-2</v>
      </c>
      <c r="D11" s="28">
        <v>214</v>
      </c>
      <c r="E11" s="28">
        <v>11036</v>
      </c>
      <c r="F11" s="6">
        <f t="shared" si="1"/>
        <v>11250</v>
      </c>
      <c r="G11" s="7">
        <f t="shared" si="2"/>
        <v>1.9022222222222222E-2</v>
      </c>
      <c r="H11" s="7">
        <f t="shared" si="3"/>
        <v>2.8235915028367857E-2</v>
      </c>
      <c r="I11" s="7">
        <f t="shared" si="6"/>
        <v>0.96477107797862527</v>
      </c>
      <c r="J11" s="7">
        <f t="shared" si="4"/>
        <v>0.10518390026782055</v>
      </c>
      <c r="K11" s="7">
        <f t="shared" si="7"/>
        <v>0.78809771161159348</v>
      </c>
      <c r="L11" s="7">
        <f t="shared" si="5"/>
        <v>0.17667336636703179</v>
      </c>
      <c r="Q11" s="8">
        <v>0.8</v>
      </c>
      <c r="R11" s="10">
        <f t="shared" si="0"/>
        <v>1.2059638474732814</v>
      </c>
      <c r="S11" s="4">
        <v>1</v>
      </c>
    </row>
    <row r="12" spans="1:21" x14ac:dyDescent="0.25">
      <c r="A12" s="26">
        <v>9</v>
      </c>
      <c r="B12" s="27">
        <v>2.41062817724799E-2</v>
      </c>
      <c r="C12" s="27">
        <v>2.95673833760105E-2</v>
      </c>
      <c r="D12" s="28">
        <v>148</v>
      </c>
      <c r="E12" s="28">
        <v>11102</v>
      </c>
      <c r="F12" s="6">
        <f t="shared" si="1"/>
        <v>11250</v>
      </c>
      <c r="G12" s="7">
        <f t="shared" si="2"/>
        <v>1.3155555555555556E-2</v>
      </c>
      <c r="H12" s="7">
        <f t="shared" si="3"/>
        <v>1.9527642169151604E-2</v>
      </c>
      <c r="I12" s="7">
        <f t="shared" si="6"/>
        <v>0.98429872014777686</v>
      </c>
      <c r="J12" s="7">
        <f t="shared" si="4"/>
        <v>0.10581294497764986</v>
      </c>
      <c r="K12" s="7">
        <f t="shared" si="7"/>
        <v>0.89391065658924329</v>
      </c>
      <c r="L12" s="7">
        <f t="shared" si="5"/>
        <v>9.0388063558533571E-2</v>
      </c>
      <c r="Q12" s="8">
        <v>0.9</v>
      </c>
      <c r="R12" s="10">
        <f t="shared" si="0"/>
        <v>1.093665244608641</v>
      </c>
      <c r="S12" s="4">
        <v>1</v>
      </c>
    </row>
    <row r="13" spans="1:21" x14ac:dyDescent="0.25">
      <c r="A13" s="26">
        <v>10</v>
      </c>
      <c r="B13" s="27">
        <v>3.06342350207142E-3</v>
      </c>
      <c r="C13" s="27">
        <v>2.4106269723876299E-2</v>
      </c>
      <c r="D13" s="28">
        <v>119</v>
      </c>
      <c r="E13" s="28">
        <v>11131</v>
      </c>
      <c r="F13" s="6">
        <f t="shared" si="1"/>
        <v>11250</v>
      </c>
      <c r="G13" s="7">
        <f t="shared" si="2"/>
        <v>1.0577777777777778E-2</v>
      </c>
      <c r="H13" s="7">
        <f t="shared" si="3"/>
        <v>1.5701279852223249E-2</v>
      </c>
      <c r="I13" s="7">
        <f t="shared" si="6"/>
        <v>1</v>
      </c>
      <c r="J13" s="7">
        <f t="shared" si="4"/>
        <v>0.10608934341075667</v>
      </c>
      <c r="K13" s="7">
        <f t="shared" si="7"/>
        <v>1</v>
      </c>
      <c r="L13" s="7">
        <f t="shared" si="5"/>
        <v>0</v>
      </c>
      <c r="Q13" s="8">
        <v>1</v>
      </c>
      <c r="R13" s="10">
        <f t="shared" si="0"/>
        <v>1</v>
      </c>
      <c r="S13" s="11">
        <v>1</v>
      </c>
    </row>
    <row r="14" spans="1:21" x14ac:dyDescent="0.25">
      <c r="A14" s="5"/>
      <c r="B14" s="12"/>
      <c r="C14" s="12"/>
      <c r="D14" s="13">
        <f>SUM(D4:D13)</f>
        <v>7579</v>
      </c>
      <c r="E14" s="13">
        <f>SUM(E4:E13)</f>
        <v>104921</v>
      </c>
      <c r="F14" s="13">
        <f>SUM(F4:F13)</f>
        <v>112500</v>
      </c>
      <c r="G14" s="5"/>
      <c r="H14" s="5"/>
      <c r="I14" s="5"/>
      <c r="J14" s="16"/>
      <c r="K14" s="18" t="s">
        <v>22</v>
      </c>
      <c r="L14" s="17">
        <f>MAX(L4:L13)</f>
        <v>0.44623889509520442</v>
      </c>
    </row>
    <row r="16" spans="1:21" ht="15" customHeight="1" x14ac:dyDescent="0.25">
      <c r="A16" s="29" t="s">
        <v>13</v>
      </c>
      <c r="B16" s="29"/>
      <c r="C16" s="29"/>
      <c r="D16" s="29"/>
      <c r="E16" s="29"/>
      <c r="F16" s="29"/>
      <c r="G16" s="29"/>
      <c r="H16" s="29"/>
      <c r="I16" s="29"/>
      <c r="J16" s="14"/>
      <c r="K16" s="14"/>
      <c r="L16" s="14"/>
    </row>
    <row r="17" spans="1:19" ht="36" x14ac:dyDescent="0.25">
      <c r="A17" s="2" t="s">
        <v>6</v>
      </c>
      <c r="B17" s="2" t="s">
        <v>7</v>
      </c>
      <c r="C17" s="2" t="s">
        <v>8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s="2" t="s">
        <v>19</v>
      </c>
      <c r="J17" s="2" t="s">
        <v>20</v>
      </c>
      <c r="K17" s="2" t="s">
        <v>21</v>
      </c>
      <c r="L17" s="2" t="s">
        <v>22</v>
      </c>
      <c r="Q17" s="3" t="s">
        <v>9</v>
      </c>
      <c r="R17" s="3" t="s">
        <v>10</v>
      </c>
      <c r="S17" s="3" t="s">
        <v>11</v>
      </c>
    </row>
    <row r="18" spans="1:19" ht="1.5" customHeight="1" x14ac:dyDescent="0.25">
      <c r="A18" s="2">
        <v>0</v>
      </c>
      <c r="B18" s="2"/>
      <c r="C18" s="2"/>
      <c r="D18" s="2"/>
      <c r="E18" s="2"/>
      <c r="F18" s="2"/>
      <c r="G18" s="2"/>
      <c r="H18" s="2"/>
      <c r="I18" s="2">
        <v>0</v>
      </c>
      <c r="J18" s="15"/>
      <c r="K18" s="15"/>
      <c r="L18" s="15"/>
      <c r="Q18" s="4">
        <v>0</v>
      </c>
      <c r="R18" s="4"/>
      <c r="S18" s="4">
        <v>1</v>
      </c>
    </row>
    <row r="19" spans="1:19" x14ac:dyDescent="0.25">
      <c r="A19" s="26">
        <v>1</v>
      </c>
      <c r="B19" s="27">
        <v>0.101796464536147</v>
      </c>
      <c r="C19" s="27">
        <v>0.99999917174396702</v>
      </c>
      <c r="D19" s="28">
        <v>1170</v>
      </c>
      <c r="E19" s="28">
        <v>2581</v>
      </c>
      <c r="F19" s="6">
        <f>SUM(D19:E19)</f>
        <v>3751</v>
      </c>
      <c r="G19" s="7">
        <f>D19/F19</f>
        <v>0.31191682218075178</v>
      </c>
      <c r="H19" s="7">
        <f>D19/$D$29</f>
        <v>0.47813649366571309</v>
      </c>
      <c r="I19" s="7">
        <f>H19</f>
        <v>0.47813649366571309</v>
      </c>
      <c r="J19" s="7">
        <f>E19/$E$29</f>
        <v>7.3631358228967561E-2</v>
      </c>
      <c r="K19" s="7">
        <f>J19</f>
        <v>7.3631358228967561E-2</v>
      </c>
      <c r="L19" s="7">
        <f>ABS(I19-K19)</f>
        <v>0.40450513543674554</v>
      </c>
      <c r="P19" s="8"/>
      <c r="Q19" s="8">
        <v>0.1</v>
      </c>
      <c r="R19" s="9">
        <f t="shared" ref="R19:R28" si="8">I19/Q19</f>
        <v>4.7813649366571305</v>
      </c>
      <c r="S19" s="4">
        <v>1</v>
      </c>
    </row>
    <row r="20" spans="1:19" x14ac:dyDescent="0.25">
      <c r="A20" s="26">
        <v>2</v>
      </c>
      <c r="B20" s="27">
        <v>7.7623974806172794E-2</v>
      </c>
      <c r="C20" s="27">
        <v>0.101792352705619</v>
      </c>
      <c r="D20" s="28">
        <v>324</v>
      </c>
      <c r="E20" s="28">
        <v>3425</v>
      </c>
      <c r="F20" s="19">
        <f t="shared" ref="F20:F28" si="9">SUM(D20:E20)</f>
        <v>3749</v>
      </c>
      <c r="G20" s="20">
        <f t="shared" ref="G20:G28" si="10">D20/F20</f>
        <v>8.6423046145638838E-2</v>
      </c>
      <c r="H20" s="20">
        <f t="shared" ref="H20:H28" si="11">D20/$D$29</f>
        <v>0.13240702901512055</v>
      </c>
      <c r="I20" s="20">
        <f>I19+H20</f>
        <v>0.61054352268083367</v>
      </c>
      <c r="J20" s="20">
        <f t="shared" ref="J20:J28" si="12">E20/$E$29</f>
        <v>9.7709183236812824E-2</v>
      </c>
      <c r="K20" s="20">
        <f>K19+J20</f>
        <v>0.17134054146578037</v>
      </c>
      <c r="L20" s="20">
        <f t="shared" ref="L20:L28" si="13">ABS(I20-K20)</f>
        <v>0.4392029812150533</v>
      </c>
      <c r="P20" s="8"/>
      <c r="Q20" s="8">
        <v>0.2</v>
      </c>
      <c r="R20" s="10">
        <f t="shared" si="8"/>
        <v>3.0527176134041683</v>
      </c>
      <c r="S20" s="4">
        <v>1</v>
      </c>
    </row>
    <row r="21" spans="1:19" x14ac:dyDescent="0.25">
      <c r="A21" s="26">
        <v>3</v>
      </c>
      <c r="B21" s="27">
        <v>6.5697135589458805E-2</v>
      </c>
      <c r="C21" s="27">
        <v>7.7622447305462694E-2</v>
      </c>
      <c r="D21" s="28">
        <v>236</v>
      </c>
      <c r="E21" s="28">
        <v>3514</v>
      </c>
      <c r="F21" s="6">
        <f t="shared" si="9"/>
        <v>3750</v>
      </c>
      <c r="G21" s="7">
        <f t="shared" si="10"/>
        <v>6.2933333333333327E-2</v>
      </c>
      <c r="H21" s="7">
        <f t="shared" si="11"/>
        <v>9.6444626072742137E-2</v>
      </c>
      <c r="I21" s="7">
        <f t="shared" ref="I21:I28" si="14">I20+H21</f>
        <v>0.70698814875357585</v>
      </c>
      <c r="J21" s="7">
        <f t="shared" si="12"/>
        <v>0.10024819558953585</v>
      </c>
      <c r="K21" s="7">
        <f t="shared" ref="K21:K28" si="15">K20+J21</f>
        <v>0.27158873705531622</v>
      </c>
      <c r="L21" s="7">
        <f t="shared" si="13"/>
        <v>0.43539941169825963</v>
      </c>
      <c r="P21" s="8"/>
      <c r="Q21" s="8">
        <v>0.3</v>
      </c>
      <c r="R21" s="10">
        <f t="shared" si="8"/>
        <v>2.3566271625119195</v>
      </c>
      <c r="S21" s="4">
        <v>1</v>
      </c>
    </row>
    <row r="22" spans="1:19" x14ac:dyDescent="0.25">
      <c r="A22" s="26">
        <v>4</v>
      </c>
      <c r="B22" s="27">
        <v>5.6276192357514902E-2</v>
      </c>
      <c r="C22" s="27">
        <v>6.5696079050281603E-2</v>
      </c>
      <c r="D22" s="28">
        <v>159</v>
      </c>
      <c r="E22" s="28">
        <v>3591</v>
      </c>
      <c r="F22" s="6">
        <f t="shared" si="9"/>
        <v>3750</v>
      </c>
      <c r="G22" s="7">
        <f t="shared" si="10"/>
        <v>4.24E-2</v>
      </c>
      <c r="H22" s="7">
        <f t="shared" si="11"/>
        <v>6.4977523498161008E-2</v>
      </c>
      <c r="I22" s="7">
        <f t="shared" si="14"/>
        <v>0.77196567225173685</v>
      </c>
      <c r="J22" s="7">
        <f t="shared" si="12"/>
        <v>0.1024448691980715</v>
      </c>
      <c r="K22" s="7">
        <f t="shared" si="15"/>
        <v>0.37403360625338772</v>
      </c>
      <c r="L22" s="7">
        <f t="shared" si="13"/>
        <v>0.39793206599834913</v>
      </c>
      <c r="P22" s="8"/>
      <c r="Q22" s="8">
        <v>0.4</v>
      </c>
      <c r="R22" s="10">
        <f t="shared" si="8"/>
        <v>1.9299141806293421</v>
      </c>
      <c r="S22" s="4">
        <v>1</v>
      </c>
    </row>
    <row r="23" spans="1:19" x14ac:dyDescent="0.25">
      <c r="A23" s="26">
        <v>5</v>
      </c>
      <c r="B23" s="27">
        <v>4.8066272195783799E-2</v>
      </c>
      <c r="C23" s="27">
        <v>5.6274291357055098E-2</v>
      </c>
      <c r="D23" s="28">
        <v>167</v>
      </c>
      <c r="E23" s="28">
        <v>3583</v>
      </c>
      <c r="F23" s="6">
        <f t="shared" si="9"/>
        <v>3750</v>
      </c>
      <c r="G23" s="7">
        <f t="shared" si="10"/>
        <v>4.4533333333333334E-2</v>
      </c>
      <c r="H23" s="7">
        <f t="shared" si="11"/>
        <v>6.8246832856559053E-2</v>
      </c>
      <c r="I23" s="7">
        <f t="shared" si="14"/>
        <v>0.84021250510829593</v>
      </c>
      <c r="J23" s="7">
        <f t="shared" si="12"/>
        <v>0.10221664336861325</v>
      </c>
      <c r="K23" s="7">
        <f t="shared" si="15"/>
        <v>0.47625024962200097</v>
      </c>
      <c r="L23" s="7">
        <f t="shared" si="13"/>
        <v>0.36396225548629496</v>
      </c>
      <c r="P23" s="8"/>
      <c r="Q23" s="8">
        <v>0.5</v>
      </c>
      <c r="R23" s="10">
        <f t="shared" si="8"/>
        <v>1.6804250102165919</v>
      </c>
      <c r="S23" s="4">
        <v>1</v>
      </c>
    </row>
    <row r="24" spans="1:19" x14ac:dyDescent="0.25">
      <c r="A24" s="26">
        <v>6</v>
      </c>
      <c r="B24" s="27">
        <v>4.10176964878139E-2</v>
      </c>
      <c r="C24" s="27">
        <v>4.8063515398002903E-2</v>
      </c>
      <c r="D24" s="28">
        <v>134</v>
      </c>
      <c r="E24" s="28">
        <v>3616</v>
      </c>
      <c r="F24" s="6">
        <f t="shared" si="9"/>
        <v>3750</v>
      </c>
      <c r="G24" s="7">
        <f t="shared" si="10"/>
        <v>3.5733333333333332E-2</v>
      </c>
      <c r="H24" s="7">
        <f t="shared" si="11"/>
        <v>5.4760931753167146E-2</v>
      </c>
      <c r="I24" s="7">
        <f t="shared" si="14"/>
        <v>0.89497343686146302</v>
      </c>
      <c r="J24" s="7">
        <f t="shared" si="12"/>
        <v>0.10315807491512852</v>
      </c>
      <c r="K24" s="7">
        <f t="shared" si="15"/>
        <v>0.57940832453712954</v>
      </c>
      <c r="L24" s="7">
        <f t="shared" si="13"/>
        <v>0.31556511232433349</v>
      </c>
      <c r="P24" s="8"/>
      <c r="Q24" s="8">
        <v>0.6</v>
      </c>
      <c r="R24" s="10">
        <f t="shared" si="8"/>
        <v>1.4916223947691052</v>
      </c>
      <c r="S24" s="4">
        <v>1</v>
      </c>
    </row>
    <row r="25" spans="1:19" x14ac:dyDescent="0.25">
      <c r="A25" s="26">
        <v>7</v>
      </c>
      <c r="B25" s="27">
        <v>3.4914975839232198E-2</v>
      </c>
      <c r="C25" s="27">
        <v>4.1017188071495E-2</v>
      </c>
      <c r="D25" s="28">
        <v>98</v>
      </c>
      <c r="E25" s="28">
        <v>3652</v>
      </c>
      <c r="F25" s="6">
        <f t="shared" si="9"/>
        <v>3750</v>
      </c>
      <c r="G25" s="7">
        <f t="shared" si="10"/>
        <v>2.6133333333333335E-2</v>
      </c>
      <c r="H25" s="7">
        <f t="shared" si="11"/>
        <v>4.0049039640375969E-2</v>
      </c>
      <c r="I25" s="7">
        <f t="shared" si="14"/>
        <v>0.93502247650183901</v>
      </c>
      <c r="J25" s="7">
        <f t="shared" si="12"/>
        <v>0.10418509114769064</v>
      </c>
      <c r="K25" s="7">
        <f t="shared" si="15"/>
        <v>0.68359341568482024</v>
      </c>
      <c r="L25" s="7">
        <f t="shared" si="13"/>
        <v>0.25142906081701877</v>
      </c>
      <c r="P25" s="8"/>
      <c r="Q25" s="8">
        <v>0.7</v>
      </c>
      <c r="R25" s="10">
        <f t="shared" si="8"/>
        <v>1.3357463950026272</v>
      </c>
      <c r="S25" s="4">
        <v>1</v>
      </c>
    </row>
    <row r="26" spans="1:19" x14ac:dyDescent="0.25">
      <c r="A26" s="26">
        <v>8</v>
      </c>
      <c r="B26" s="27">
        <v>2.9601533544405301E-2</v>
      </c>
      <c r="C26" s="27">
        <v>3.4909217840849702E-2</v>
      </c>
      <c r="D26" s="28">
        <v>70</v>
      </c>
      <c r="E26" s="28">
        <v>3680</v>
      </c>
      <c r="F26" s="6">
        <f t="shared" si="9"/>
        <v>3750</v>
      </c>
      <c r="G26" s="7">
        <f t="shared" si="10"/>
        <v>1.8666666666666668E-2</v>
      </c>
      <c r="H26" s="7">
        <f t="shared" si="11"/>
        <v>2.8606456885982835E-2</v>
      </c>
      <c r="I26" s="7">
        <f t="shared" si="14"/>
        <v>0.96362893338782185</v>
      </c>
      <c r="J26" s="7">
        <f t="shared" si="12"/>
        <v>0.10498388155079451</v>
      </c>
      <c r="K26" s="7">
        <f t="shared" si="15"/>
        <v>0.78857729723561476</v>
      </c>
      <c r="L26" s="7">
        <f t="shared" si="13"/>
        <v>0.17505163615220709</v>
      </c>
      <c r="P26" s="8"/>
      <c r="Q26" s="8">
        <v>0.8</v>
      </c>
      <c r="R26" s="10">
        <f t="shared" si="8"/>
        <v>1.2045361667347771</v>
      </c>
      <c r="S26" s="4">
        <v>1</v>
      </c>
    </row>
    <row r="27" spans="1:19" x14ac:dyDescent="0.25">
      <c r="A27" s="26">
        <v>9</v>
      </c>
      <c r="B27" s="27">
        <v>2.4088307444614401E-2</v>
      </c>
      <c r="C27" s="27">
        <v>2.9597370424629E-2</v>
      </c>
      <c r="D27" s="28">
        <v>43</v>
      </c>
      <c r="E27" s="28">
        <v>3707</v>
      </c>
      <c r="F27" s="6">
        <f t="shared" si="9"/>
        <v>3750</v>
      </c>
      <c r="G27" s="7">
        <f t="shared" si="10"/>
        <v>1.1466666666666667E-2</v>
      </c>
      <c r="H27" s="7">
        <f t="shared" si="11"/>
        <v>1.7572537801389457E-2</v>
      </c>
      <c r="I27" s="7">
        <f t="shared" si="14"/>
        <v>0.98120147118921131</v>
      </c>
      <c r="J27" s="7">
        <f t="shared" si="12"/>
        <v>0.1057541437252161</v>
      </c>
      <c r="K27" s="7">
        <f t="shared" si="15"/>
        <v>0.89433144096083084</v>
      </c>
      <c r="L27" s="7">
        <f t="shared" si="13"/>
        <v>8.6870030228380468E-2</v>
      </c>
      <c r="P27" s="8"/>
      <c r="Q27" s="8">
        <v>0.9</v>
      </c>
      <c r="R27" s="10">
        <f t="shared" si="8"/>
        <v>1.0902238568769014</v>
      </c>
      <c r="S27" s="4">
        <v>1</v>
      </c>
    </row>
    <row r="28" spans="1:19" x14ac:dyDescent="0.25">
      <c r="A28" s="26">
        <v>10</v>
      </c>
      <c r="B28" s="27">
        <v>4.6076855620123501E-3</v>
      </c>
      <c r="C28" s="27">
        <v>2.40880880875292E-2</v>
      </c>
      <c r="D28" s="28">
        <v>46</v>
      </c>
      <c r="E28" s="28">
        <v>3704</v>
      </c>
      <c r="F28" s="6">
        <f t="shared" si="9"/>
        <v>3750</v>
      </c>
      <c r="G28" s="7">
        <f t="shared" si="10"/>
        <v>1.2266666666666667E-2</v>
      </c>
      <c r="H28" s="7">
        <f t="shared" si="11"/>
        <v>1.8798528810788719E-2</v>
      </c>
      <c r="I28" s="7">
        <f t="shared" si="14"/>
        <v>1</v>
      </c>
      <c r="J28" s="7">
        <f t="shared" si="12"/>
        <v>0.10566855903916926</v>
      </c>
      <c r="K28" s="7">
        <f t="shared" si="15"/>
        <v>1</v>
      </c>
      <c r="L28" s="7">
        <f t="shared" si="13"/>
        <v>0</v>
      </c>
      <c r="P28" s="8"/>
      <c r="Q28" s="8">
        <v>1</v>
      </c>
      <c r="R28" s="10">
        <f t="shared" si="8"/>
        <v>1</v>
      </c>
      <c r="S28" s="11">
        <v>1</v>
      </c>
    </row>
    <row r="29" spans="1:19" x14ac:dyDescent="0.25">
      <c r="A29" s="5"/>
      <c r="B29" s="12"/>
      <c r="C29" s="12"/>
      <c r="D29" s="13">
        <f>SUM(D19:D28)</f>
        <v>2447</v>
      </c>
      <c r="E29" s="13">
        <f>SUM(E19:E28)</f>
        <v>35053</v>
      </c>
      <c r="F29" s="13">
        <f>SUM(F19:F28)</f>
        <v>37500</v>
      </c>
      <c r="G29" s="5"/>
      <c r="H29" s="5"/>
      <c r="I29" s="5"/>
      <c r="J29" s="16"/>
      <c r="K29" s="18" t="s">
        <v>22</v>
      </c>
      <c r="L29" s="17">
        <f>MAX(L19:L28)</f>
        <v>0.4392029812150533</v>
      </c>
    </row>
  </sheetData>
  <mergeCells count="2">
    <mergeCell ref="A1:I1"/>
    <mergeCell ref="A16:I16"/>
  </mergeCells>
  <conditionalFormatting sqref="G4:G1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{3DA850F6-A252-4C7B-9350-16C0827991E4}</x14:id>
        </ext>
      </extLst>
    </cfRule>
  </conditionalFormatting>
  <conditionalFormatting sqref="G19:G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{B9F84589-2807-4776-A1CB-5FD5148A4B04}</x14:id>
        </ext>
      </extLst>
    </cfRule>
  </conditionalFormatting>
  <pageMargins left="0.7" right="0.7" top="0.75" bottom="0.75" header="0.3" footer="0.3"/>
  <pageSetup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DA850F6-A252-4C7B-9350-16C0827991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G4:G13</xm:sqref>
        </x14:conditionalFormatting>
        <x14:conditionalFormatting xmlns:xm="http://schemas.microsoft.com/office/excel/2006/main">
          <x14:cfRule type="dataBar" id="{B9F84589-2807-4776-A1CB-5FD5148A4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 Problem</vt:lpstr>
      <vt:lpstr>Model Equation</vt:lpstr>
      <vt:lpstr>Gains Table - Dev &amp; Val Sample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Mouli Kotta</dc:creator>
  <cp:lastModifiedBy>Chandra Mouli Kotta</cp:lastModifiedBy>
  <dcterms:created xsi:type="dcterms:W3CDTF">2014-11-01T15:25:33Z</dcterms:created>
  <dcterms:modified xsi:type="dcterms:W3CDTF">2014-11-10T16:37:27Z</dcterms:modified>
</cp:coreProperties>
</file>