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 firstSheet="1" activeTab="6"/>
  </bookViews>
  <sheets>
    <sheet name="CONTENTS" sheetId="1" r:id="rId1"/>
    <sheet name="Desc." sheetId="2" r:id="rId2"/>
    <sheet name="Correlation" sheetId="3" r:id="rId3"/>
    <sheet name="Iteration 1" sheetId="4" r:id="rId4"/>
    <sheet name="Iteration 2" sheetId="5" r:id="rId5"/>
    <sheet name="Iteration 3" sheetId="6" r:id="rId6"/>
    <sheet name="Logistic output" sheetId="7" r:id="rId7"/>
  </sheets>
  <definedNames>
    <definedName name="_xlnm._FilterDatabase" localSheetId="2" hidden="1">Correlation!$A$2:$M$26</definedName>
  </definedNames>
  <calcPr calcId="124519"/>
</workbook>
</file>

<file path=xl/calcChain.xml><?xml version="1.0" encoding="utf-8"?>
<calcChain xmlns="http://schemas.openxmlformats.org/spreadsheetml/2006/main">
  <c r="H6" i="7"/>
  <c r="J16"/>
  <c r="J15"/>
  <c r="J14"/>
  <c r="I20"/>
  <c r="J20" s="1"/>
  <c r="I21"/>
  <c r="J21" s="1"/>
  <c r="I22"/>
  <c r="J22" s="1"/>
  <c r="I19"/>
  <c r="J19" s="1"/>
  <c r="K19" s="1"/>
  <c r="I5" i="6"/>
  <c r="J3" s="1"/>
  <c r="J12"/>
  <c r="J13"/>
  <c r="J14"/>
  <c r="J15"/>
  <c r="J11"/>
  <c r="I12"/>
  <c r="I13"/>
  <c r="I14"/>
  <c r="I15"/>
  <c r="I11"/>
  <c r="G4" i="2"/>
  <c r="G5"/>
  <c r="G6"/>
  <c r="G7"/>
  <c r="G8"/>
  <c r="G9"/>
  <c r="G10"/>
  <c r="G11"/>
  <c r="G12"/>
  <c r="G13"/>
  <c r="G3"/>
  <c r="K22" i="7" l="1"/>
  <c r="K20"/>
  <c r="K21"/>
</calcChain>
</file>

<file path=xl/sharedStrings.xml><?xml version="1.0" encoding="utf-8"?>
<sst xmlns="http://schemas.openxmlformats.org/spreadsheetml/2006/main" count="317" uniqueCount="77">
  <si>
    <t>Alphabetic List of Variables and Attributes</t>
  </si>
  <si>
    <t>#</t>
  </si>
  <si>
    <t>Variable</t>
  </si>
  <si>
    <t>Type</t>
  </si>
  <si>
    <t>Len</t>
  </si>
  <si>
    <t>Format</t>
  </si>
  <si>
    <t>Informat</t>
  </si>
  <si>
    <t>Curb_weight</t>
  </si>
  <si>
    <t>Num</t>
  </si>
  <si>
    <t>BEST12.</t>
  </si>
  <si>
    <t>BEST32.</t>
  </si>
  <si>
    <t>Engine_size</t>
  </si>
  <si>
    <t>Fuel_capacity</t>
  </si>
  <si>
    <t>Fuel_efficiency</t>
  </si>
  <si>
    <t>Horsepower</t>
  </si>
  <si>
    <t>Latest_Launch</t>
  </si>
  <si>
    <t>MMDDYY10.</t>
  </si>
  <si>
    <t>Length</t>
  </si>
  <si>
    <t>Manufacturer</t>
  </si>
  <si>
    <t>Char</t>
  </si>
  <si>
    <t>Model</t>
  </si>
  <si>
    <t>Power_perf_factor</t>
  </si>
  <si>
    <t>Price_in_thousands</t>
  </si>
  <si>
    <t>Sales_in_thousands</t>
  </si>
  <si>
    <t>Vehicle_Dummy</t>
  </si>
  <si>
    <t>Vehicle_type</t>
  </si>
  <si>
    <t>Wheelbase</t>
  </si>
  <si>
    <t>Width</t>
  </si>
  <si>
    <t>__year_resale_value</t>
  </si>
  <si>
    <t>ln_sales</t>
  </si>
  <si>
    <t>D</t>
  </si>
  <si>
    <t>I</t>
  </si>
  <si>
    <t>Mean</t>
  </si>
  <si>
    <t>Minimum</t>
  </si>
  <si>
    <t>Maximum</t>
  </si>
  <si>
    <t>Std Dev</t>
  </si>
  <si>
    <t>Pearson Correlation Coefficients, N = 157</t>
  </si>
  <si>
    <t>Prob &gt; |r| under H0: Rho=0</t>
  </si>
  <si>
    <t>&lt;.0001</t>
  </si>
  <si>
    <t>DF</t>
  </si>
  <si>
    <t>Error</t>
  </si>
  <si>
    <t>Root MSE</t>
  </si>
  <si>
    <t>R-Square</t>
  </si>
  <si>
    <t>Dependent Mean</t>
  </si>
  <si>
    <t>Adj R-Sq</t>
  </si>
  <si>
    <t>Coeff Var</t>
  </si>
  <si>
    <t>Parameter Estimates</t>
  </si>
  <si>
    <t>Parameter</t>
  </si>
  <si>
    <t>Estimate</t>
  </si>
  <si>
    <t>Standard</t>
  </si>
  <si>
    <t>t Value</t>
  </si>
  <si>
    <t>Pr &gt; |t|</t>
  </si>
  <si>
    <t>Standardized</t>
  </si>
  <si>
    <t>Variance</t>
  </si>
  <si>
    <t>Inflation</t>
  </si>
  <si>
    <t>Intercept</t>
  </si>
  <si>
    <t>Relative Importance</t>
  </si>
  <si>
    <t>ABS of relative</t>
  </si>
  <si>
    <t>Hosmer and Lemeshow Goodness-of-Fit</t>
  </si>
  <si>
    <t>Test</t>
  </si>
  <si>
    <t>Chi-Square</t>
  </si>
  <si>
    <t>Pr &gt; ChiSq</t>
  </si>
  <si>
    <t>Analysis of Maximum Likelihood Estimates</t>
  </si>
  <si>
    <t>Wald</t>
  </si>
  <si>
    <t>employ</t>
  </si>
  <si>
    <t>address</t>
  </si>
  <si>
    <t>debtinc</t>
  </si>
  <si>
    <t>creddebt</t>
  </si>
  <si>
    <t>Odds Ratio Estimates</t>
  </si>
  <si>
    <t>Effect</t>
  </si>
  <si>
    <t>Point Estimate</t>
  </si>
  <si>
    <t>95% Wald</t>
  </si>
  <si>
    <t>Confidence Limits</t>
  </si>
  <si>
    <t>Odss Ratio</t>
  </si>
  <si>
    <t>step 1</t>
  </si>
  <si>
    <t>step 2</t>
  </si>
  <si>
    <t>step 3</t>
  </si>
</sst>
</file>

<file path=xl/styles.xml><?xml version="1.0" encoding="utf-8"?>
<styleSheet xmlns="http://schemas.openxmlformats.org/spreadsheetml/2006/main">
  <numFmts count="2">
    <numFmt numFmtId="8" formatCode="&quot;$&quot;#,##0.00_);[Red]\(&quot;$&quot;#,##0.00\)"/>
    <numFmt numFmtId="181" formatCode="0.0%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2288"/>
      <name val="Arial"/>
      <family val="2"/>
    </font>
    <font>
      <b/>
      <sz val="12"/>
      <color rgb="FF002288"/>
      <name val="Arial"/>
      <family val="2"/>
    </font>
    <font>
      <sz val="11"/>
      <name val="Calibri"/>
      <family val="2"/>
      <scheme val="minor"/>
    </font>
    <font>
      <sz val="12"/>
      <name val="Arial"/>
      <family val="2"/>
    </font>
    <font>
      <sz val="11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5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5">
    <xf numFmtId="0" fontId="0" fillId="0" borderId="0" xfId="0"/>
    <xf numFmtId="0" fontId="4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vertical="top" wrapText="1"/>
    </xf>
    <xf numFmtId="8" fontId="3" fillId="2" borderId="1" xfId="0" applyNumberFormat="1" applyFont="1" applyFill="1" applyBorder="1" applyAlignment="1">
      <alignment vertical="top" wrapText="1"/>
    </xf>
    <xf numFmtId="0" fontId="4" fillId="2" borderId="5" xfId="0" applyFont="1" applyFill="1" applyBorder="1" applyAlignment="1">
      <alignment horizontal="center" vertical="top" wrapText="1"/>
    </xf>
    <xf numFmtId="0" fontId="4" fillId="2" borderId="6" xfId="0" applyFont="1" applyFill="1" applyBorder="1" applyAlignment="1">
      <alignment horizontal="center" vertical="top" wrapText="1"/>
    </xf>
    <xf numFmtId="0" fontId="3" fillId="2" borderId="6" xfId="0" applyFont="1" applyFill="1" applyBorder="1" applyAlignment="1">
      <alignment vertical="top" wrapText="1"/>
    </xf>
    <xf numFmtId="8" fontId="3" fillId="2" borderId="6" xfId="0" applyNumberFormat="1" applyFont="1" applyFill="1" applyBorder="1" applyAlignment="1">
      <alignment vertical="top" wrapText="1"/>
    </xf>
    <xf numFmtId="0" fontId="4" fillId="2" borderId="7" xfId="0" applyFont="1" applyFill="1" applyBorder="1" applyAlignment="1">
      <alignment horizontal="center" vertical="top" wrapText="1"/>
    </xf>
    <xf numFmtId="0" fontId="3" fillId="2" borderId="8" xfId="0" applyFont="1" applyFill="1" applyBorder="1" applyAlignment="1">
      <alignment vertical="top" wrapText="1"/>
    </xf>
    <xf numFmtId="0" fontId="3" fillId="2" borderId="9" xfId="0" applyFont="1" applyFill="1" applyBorder="1" applyAlignment="1">
      <alignment vertical="top" wrapText="1"/>
    </xf>
    <xf numFmtId="0" fontId="3" fillId="2" borderId="10" xfId="0" applyFont="1" applyFill="1" applyBorder="1" applyAlignment="1">
      <alignment vertical="top" wrapText="1"/>
    </xf>
    <xf numFmtId="0" fontId="0" fillId="2" borderId="11" xfId="0" applyFill="1" applyBorder="1" applyAlignment="1">
      <alignment vertical="top" wrapText="1"/>
    </xf>
    <xf numFmtId="0" fontId="0" fillId="2" borderId="12" xfId="0" applyFill="1" applyBorder="1" applyAlignment="1">
      <alignment vertical="top" wrapText="1"/>
    </xf>
    <xf numFmtId="0" fontId="4" fillId="2" borderId="14" xfId="0" applyFont="1" applyFill="1" applyBorder="1" applyAlignment="1">
      <alignment horizontal="center" vertical="top" wrapText="1"/>
    </xf>
    <xf numFmtId="0" fontId="4" fillId="2" borderId="15" xfId="0" applyFont="1" applyFill="1" applyBorder="1" applyAlignment="1">
      <alignment horizontal="center" vertical="top" wrapText="1"/>
    </xf>
    <xf numFmtId="0" fontId="4" fillId="2" borderId="16" xfId="0" applyFont="1" applyFill="1" applyBorder="1" applyAlignment="1">
      <alignment horizontal="center" vertical="top" wrapText="1"/>
    </xf>
    <xf numFmtId="0" fontId="2" fillId="2" borderId="17" xfId="0" applyFont="1" applyFill="1" applyBorder="1" applyAlignment="1">
      <alignment horizontal="center" vertical="top" wrapText="1"/>
    </xf>
    <xf numFmtId="0" fontId="0" fillId="2" borderId="18" xfId="0" applyFill="1" applyBorder="1" applyAlignment="1">
      <alignment vertical="top" wrapText="1"/>
    </xf>
    <xf numFmtId="0" fontId="2" fillId="2" borderId="19" xfId="0" applyFont="1" applyFill="1" applyBorder="1" applyAlignment="1">
      <alignment horizontal="center" vertical="top" wrapText="1"/>
    </xf>
    <xf numFmtId="0" fontId="0" fillId="2" borderId="20" xfId="0" applyFill="1" applyBorder="1" applyAlignment="1">
      <alignment vertical="top" wrapText="1"/>
    </xf>
    <xf numFmtId="0" fontId="0" fillId="0" borderId="0" xfId="0" applyFill="1"/>
    <xf numFmtId="0" fontId="4" fillId="0" borderId="5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center" vertical="top" wrapText="1"/>
    </xf>
    <xf numFmtId="0" fontId="5" fillId="0" borderId="0" xfId="0" applyFont="1" applyFill="1"/>
    <xf numFmtId="0" fontId="6" fillId="0" borderId="24" xfId="0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center" vertical="top" wrapText="1"/>
    </xf>
    <xf numFmtId="0" fontId="5" fillId="0" borderId="11" xfId="0" applyFont="1" applyFill="1" applyBorder="1" applyAlignment="1">
      <alignment vertical="top" wrapText="1"/>
    </xf>
    <xf numFmtId="0" fontId="5" fillId="0" borderId="11" xfId="0" applyFont="1" applyFill="1" applyBorder="1" applyAlignment="1">
      <alignment vertical="top"/>
    </xf>
    <xf numFmtId="0" fontId="5" fillId="0" borderId="13" xfId="0" applyFont="1" applyFill="1" applyBorder="1" applyAlignment="1">
      <alignment vertical="top" wrapText="1"/>
    </xf>
    <xf numFmtId="0" fontId="6" fillId="0" borderId="21" xfId="0" applyFont="1" applyFill="1" applyBorder="1" applyAlignment="1">
      <alignment vertical="top" wrapText="1"/>
    </xf>
    <xf numFmtId="0" fontId="5" fillId="0" borderId="22" xfId="0" applyFont="1" applyFill="1" applyBorder="1" applyAlignment="1">
      <alignment vertical="top" wrapText="1"/>
    </xf>
    <xf numFmtId="0" fontId="5" fillId="0" borderId="23" xfId="0" applyFont="1" applyFill="1" applyBorder="1" applyAlignment="1">
      <alignment vertical="top" wrapText="1"/>
    </xf>
    <xf numFmtId="0" fontId="6" fillId="0" borderId="27" xfId="0" applyFont="1" applyFill="1" applyBorder="1" applyAlignment="1">
      <alignment horizontal="center" vertical="top" wrapText="1"/>
    </xf>
    <xf numFmtId="0" fontId="6" fillId="0" borderId="28" xfId="0" applyFont="1" applyFill="1" applyBorder="1" applyAlignment="1">
      <alignment horizontal="center" vertical="top" wrapText="1"/>
    </xf>
    <xf numFmtId="0" fontId="6" fillId="0" borderId="29" xfId="0" applyFont="1" applyFill="1" applyBorder="1" applyAlignment="1">
      <alignment horizontal="center" vertical="top" wrapText="1"/>
    </xf>
    <xf numFmtId="0" fontId="6" fillId="0" borderId="30" xfId="0" applyFont="1" applyFill="1" applyBorder="1" applyAlignment="1">
      <alignment horizontal="center" vertical="top" wrapText="1"/>
    </xf>
    <xf numFmtId="0" fontId="6" fillId="0" borderId="31" xfId="0" applyFont="1" applyFill="1" applyBorder="1" applyAlignment="1">
      <alignment horizontal="center" vertical="top" wrapText="1"/>
    </xf>
    <xf numFmtId="0" fontId="6" fillId="0" borderId="32" xfId="0" applyFont="1" applyFill="1" applyBorder="1" applyAlignment="1">
      <alignment horizontal="center" vertical="top" wrapText="1"/>
    </xf>
    <xf numFmtId="0" fontId="6" fillId="0" borderId="33" xfId="0" applyFont="1" applyFill="1" applyBorder="1" applyAlignment="1">
      <alignment horizontal="center" vertical="top" wrapText="1"/>
    </xf>
    <xf numFmtId="0" fontId="6" fillId="0" borderId="34" xfId="0" applyFont="1" applyFill="1" applyBorder="1" applyAlignment="1">
      <alignment vertical="top" wrapText="1"/>
    </xf>
    <xf numFmtId="0" fontId="5" fillId="0" borderId="35" xfId="0" applyFont="1" applyFill="1" applyBorder="1" applyAlignment="1">
      <alignment vertical="top"/>
    </xf>
    <xf numFmtId="0" fontId="6" fillId="0" borderId="36" xfId="0" applyFont="1" applyFill="1" applyBorder="1" applyAlignment="1">
      <alignment vertical="top" wrapText="1"/>
    </xf>
    <xf numFmtId="0" fontId="5" fillId="0" borderId="37" xfId="0" applyFont="1" applyFill="1" applyBorder="1" applyAlignment="1">
      <alignment vertical="top" wrapText="1"/>
    </xf>
    <xf numFmtId="0" fontId="5" fillId="0" borderId="35" xfId="0" applyFont="1" applyFill="1" applyBorder="1" applyAlignment="1">
      <alignment vertical="top" wrapText="1"/>
    </xf>
    <xf numFmtId="0" fontId="6" fillId="0" borderId="38" xfId="0" applyFont="1" applyFill="1" applyBorder="1" applyAlignment="1">
      <alignment vertical="top" wrapText="1"/>
    </xf>
    <xf numFmtId="0" fontId="5" fillId="0" borderId="39" xfId="0" applyFont="1" applyFill="1" applyBorder="1" applyAlignment="1">
      <alignment vertical="top"/>
    </xf>
    <xf numFmtId="0" fontId="5" fillId="0" borderId="39" xfId="0" applyFont="1" applyFill="1" applyBorder="1" applyAlignment="1">
      <alignment vertical="top" wrapText="1"/>
    </xf>
    <xf numFmtId="0" fontId="5" fillId="0" borderId="40" xfId="0" applyFont="1" applyFill="1" applyBorder="1" applyAlignment="1">
      <alignment vertical="top" wrapText="1"/>
    </xf>
    <xf numFmtId="0" fontId="3" fillId="0" borderId="0" xfId="0" applyFont="1" applyFill="1" applyAlignment="1">
      <alignment horizontal="center"/>
    </xf>
    <xf numFmtId="0" fontId="4" fillId="0" borderId="14" xfId="0" applyFont="1" applyFill="1" applyBorder="1" applyAlignment="1">
      <alignment horizontal="center" vertical="top" wrapText="1"/>
    </xf>
    <xf numFmtId="0" fontId="3" fillId="0" borderId="15" xfId="0" applyFont="1" applyFill="1" applyBorder="1" applyAlignment="1">
      <alignment vertical="top" wrapText="1"/>
    </xf>
    <xf numFmtId="0" fontId="4" fillId="0" borderId="15" xfId="0" applyFont="1" applyFill="1" applyBorder="1" applyAlignment="1">
      <alignment horizontal="center" vertical="top" wrapText="1"/>
    </xf>
    <xf numFmtId="0" fontId="3" fillId="0" borderId="16" xfId="0" applyFont="1" applyFill="1" applyBorder="1" applyAlignment="1">
      <alignment vertical="top" wrapText="1"/>
    </xf>
    <xf numFmtId="0" fontId="3" fillId="0" borderId="1" xfId="0" applyFont="1" applyFill="1" applyBorder="1" applyAlignment="1">
      <alignment vertical="top" wrapText="1"/>
    </xf>
    <xf numFmtId="0" fontId="3" fillId="0" borderId="6" xfId="0" applyFont="1" applyFill="1" applyBorder="1" applyAlignment="1">
      <alignment vertical="top" wrapText="1"/>
    </xf>
    <xf numFmtId="0" fontId="4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vertical="top" wrapText="1"/>
    </xf>
    <xf numFmtId="0" fontId="4" fillId="0" borderId="8" xfId="0" applyFont="1" applyFill="1" applyBorder="1" applyAlignment="1">
      <alignment horizontal="center" vertical="top" wrapText="1"/>
    </xf>
    <xf numFmtId="0" fontId="3" fillId="0" borderId="9" xfId="0" applyFont="1" applyFill="1" applyBorder="1" applyAlignment="1">
      <alignment vertical="top" wrapText="1"/>
    </xf>
    <xf numFmtId="0" fontId="4" fillId="0" borderId="11" xfId="0" applyFont="1" applyFill="1" applyBorder="1" applyAlignment="1">
      <alignment horizontal="center" vertical="top" wrapText="1"/>
    </xf>
    <xf numFmtId="0" fontId="4" fillId="0" borderId="18" xfId="0" applyFont="1" applyFill="1" applyBorder="1" applyAlignment="1">
      <alignment horizontal="center" vertical="top" wrapText="1"/>
    </xf>
    <xf numFmtId="0" fontId="4" fillId="0" borderId="13" xfId="0" applyFont="1" applyFill="1" applyBorder="1" applyAlignment="1">
      <alignment horizontal="center" vertical="top" wrapText="1"/>
    </xf>
    <xf numFmtId="0" fontId="4" fillId="0" borderId="26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vertical="top"/>
    </xf>
    <xf numFmtId="0" fontId="3" fillId="0" borderId="8" xfId="0" applyFont="1" applyFill="1" applyBorder="1" applyAlignment="1">
      <alignment vertical="top"/>
    </xf>
    <xf numFmtId="0" fontId="4" fillId="3" borderId="5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vertical="top" wrapText="1"/>
    </xf>
    <xf numFmtId="0" fontId="3" fillId="3" borderId="6" xfId="0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/>
    </xf>
    <xf numFmtId="9" fontId="0" fillId="0" borderId="0" xfId="1" applyFont="1" applyFill="1"/>
    <xf numFmtId="9" fontId="0" fillId="4" borderId="0" xfId="1" applyFont="1" applyFill="1"/>
    <xf numFmtId="0" fontId="3" fillId="0" borderId="0" xfId="0" applyFont="1" applyFill="1" applyBorder="1" applyAlignment="1">
      <alignment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 wrapText="1"/>
    </xf>
    <xf numFmtId="0" fontId="4" fillId="2" borderId="4" xfId="0" applyFont="1" applyFill="1" applyBorder="1" applyAlignment="1">
      <alignment horizontal="center" vertical="top" wrapText="1"/>
    </xf>
    <xf numFmtId="0" fontId="4" fillId="0" borderId="17" xfId="0" applyFont="1" applyFill="1" applyBorder="1" applyAlignment="1">
      <alignment horizontal="center" vertical="top" wrapText="1"/>
    </xf>
    <xf numFmtId="0" fontId="4" fillId="0" borderId="2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4" fillId="0" borderId="13" xfId="0" applyFont="1" applyFill="1" applyBorder="1" applyAlignment="1">
      <alignment horizontal="center" vertical="top" wrapText="1"/>
    </xf>
    <xf numFmtId="0" fontId="4" fillId="0" borderId="2" xfId="0" applyFont="1" applyFill="1" applyBorder="1" applyAlignment="1">
      <alignment horizontal="center" vertical="top" wrapText="1"/>
    </xf>
    <xf numFmtId="0" fontId="4" fillId="0" borderId="3" xfId="0" applyFont="1" applyFill="1" applyBorder="1" applyAlignment="1">
      <alignment horizontal="center" vertical="top" wrapText="1"/>
    </xf>
    <xf numFmtId="0" fontId="4" fillId="0" borderId="4" xfId="0" applyFont="1" applyFill="1" applyBorder="1" applyAlignment="1">
      <alignment horizontal="center" vertical="top" wrapText="1"/>
    </xf>
    <xf numFmtId="0" fontId="0" fillId="0" borderId="0" xfId="0" applyFill="1" applyAlignment="1">
      <alignment horizontal="center" wrapText="1"/>
    </xf>
    <xf numFmtId="0" fontId="0" fillId="0" borderId="41" xfId="0" applyFill="1" applyBorder="1" applyAlignment="1">
      <alignment horizontal="center" wrapText="1"/>
    </xf>
    <xf numFmtId="0" fontId="0" fillId="0" borderId="0" xfId="0" applyFill="1" applyBorder="1"/>
    <xf numFmtId="0" fontId="4" fillId="0" borderId="44" xfId="0" applyFont="1" applyFill="1" applyBorder="1" applyAlignment="1">
      <alignment horizontal="center" vertical="top" wrapText="1"/>
    </xf>
    <xf numFmtId="0" fontId="4" fillId="0" borderId="45" xfId="0" applyFont="1" applyFill="1" applyBorder="1" applyAlignment="1">
      <alignment horizontal="center" vertical="top" wrapText="1"/>
    </xf>
    <xf numFmtId="0" fontId="4" fillId="0" borderId="46" xfId="0" applyFont="1" applyFill="1" applyBorder="1" applyAlignment="1">
      <alignment horizontal="center" vertical="top" wrapText="1"/>
    </xf>
    <xf numFmtId="0" fontId="4" fillId="0" borderId="47" xfId="0" applyFont="1" applyFill="1" applyBorder="1" applyAlignment="1">
      <alignment horizontal="center" vertical="top" wrapText="1"/>
    </xf>
    <xf numFmtId="0" fontId="4" fillId="0" borderId="24" xfId="0" applyFont="1" applyFill="1" applyBorder="1" applyAlignment="1">
      <alignment horizontal="center" vertical="top" wrapText="1"/>
    </xf>
    <xf numFmtId="0" fontId="4" fillId="0" borderId="48" xfId="0" applyFont="1" applyFill="1" applyBorder="1" applyAlignment="1">
      <alignment horizontal="center" vertical="top" wrapText="1"/>
    </xf>
    <xf numFmtId="0" fontId="4" fillId="0" borderId="6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vertical="top" wrapText="1"/>
    </xf>
    <xf numFmtId="0" fontId="4" fillId="0" borderId="42" xfId="0" applyFont="1" applyFill="1" applyBorder="1" applyAlignment="1">
      <alignment horizontal="center" vertical="top" wrapText="1"/>
    </xf>
    <xf numFmtId="0" fontId="4" fillId="0" borderId="49" xfId="0" applyFont="1" applyFill="1" applyBorder="1" applyAlignment="1">
      <alignment horizontal="center" vertical="top" wrapText="1"/>
    </xf>
    <xf numFmtId="0" fontId="4" fillId="0" borderId="43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vertical="top"/>
    </xf>
    <xf numFmtId="0" fontId="3" fillId="0" borderId="0" xfId="0" applyFont="1" applyFill="1" applyBorder="1" applyAlignment="1">
      <alignment horizontal="center"/>
    </xf>
    <xf numFmtId="0" fontId="3" fillId="0" borderId="10" xfId="0" applyFont="1" applyFill="1" applyBorder="1" applyAlignment="1">
      <alignment vertical="top" wrapText="1"/>
    </xf>
    <xf numFmtId="9" fontId="0" fillId="0" borderId="0" xfId="1" applyFont="1" applyFill="1" applyBorder="1"/>
    <xf numFmtId="0" fontId="7" fillId="0" borderId="0" xfId="0" applyFont="1" applyFill="1" applyBorder="1"/>
    <xf numFmtId="9" fontId="7" fillId="0" borderId="0" xfId="1" applyFont="1" applyFill="1" applyBorder="1"/>
    <xf numFmtId="181" fontId="7" fillId="0" borderId="0" xfId="0" applyNumberFormat="1" applyFont="1" applyFill="1" applyBorder="1"/>
  </cellXfs>
  <cellStyles count="2">
    <cellStyle name="Normal" xfId="0" builtinId="0"/>
    <cellStyle name="Percent" xfId="1" builtinId="5"/>
  </cellStyles>
  <dxfs count="2"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1"/>
  <sheetViews>
    <sheetView topLeftCell="A3" workbookViewId="0">
      <selection activeCell="B17" sqref="B17"/>
    </sheetView>
  </sheetViews>
  <sheetFormatPr defaultColWidth="18.28515625" defaultRowHeight="15"/>
  <cols>
    <col min="1" max="1" width="3.85546875" bestFit="1" customWidth="1"/>
    <col min="2" max="2" width="18.140625" bestFit="1" customWidth="1"/>
    <col min="3" max="3" width="6.7109375" bestFit="1" customWidth="1"/>
    <col min="4" max="4" width="5.42578125" bestFit="1" customWidth="1"/>
    <col min="5" max="6" width="14.28515625" bestFit="1" customWidth="1"/>
  </cols>
  <sheetData>
    <row r="1" spans="1:7" ht="15.75" thickBot="1"/>
    <row r="2" spans="1:7" ht="15.75">
      <c r="A2" s="74" t="s">
        <v>0</v>
      </c>
      <c r="B2" s="75"/>
      <c r="C2" s="75"/>
      <c r="D2" s="75"/>
      <c r="E2" s="75"/>
      <c r="F2" s="76"/>
    </row>
    <row r="3" spans="1:7" ht="15.75">
      <c r="A3" s="4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5" t="s">
        <v>6</v>
      </c>
    </row>
    <row r="4" spans="1:7" ht="15.75">
      <c r="A4" s="4">
        <v>12</v>
      </c>
      <c r="B4" s="2" t="s">
        <v>7</v>
      </c>
      <c r="C4" s="2" t="s">
        <v>8</v>
      </c>
      <c r="D4" s="2">
        <v>8</v>
      </c>
      <c r="E4" s="2" t="s">
        <v>9</v>
      </c>
      <c r="F4" s="6" t="s">
        <v>10</v>
      </c>
      <c r="G4" s="11" t="s">
        <v>31</v>
      </c>
    </row>
    <row r="5" spans="1:7" ht="15.75">
      <c r="A5" s="4">
        <v>7</v>
      </c>
      <c r="B5" s="2" t="s">
        <v>11</v>
      </c>
      <c r="C5" s="2" t="s">
        <v>8</v>
      </c>
      <c r="D5" s="2">
        <v>8</v>
      </c>
      <c r="E5" s="2" t="s">
        <v>9</v>
      </c>
      <c r="F5" s="6" t="s">
        <v>10</v>
      </c>
      <c r="G5" s="11" t="s">
        <v>31</v>
      </c>
    </row>
    <row r="6" spans="1:7" ht="15.75">
      <c r="A6" s="4">
        <v>13</v>
      </c>
      <c r="B6" s="2" t="s">
        <v>12</v>
      </c>
      <c r="C6" s="2" t="s">
        <v>8</v>
      </c>
      <c r="D6" s="2">
        <v>8</v>
      </c>
      <c r="E6" s="2" t="s">
        <v>9</v>
      </c>
      <c r="F6" s="6" t="s">
        <v>10</v>
      </c>
      <c r="G6" s="11" t="s">
        <v>31</v>
      </c>
    </row>
    <row r="7" spans="1:7" ht="15.75">
      <c r="A7" s="4">
        <v>14</v>
      </c>
      <c r="B7" s="2" t="s">
        <v>13</v>
      </c>
      <c r="C7" s="2" t="s">
        <v>8</v>
      </c>
      <c r="D7" s="2">
        <v>8</v>
      </c>
      <c r="E7" s="2" t="s">
        <v>9</v>
      </c>
      <c r="F7" s="6" t="s">
        <v>10</v>
      </c>
      <c r="G7" s="11" t="s">
        <v>31</v>
      </c>
    </row>
    <row r="8" spans="1:7" ht="15.75">
      <c r="A8" s="4">
        <v>8</v>
      </c>
      <c r="B8" s="2" t="s">
        <v>14</v>
      </c>
      <c r="C8" s="2" t="s">
        <v>8</v>
      </c>
      <c r="D8" s="2">
        <v>8</v>
      </c>
      <c r="E8" s="2" t="s">
        <v>9</v>
      </c>
      <c r="F8" s="6" t="s">
        <v>10</v>
      </c>
      <c r="G8" s="11" t="s">
        <v>31</v>
      </c>
    </row>
    <row r="9" spans="1:7" ht="15.75">
      <c r="A9" s="4">
        <v>15</v>
      </c>
      <c r="B9" s="2" t="s">
        <v>15</v>
      </c>
      <c r="C9" s="2" t="s">
        <v>8</v>
      </c>
      <c r="D9" s="2">
        <v>8</v>
      </c>
      <c r="E9" s="2" t="s">
        <v>16</v>
      </c>
      <c r="F9" s="6" t="s">
        <v>16</v>
      </c>
    </row>
    <row r="10" spans="1:7" ht="15.75">
      <c r="A10" s="4">
        <v>11</v>
      </c>
      <c r="B10" s="2" t="s">
        <v>17</v>
      </c>
      <c r="C10" s="2" t="s">
        <v>8</v>
      </c>
      <c r="D10" s="2">
        <v>8</v>
      </c>
      <c r="E10" s="2" t="s">
        <v>9</v>
      </c>
      <c r="F10" s="6" t="s">
        <v>10</v>
      </c>
      <c r="G10" s="11" t="s">
        <v>31</v>
      </c>
    </row>
    <row r="11" spans="1:7" ht="15.75">
      <c r="A11" s="4">
        <v>1</v>
      </c>
      <c r="B11" s="2" t="s">
        <v>18</v>
      </c>
      <c r="C11" s="2" t="s">
        <v>19</v>
      </c>
      <c r="D11" s="2">
        <v>10</v>
      </c>
      <c r="E11" s="3">
        <v>10</v>
      </c>
      <c r="F11" s="7">
        <v>10</v>
      </c>
    </row>
    <row r="12" spans="1:7" ht="15.75">
      <c r="A12" s="4">
        <v>2</v>
      </c>
      <c r="B12" s="2" t="s">
        <v>20</v>
      </c>
      <c r="C12" s="2" t="s">
        <v>19</v>
      </c>
      <c r="D12" s="2">
        <v>14</v>
      </c>
      <c r="E12" s="3">
        <v>14</v>
      </c>
      <c r="F12" s="7">
        <v>14</v>
      </c>
    </row>
    <row r="13" spans="1:7" ht="30">
      <c r="A13" s="4">
        <v>17</v>
      </c>
      <c r="B13" s="2" t="s">
        <v>21</v>
      </c>
      <c r="C13" s="2" t="s">
        <v>8</v>
      </c>
      <c r="D13" s="2">
        <v>8</v>
      </c>
      <c r="E13" s="2"/>
      <c r="F13" s="6"/>
    </row>
    <row r="14" spans="1:7" ht="30">
      <c r="A14" s="4">
        <v>6</v>
      </c>
      <c r="B14" s="2" t="s">
        <v>22</v>
      </c>
      <c r="C14" s="2" t="s">
        <v>8</v>
      </c>
      <c r="D14" s="2">
        <v>8</v>
      </c>
      <c r="E14" s="2" t="s">
        <v>9</v>
      </c>
      <c r="F14" s="6" t="s">
        <v>10</v>
      </c>
      <c r="G14" s="11" t="s">
        <v>31</v>
      </c>
    </row>
    <row r="15" spans="1:7" ht="30">
      <c r="A15" s="4">
        <v>3</v>
      </c>
      <c r="B15" s="2" t="s">
        <v>23</v>
      </c>
      <c r="C15" s="2" t="s">
        <v>8</v>
      </c>
      <c r="D15" s="2">
        <v>8</v>
      </c>
      <c r="E15" s="2" t="s">
        <v>9</v>
      </c>
      <c r="F15" s="6" t="s">
        <v>10</v>
      </c>
      <c r="G15" s="11" t="s">
        <v>30</v>
      </c>
    </row>
    <row r="16" spans="1:7" ht="15.75">
      <c r="A16" s="4">
        <v>16</v>
      </c>
      <c r="B16" s="2" t="s">
        <v>24</v>
      </c>
      <c r="C16" s="2" t="s">
        <v>8</v>
      </c>
      <c r="D16" s="2">
        <v>8</v>
      </c>
      <c r="E16" s="2"/>
      <c r="F16" s="6"/>
    </row>
    <row r="17" spans="1:7" ht="15.75">
      <c r="A17" s="4">
        <v>5</v>
      </c>
      <c r="B17" s="2" t="s">
        <v>25</v>
      </c>
      <c r="C17" s="2" t="s">
        <v>19</v>
      </c>
      <c r="D17" s="2">
        <v>9</v>
      </c>
      <c r="E17" s="3">
        <v>9</v>
      </c>
      <c r="F17" s="7">
        <v>9</v>
      </c>
    </row>
    <row r="18" spans="1:7" ht="15.75">
      <c r="A18" s="4">
        <v>9</v>
      </c>
      <c r="B18" s="2" t="s">
        <v>26</v>
      </c>
      <c r="C18" s="2" t="s">
        <v>8</v>
      </c>
      <c r="D18" s="2">
        <v>8</v>
      </c>
      <c r="E18" s="2" t="s">
        <v>9</v>
      </c>
      <c r="F18" s="6" t="s">
        <v>10</v>
      </c>
      <c r="G18" s="11" t="s">
        <v>31</v>
      </c>
    </row>
    <row r="19" spans="1:7" ht="15.75">
      <c r="A19" s="4">
        <v>10</v>
      </c>
      <c r="B19" s="2" t="s">
        <v>27</v>
      </c>
      <c r="C19" s="2" t="s">
        <v>8</v>
      </c>
      <c r="D19" s="2">
        <v>8</v>
      </c>
      <c r="E19" s="2" t="s">
        <v>9</v>
      </c>
      <c r="F19" s="6" t="s">
        <v>10</v>
      </c>
      <c r="G19" s="11" t="s">
        <v>31</v>
      </c>
    </row>
    <row r="20" spans="1:7" ht="30">
      <c r="A20" s="4">
        <v>4</v>
      </c>
      <c r="B20" s="2" t="s">
        <v>28</v>
      </c>
      <c r="C20" s="2" t="s">
        <v>8</v>
      </c>
      <c r="D20" s="2">
        <v>8</v>
      </c>
      <c r="E20" s="2" t="s">
        <v>9</v>
      </c>
      <c r="F20" s="6" t="s">
        <v>10</v>
      </c>
    </row>
    <row r="21" spans="1:7" ht="16.5" thickBot="1">
      <c r="A21" s="8">
        <v>18</v>
      </c>
      <c r="B21" s="9" t="s">
        <v>29</v>
      </c>
      <c r="C21" s="9" t="s">
        <v>8</v>
      </c>
      <c r="D21" s="9">
        <v>8</v>
      </c>
      <c r="E21" s="9"/>
      <c r="F21" s="10"/>
    </row>
  </sheetData>
  <mergeCells count="1">
    <mergeCell ref="A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G13"/>
  <sheetViews>
    <sheetView topLeftCell="A2" workbookViewId="0">
      <selection activeCell="C13" sqref="C13"/>
    </sheetView>
  </sheetViews>
  <sheetFormatPr defaultRowHeight="15"/>
  <cols>
    <col min="2" max="2" width="25.7109375" customWidth="1"/>
  </cols>
  <sheetData>
    <row r="1" spans="2:7" ht="15.75" thickBot="1"/>
    <row r="2" spans="2:7" ht="31.5">
      <c r="B2" s="14" t="s">
        <v>2</v>
      </c>
      <c r="C2" s="15" t="s">
        <v>32</v>
      </c>
      <c r="D2" s="15" t="s">
        <v>33</v>
      </c>
      <c r="E2" s="15" t="s">
        <v>34</v>
      </c>
      <c r="F2" s="16" t="s">
        <v>35</v>
      </c>
    </row>
    <row r="3" spans="2:7">
      <c r="B3" s="17" t="s">
        <v>23</v>
      </c>
      <c r="C3" s="12">
        <v>52.998076400000002</v>
      </c>
      <c r="D3" s="12">
        <v>0.11</v>
      </c>
      <c r="E3" s="12">
        <v>540.56100000000004</v>
      </c>
      <c r="F3" s="18">
        <v>68.029421999999997</v>
      </c>
      <c r="G3">
        <f>C3+3*F3</f>
        <v>257.08634239999998</v>
      </c>
    </row>
    <row r="4" spans="2:7">
      <c r="B4" s="19" t="s">
        <v>28</v>
      </c>
      <c r="C4" s="13">
        <v>18.072975199999998</v>
      </c>
      <c r="D4" s="13">
        <v>5.16</v>
      </c>
      <c r="E4" s="13">
        <v>67.55</v>
      </c>
      <c r="F4" s="20">
        <v>11.453384099999999</v>
      </c>
      <c r="G4">
        <f t="shared" ref="G4:G13" si="0">C4+3*F4</f>
        <v>52.433127499999998</v>
      </c>
    </row>
    <row r="5" spans="2:7">
      <c r="B5" s="19" t="s">
        <v>22</v>
      </c>
      <c r="C5" s="13">
        <v>27.3907548</v>
      </c>
      <c r="D5" s="13">
        <v>9.2349999999999994</v>
      </c>
      <c r="E5" s="13">
        <v>85.5</v>
      </c>
      <c r="F5" s="20">
        <v>14.351653199999999</v>
      </c>
      <c r="G5">
        <f t="shared" si="0"/>
        <v>70.4457144</v>
      </c>
    </row>
    <row r="6" spans="2:7">
      <c r="B6" s="19" t="s">
        <v>11</v>
      </c>
      <c r="C6" s="13">
        <v>3.0608974</v>
      </c>
      <c r="D6" s="13">
        <v>1</v>
      </c>
      <c r="E6" s="13">
        <v>8</v>
      </c>
      <c r="F6" s="20">
        <v>1.0446530000000001</v>
      </c>
      <c r="G6">
        <f t="shared" si="0"/>
        <v>6.1948563999999999</v>
      </c>
    </row>
    <row r="7" spans="2:7">
      <c r="B7" s="19" t="s">
        <v>14</v>
      </c>
      <c r="C7" s="13">
        <v>185.94871789999999</v>
      </c>
      <c r="D7" s="13">
        <v>55</v>
      </c>
      <c r="E7" s="13">
        <v>450</v>
      </c>
      <c r="F7" s="20">
        <v>56.700320900000001</v>
      </c>
      <c r="G7">
        <f t="shared" si="0"/>
        <v>356.04968059999999</v>
      </c>
    </row>
    <row r="8" spans="2:7">
      <c r="B8" s="19" t="s">
        <v>26</v>
      </c>
      <c r="C8" s="13">
        <v>107.4871795</v>
      </c>
      <c r="D8" s="13">
        <v>92.6</v>
      </c>
      <c r="E8" s="13">
        <v>138.69999999999999</v>
      </c>
      <c r="F8" s="20">
        <v>7.6413029999999997</v>
      </c>
      <c r="G8">
        <f t="shared" si="0"/>
        <v>130.41108850000001</v>
      </c>
    </row>
    <row r="9" spans="2:7">
      <c r="B9" s="19" t="s">
        <v>27</v>
      </c>
      <c r="C9" s="13">
        <v>71.150000000000006</v>
      </c>
      <c r="D9" s="13">
        <v>62.6</v>
      </c>
      <c r="E9" s="13">
        <v>79.900000000000006</v>
      </c>
      <c r="F9" s="20">
        <v>3.4518719</v>
      </c>
      <c r="G9">
        <f t="shared" si="0"/>
        <v>81.505615700000007</v>
      </c>
    </row>
    <row r="10" spans="2:7">
      <c r="B10" s="19" t="s">
        <v>17</v>
      </c>
      <c r="C10" s="13">
        <v>187.3435897</v>
      </c>
      <c r="D10" s="13">
        <v>149.4</v>
      </c>
      <c r="E10" s="13">
        <v>224.5</v>
      </c>
      <c r="F10" s="20">
        <v>13.4317543</v>
      </c>
      <c r="G10">
        <f t="shared" si="0"/>
        <v>227.63885260000001</v>
      </c>
    </row>
    <row r="11" spans="2:7">
      <c r="B11" s="19" t="s">
        <v>7</v>
      </c>
      <c r="C11" s="13">
        <v>3.3780258000000001</v>
      </c>
      <c r="D11" s="13">
        <v>1.895</v>
      </c>
      <c r="E11" s="13">
        <v>5.5720000000000001</v>
      </c>
      <c r="F11" s="20">
        <v>0.6305016</v>
      </c>
      <c r="G11">
        <f t="shared" si="0"/>
        <v>5.2695305999999995</v>
      </c>
    </row>
    <row r="12" spans="2:7">
      <c r="B12" s="19" t="s">
        <v>12</v>
      </c>
      <c r="C12" s="13">
        <v>17.951923099999998</v>
      </c>
      <c r="D12" s="13">
        <v>10.3</v>
      </c>
      <c r="E12" s="13">
        <v>32</v>
      </c>
      <c r="F12" s="20">
        <v>3.8879212999999999</v>
      </c>
      <c r="G12">
        <f t="shared" si="0"/>
        <v>29.615686999999998</v>
      </c>
    </row>
    <row r="13" spans="2:7">
      <c r="B13" s="19" t="s">
        <v>13</v>
      </c>
      <c r="C13" s="13">
        <v>23.844155799999999</v>
      </c>
      <c r="D13" s="13">
        <v>15</v>
      </c>
      <c r="E13" s="13">
        <v>45</v>
      </c>
      <c r="F13" s="20">
        <v>4.2827055999999999</v>
      </c>
      <c r="G13">
        <f t="shared" si="0"/>
        <v>36.692272599999995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M26"/>
  <sheetViews>
    <sheetView workbookViewId="0">
      <selection activeCell="K23" sqref="K23"/>
    </sheetView>
  </sheetViews>
  <sheetFormatPr defaultRowHeight="15"/>
  <cols>
    <col min="1" max="16384" width="9.140625" style="24"/>
  </cols>
  <sheetData>
    <row r="1" spans="1:13" ht="15.75" thickBot="1"/>
    <row r="2" spans="1:13" ht="15.75" customHeight="1">
      <c r="A2" s="24">
        <v>1</v>
      </c>
      <c r="B2" s="33" t="s">
        <v>36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5"/>
    </row>
    <row r="3" spans="1:13" ht="15.75" customHeight="1">
      <c r="A3" s="24">
        <v>1</v>
      </c>
      <c r="B3" s="36" t="s">
        <v>37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37"/>
    </row>
    <row r="4" spans="1:13" ht="45">
      <c r="A4" s="24">
        <v>1</v>
      </c>
      <c r="B4" s="38"/>
      <c r="C4" s="26" t="s">
        <v>23</v>
      </c>
      <c r="D4" s="26" t="s">
        <v>22</v>
      </c>
      <c r="E4" s="26" t="s">
        <v>11</v>
      </c>
      <c r="F4" s="26" t="s">
        <v>14</v>
      </c>
      <c r="G4" s="26" t="s">
        <v>26</v>
      </c>
      <c r="H4" s="26" t="s">
        <v>27</v>
      </c>
      <c r="I4" s="26" t="s">
        <v>17</v>
      </c>
      <c r="J4" s="26" t="s">
        <v>7</v>
      </c>
      <c r="K4" s="26" t="s">
        <v>12</v>
      </c>
      <c r="L4" s="26" t="s">
        <v>13</v>
      </c>
      <c r="M4" s="39" t="s">
        <v>24</v>
      </c>
    </row>
    <row r="5" spans="1:13" ht="32.25" customHeight="1">
      <c r="A5" s="24">
        <v>1</v>
      </c>
      <c r="B5" s="40" t="s">
        <v>23</v>
      </c>
      <c r="C5" s="27"/>
      <c r="D5" s="28">
        <v>-0.39417999999999997</v>
      </c>
      <c r="E5" s="28">
        <v>-3.5110000000000002E-2</v>
      </c>
      <c r="F5" s="28">
        <v>-0.27250999999999997</v>
      </c>
      <c r="G5" s="27">
        <v>0.27600000000000002</v>
      </c>
      <c r="H5" s="27">
        <v>8.6559999999999998E-2</v>
      </c>
      <c r="I5" s="27">
        <v>0.20365</v>
      </c>
      <c r="J5" s="28">
        <v>-4.8509999999999998E-2</v>
      </c>
      <c r="K5" s="27">
        <v>2.8840000000000001E-2</v>
      </c>
      <c r="L5" s="27">
        <v>4.5519999999999998E-2</v>
      </c>
      <c r="M5" s="41">
        <v>-0.23105000000000001</v>
      </c>
    </row>
    <row r="6" spans="1:13" ht="15" hidden="1" customHeight="1">
      <c r="A6" s="24">
        <v>0</v>
      </c>
      <c r="B6" s="42"/>
      <c r="C6" s="29"/>
      <c r="D6" s="29" t="s">
        <v>38</v>
      </c>
      <c r="E6" s="29">
        <v>0.66239999999999999</v>
      </c>
      <c r="F6" s="29">
        <v>5.9999999999999995E-4</v>
      </c>
      <c r="G6" s="29">
        <v>5.0000000000000001E-4</v>
      </c>
      <c r="H6" s="29">
        <v>0.28100000000000003</v>
      </c>
      <c r="I6" s="29">
        <v>1.0500000000000001E-2</v>
      </c>
      <c r="J6" s="29">
        <v>0.54630000000000001</v>
      </c>
      <c r="K6" s="29">
        <v>0.71989999999999998</v>
      </c>
      <c r="L6" s="29">
        <v>0.57130000000000003</v>
      </c>
      <c r="M6" s="43">
        <v>3.5999999999999999E-3</v>
      </c>
    </row>
    <row r="7" spans="1:13" ht="32.25" customHeight="1">
      <c r="A7" s="24">
        <v>1</v>
      </c>
      <c r="B7" s="40" t="s">
        <v>22</v>
      </c>
      <c r="C7" s="28">
        <v>-0.39417999999999997</v>
      </c>
      <c r="D7" s="27"/>
      <c r="E7" s="27">
        <v>0.64173000000000002</v>
      </c>
      <c r="F7" s="27">
        <v>0.86101000000000005</v>
      </c>
      <c r="G7" s="27">
        <v>0.15315000000000001</v>
      </c>
      <c r="H7" s="27">
        <v>0.36471999999999999</v>
      </c>
      <c r="I7" s="27">
        <v>0.18740999999999999</v>
      </c>
      <c r="J7" s="27">
        <v>0.57164999999999999</v>
      </c>
      <c r="K7" s="27">
        <v>0.45265</v>
      </c>
      <c r="L7" s="28">
        <v>-0.53134999999999999</v>
      </c>
      <c r="M7" s="44">
        <v>2.4760000000000001E-2</v>
      </c>
    </row>
    <row r="8" spans="1:13" ht="15" hidden="1" customHeight="1">
      <c r="A8" s="24">
        <v>0</v>
      </c>
      <c r="B8" s="42"/>
      <c r="C8" s="29" t="s">
        <v>38</v>
      </c>
      <c r="D8" s="29"/>
      <c r="E8" s="29" t="s">
        <v>38</v>
      </c>
      <c r="F8" s="29" t="s">
        <v>38</v>
      </c>
      <c r="G8" s="29">
        <v>5.5500000000000001E-2</v>
      </c>
      <c r="H8" s="29" t="s">
        <v>38</v>
      </c>
      <c r="I8" s="29">
        <v>1.8800000000000001E-2</v>
      </c>
      <c r="J8" s="29" t="s">
        <v>38</v>
      </c>
      <c r="K8" s="29" t="s">
        <v>38</v>
      </c>
      <c r="L8" s="29" t="s">
        <v>38</v>
      </c>
      <c r="M8" s="43">
        <v>0.75819999999999999</v>
      </c>
    </row>
    <row r="9" spans="1:13" ht="16.5" customHeight="1">
      <c r="A9" s="24">
        <v>1</v>
      </c>
      <c r="B9" s="40" t="s">
        <v>11</v>
      </c>
      <c r="C9" s="28">
        <v>-3.5110000000000002E-2</v>
      </c>
      <c r="D9" s="27">
        <v>0.64173000000000002</v>
      </c>
      <c r="E9" s="27"/>
      <c r="F9" s="27">
        <v>0.83079000000000003</v>
      </c>
      <c r="G9" s="27">
        <v>0.48496</v>
      </c>
      <c r="H9" s="27">
        <v>0.69669000000000003</v>
      </c>
      <c r="I9" s="27">
        <v>0.55266000000000004</v>
      </c>
      <c r="J9" s="27">
        <v>0.76724999999999999</v>
      </c>
      <c r="K9" s="27">
        <v>0.67201</v>
      </c>
      <c r="L9" s="28">
        <v>-0.74872000000000005</v>
      </c>
      <c r="M9" s="41">
        <v>-0.26639000000000002</v>
      </c>
    </row>
    <row r="10" spans="1:13" ht="15" hidden="1" customHeight="1">
      <c r="A10" s="24">
        <v>0</v>
      </c>
      <c r="B10" s="42"/>
      <c r="C10" s="29">
        <v>0.66239999999999999</v>
      </c>
      <c r="D10" s="29" t="s">
        <v>38</v>
      </c>
      <c r="E10" s="29"/>
      <c r="F10" s="29" t="s">
        <v>38</v>
      </c>
      <c r="G10" s="29" t="s">
        <v>38</v>
      </c>
      <c r="H10" s="29" t="s">
        <v>38</v>
      </c>
      <c r="I10" s="29" t="s">
        <v>38</v>
      </c>
      <c r="J10" s="29" t="s">
        <v>38</v>
      </c>
      <c r="K10" s="29" t="s">
        <v>38</v>
      </c>
      <c r="L10" s="29" t="s">
        <v>38</v>
      </c>
      <c r="M10" s="43">
        <v>6.9999999999999999E-4</v>
      </c>
    </row>
    <row r="11" spans="1:13" ht="16.5" customHeight="1">
      <c r="A11" s="24">
        <v>1</v>
      </c>
      <c r="B11" s="40" t="s">
        <v>14</v>
      </c>
      <c r="C11" s="28">
        <v>-0.27250999999999997</v>
      </c>
      <c r="D11" s="27">
        <v>0.86101000000000005</v>
      </c>
      <c r="E11" s="27">
        <v>0.83079000000000003</v>
      </c>
      <c r="F11" s="27"/>
      <c r="G11" s="27">
        <v>0.3029</v>
      </c>
      <c r="H11" s="27">
        <v>0.54466000000000003</v>
      </c>
      <c r="I11" s="27">
        <v>0.40683999999999998</v>
      </c>
      <c r="J11" s="27">
        <v>0.62085000000000001</v>
      </c>
      <c r="K11" s="27">
        <v>0.50997000000000003</v>
      </c>
      <c r="L11" s="28">
        <v>-0.61809999999999998</v>
      </c>
      <c r="M11" s="41">
        <v>-1.023E-2</v>
      </c>
    </row>
    <row r="12" spans="1:13" ht="15" hidden="1" customHeight="1">
      <c r="A12" s="24">
        <v>0</v>
      </c>
      <c r="B12" s="42"/>
      <c r="C12" s="29">
        <v>5.9999999999999995E-4</v>
      </c>
      <c r="D12" s="29" t="s">
        <v>38</v>
      </c>
      <c r="E12" s="29" t="s">
        <v>38</v>
      </c>
      <c r="F12" s="29"/>
      <c r="G12" s="29">
        <v>1E-4</v>
      </c>
      <c r="H12" s="29" t="s">
        <v>38</v>
      </c>
      <c r="I12" s="29" t="s">
        <v>38</v>
      </c>
      <c r="J12" s="29" t="s">
        <v>38</v>
      </c>
      <c r="K12" s="29" t="s">
        <v>38</v>
      </c>
      <c r="L12" s="29" t="s">
        <v>38</v>
      </c>
      <c r="M12" s="43">
        <v>0.89880000000000004</v>
      </c>
    </row>
    <row r="13" spans="1:13" ht="16.5" customHeight="1">
      <c r="A13" s="24">
        <v>1</v>
      </c>
      <c r="B13" s="40" t="s">
        <v>26</v>
      </c>
      <c r="C13" s="27">
        <v>0.27600000000000002</v>
      </c>
      <c r="D13" s="27">
        <v>0.15315000000000001</v>
      </c>
      <c r="E13" s="27">
        <v>0.48496</v>
      </c>
      <c r="F13" s="27">
        <v>0.3029</v>
      </c>
      <c r="G13" s="27"/>
      <c r="H13" s="27">
        <v>0.68493999999999999</v>
      </c>
      <c r="I13" s="27">
        <v>0.84202999999999995</v>
      </c>
      <c r="J13" s="27">
        <v>0.65510000000000002</v>
      </c>
      <c r="K13" s="27">
        <v>0.65659000000000001</v>
      </c>
      <c r="L13" s="28">
        <v>-0.50163000000000002</v>
      </c>
      <c r="M13" s="41">
        <v>-0.38757999999999998</v>
      </c>
    </row>
    <row r="14" spans="1:13" ht="15" hidden="1" customHeight="1">
      <c r="A14" s="24">
        <v>0</v>
      </c>
      <c r="B14" s="42"/>
      <c r="C14" s="29">
        <v>5.0000000000000001E-4</v>
      </c>
      <c r="D14" s="29">
        <v>5.5500000000000001E-2</v>
      </c>
      <c r="E14" s="29" t="s">
        <v>38</v>
      </c>
      <c r="F14" s="29">
        <v>1E-4</v>
      </c>
      <c r="G14" s="29"/>
      <c r="H14" s="29" t="s">
        <v>38</v>
      </c>
      <c r="I14" s="29" t="s">
        <v>38</v>
      </c>
      <c r="J14" s="29" t="s">
        <v>38</v>
      </c>
      <c r="K14" s="29" t="s">
        <v>38</v>
      </c>
      <c r="L14" s="29" t="s">
        <v>38</v>
      </c>
      <c r="M14" s="43" t="s">
        <v>38</v>
      </c>
    </row>
    <row r="15" spans="1:13" ht="15" customHeight="1">
      <c r="A15" s="24">
        <v>1</v>
      </c>
      <c r="B15" s="40" t="s">
        <v>27</v>
      </c>
      <c r="C15" s="27">
        <v>8.6559999999999998E-2</v>
      </c>
      <c r="D15" s="27">
        <v>0.36471999999999999</v>
      </c>
      <c r="E15" s="27">
        <v>0.69669000000000003</v>
      </c>
      <c r="F15" s="27">
        <v>0.54466000000000003</v>
      </c>
      <c r="G15" s="27">
        <v>0.68493999999999999</v>
      </c>
      <c r="H15" s="27"/>
      <c r="I15" s="27">
        <v>0.71092</v>
      </c>
      <c r="J15" s="27">
        <v>0.71906000000000003</v>
      </c>
      <c r="K15" s="27">
        <v>0.65620000000000001</v>
      </c>
      <c r="L15" s="28">
        <v>-0.60128000000000004</v>
      </c>
      <c r="M15" s="41">
        <v>-0.24929000000000001</v>
      </c>
    </row>
    <row r="16" spans="1:13" ht="15" hidden="1" customHeight="1">
      <c r="A16" s="24">
        <v>0</v>
      </c>
      <c r="B16" s="42"/>
      <c r="C16" s="29">
        <v>0.28100000000000003</v>
      </c>
      <c r="D16" s="29" t="s">
        <v>38</v>
      </c>
      <c r="E16" s="29" t="s">
        <v>38</v>
      </c>
      <c r="F16" s="29" t="s">
        <v>38</v>
      </c>
      <c r="G16" s="29" t="s">
        <v>38</v>
      </c>
      <c r="H16" s="29"/>
      <c r="I16" s="29" t="s">
        <v>38</v>
      </c>
      <c r="J16" s="29" t="s">
        <v>38</v>
      </c>
      <c r="K16" s="29" t="s">
        <v>38</v>
      </c>
      <c r="L16" s="29" t="s">
        <v>38</v>
      </c>
      <c r="M16" s="43">
        <v>1.6000000000000001E-3</v>
      </c>
    </row>
    <row r="17" spans="1:13" ht="15" customHeight="1">
      <c r="A17" s="24">
        <v>1</v>
      </c>
      <c r="B17" s="40" t="s">
        <v>17</v>
      </c>
      <c r="C17" s="27">
        <v>0.20365</v>
      </c>
      <c r="D17" s="27">
        <v>0.18740999999999999</v>
      </c>
      <c r="E17" s="27">
        <v>0.55266000000000004</v>
      </c>
      <c r="F17" s="27">
        <v>0.40683999999999998</v>
      </c>
      <c r="G17" s="27">
        <v>0.84202999999999995</v>
      </c>
      <c r="H17" s="27">
        <v>0.71092</v>
      </c>
      <c r="I17" s="27"/>
      <c r="J17" s="27">
        <v>0.62621000000000004</v>
      </c>
      <c r="K17" s="27">
        <v>0.56352999999999998</v>
      </c>
      <c r="L17" s="28">
        <v>-0.43781999999999999</v>
      </c>
      <c r="M17" s="41">
        <v>-0.13943</v>
      </c>
    </row>
    <row r="18" spans="1:13" ht="15" hidden="1" customHeight="1">
      <c r="A18" s="24">
        <v>0</v>
      </c>
      <c r="B18" s="42"/>
      <c r="C18" s="29">
        <v>1.0500000000000001E-2</v>
      </c>
      <c r="D18" s="29">
        <v>1.8800000000000001E-2</v>
      </c>
      <c r="E18" s="29" t="s">
        <v>38</v>
      </c>
      <c r="F18" s="29" t="s">
        <v>38</v>
      </c>
      <c r="G18" s="29" t="s">
        <v>38</v>
      </c>
      <c r="H18" s="29" t="s">
        <v>38</v>
      </c>
      <c r="I18" s="29"/>
      <c r="J18" s="29" t="s">
        <v>38</v>
      </c>
      <c r="K18" s="29" t="s">
        <v>38</v>
      </c>
      <c r="L18" s="29" t="s">
        <v>38</v>
      </c>
      <c r="M18" s="43">
        <v>8.1600000000000006E-2</v>
      </c>
    </row>
    <row r="19" spans="1:13" ht="16.5" customHeight="1">
      <c r="A19" s="24">
        <v>1</v>
      </c>
      <c r="B19" s="40" t="s">
        <v>7</v>
      </c>
      <c r="C19" s="28">
        <v>-4.8509999999999998E-2</v>
      </c>
      <c r="D19" s="27">
        <v>0.57164999999999999</v>
      </c>
      <c r="E19" s="27">
        <v>0.76724999999999999</v>
      </c>
      <c r="F19" s="27">
        <v>0.62085000000000001</v>
      </c>
      <c r="G19" s="27">
        <v>0.65510000000000002</v>
      </c>
      <c r="H19" s="27">
        <v>0.71906000000000003</v>
      </c>
      <c r="I19" s="27">
        <v>0.62621000000000004</v>
      </c>
      <c r="J19" s="27"/>
      <c r="K19" s="27">
        <v>0.86397000000000002</v>
      </c>
      <c r="L19" s="28">
        <v>-0.82857000000000003</v>
      </c>
      <c r="M19" s="41">
        <v>-0.51841999999999999</v>
      </c>
    </row>
    <row r="20" spans="1:13" ht="15" hidden="1" customHeight="1">
      <c r="A20" s="24">
        <v>0</v>
      </c>
      <c r="B20" s="42"/>
      <c r="C20" s="29">
        <v>0.54630000000000001</v>
      </c>
      <c r="D20" s="29" t="s">
        <v>38</v>
      </c>
      <c r="E20" s="29" t="s">
        <v>38</v>
      </c>
      <c r="F20" s="29" t="s">
        <v>38</v>
      </c>
      <c r="G20" s="29" t="s">
        <v>38</v>
      </c>
      <c r="H20" s="29" t="s">
        <v>38</v>
      </c>
      <c r="I20" s="29" t="s">
        <v>38</v>
      </c>
      <c r="J20" s="29"/>
      <c r="K20" s="29" t="s">
        <v>38</v>
      </c>
      <c r="L20" s="29" t="s">
        <v>38</v>
      </c>
      <c r="M20" s="43" t="s">
        <v>38</v>
      </c>
    </row>
    <row r="21" spans="1:13" ht="16.5" customHeight="1">
      <c r="A21" s="24">
        <v>1</v>
      </c>
      <c r="B21" s="40" t="s">
        <v>12</v>
      </c>
      <c r="C21" s="27">
        <v>2.8840000000000001E-2</v>
      </c>
      <c r="D21" s="27">
        <v>0.45265</v>
      </c>
      <c r="E21" s="27">
        <v>0.67201</v>
      </c>
      <c r="F21" s="27">
        <v>0.50997000000000003</v>
      </c>
      <c r="G21" s="27">
        <v>0.65659000000000001</v>
      </c>
      <c r="H21" s="27">
        <v>0.65620000000000001</v>
      </c>
      <c r="I21" s="27">
        <v>0.56352999999999998</v>
      </c>
      <c r="J21" s="27">
        <v>0.86397000000000002</v>
      </c>
      <c r="K21" s="27"/>
      <c r="L21" s="28">
        <v>-0.81386999999999998</v>
      </c>
      <c r="M21" s="41">
        <v>-0.59362999999999999</v>
      </c>
    </row>
    <row r="22" spans="1:13" ht="15" hidden="1" customHeight="1">
      <c r="A22" s="24">
        <v>0</v>
      </c>
      <c r="B22" s="42"/>
      <c r="C22" s="29">
        <v>0.71989999999999998</v>
      </c>
      <c r="D22" s="29" t="s">
        <v>38</v>
      </c>
      <c r="E22" s="29" t="s">
        <v>38</v>
      </c>
      <c r="F22" s="29" t="s">
        <v>38</v>
      </c>
      <c r="G22" s="29" t="s">
        <v>38</v>
      </c>
      <c r="H22" s="29" t="s">
        <v>38</v>
      </c>
      <c r="I22" s="29" t="s">
        <v>38</v>
      </c>
      <c r="J22" s="29" t="s">
        <v>38</v>
      </c>
      <c r="K22" s="29"/>
      <c r="L22" s="29" t="s">
        <v>38</v>
      </c>
      <c r="M22" s="43" t="s">
        <v>38</v>
      </c>
    </row>
    <row r="23" spans="1:13" ht="32.25" customHeight="1">
      <c r="A23" s="24">
        <v>1</v>
      </c>
      <c r="B23" s="40" t="s">
        <v>13</v>
      </c>
      <c r="C23" s="27">
        <v>4.5519999999999998E-2</v>
      </c>
      <c r="D23" s="28">
        <v>-0.53134999999999999</v>
      </c>
      <c r="E23" s="28">
        <v>-0.74872000000000005</v>
      </c>
      <c r="F23" s="28">
        <v>-0.61809999999999998</v>
      </c>
      <c r="G23" s="28">
        <v>-0.50163000000000002</v>
      </c>
      <c r="H23" s="28">
        <v>-0.60128000000000004</v>
      </c>
      <c r="I23" s="28">
        <v>-0.43781999999999999</v>
      </c>
      <c r="J23" s="28">
        <v>-0.82857000000000003</v>
      </c>
      <c r="K23" s="28">
        <v>-0.81386999999999998</v>
      </c>
      <c r="L23" s="27"/>
      <c r="M23" s="44">
        <v>0.58399000000000001</v>
      </c>
    </row>
    <row r="24" spans="1:13" ht="15" hidden="1" customHeight="1">
      <c r="A24" s="24">
        <v>0</v>
      </c>
      <c r="B24" s="42"/>
      <c r="C24" s="29">
        <v>0.57130000000000003</v>
      </c>
      <c r="D24" s="29" t="s">
        <v>38</v>
      </c>
      <c r="E24" s="29" t="s">
        <v>38</v>
      </c>
      <c r="F24" s="29" t="s">
        <v>38</v>
      </c>
      <c r="G24" s="29" t="s">
        <v>38</v>
      </c>
      <c r="H24" s="29" t="s">
        <v>38</v>
      </c>
      <c r="I24" s="29" t="s">
        <v>38</v>
      </c>
      <c r="J24" s="29" t="s">
        <v>38</v>
      </c>
      <c r="K24" s="29" t="s">
        <v>38</v>
      </c>
      <c r="L24" s="29"/>
      <c r="M24" s="43" t="s">
        <v>38</v>
      </c>
    </row>
    <row r="25" spans="1:13" ht="31.5" customHeight="1" thickBot="1">
      <c r="A25" s="24">
        <v>1</v>
      </c>
      <c r="B25" s="45" t="s">
        <v>24</v>
      </c>
      <c r="C25" s="46">
        <v>-0.23105000000000001</v>
      </c>
      <c r="D25" s="47">
        <v>2.4760000000000001E-2</v>
      </c>
      <c r="E25" s="46">
        <v>-0.26639000000000002</v>
      </c>
      <c r="F25" s="46">
        <v>-1.023E-2</v>
      </c>
      <c r="G25" s="46">
        <v>-0.38757999999999998</v>
      </c>
      <c r="H25" s="46">
        <v>-0.24929000000000001</v>
      </c>
      <c r="I25" s="46">
        <v>-0.13943</v>
      </c>
      <c r="J25" s="46">
        <v>-0.51841999999999999</v>
      </c>
      <c r="K25" s="46">
        <v>-0.59362999999999999</v>
      </c>
      <c r="L25" s="47">
        <v>0.58399000000000001</v>
      </c>
      <c r="M25" s="48"/>
    </row>
    <row r="26" spans="1:13" ht="15.75" hidden="1" customHeight="1" thickBot="1">
      <c r="A26" s="24">
        <v>0</v>
      </c>
      <c r="B26" s="30"/>
      <c r="C26" s="31">
        <v>3.5999999999999999E-3</v>
      </c>
      <c r="D26" s="31">
        <v>0.75819999999999999</v>
      </c>
      <c r="E26" s="31">
        <v>6.9999999999999999E-4</v>
      </c>
      <c r="F26" s="31">
        <v>0.89880000000000004</v>
      </c>
      <c r="G26" s="31" t="s">
        <v>38</v>
      </c>
      <c r="H26" s="31">
        <v>1.6000000000000001E-3</v>
      </c>
      <c r="I26" s="31">
        <v>8.1600000000000006E-2</v>
      </c>
      <c r="J26" s="31" t="s">
        <v>38</v>
      </c>
      <c r="K26" s="31" t="s">
        <v>38</v>
      </c>
      <c r="L26" s="31" t="s">
        <v>38</v>
      </c>
      <c r="M26" s="32"/>
    </row>
  </sheetData>
  <autoFilter ref="A2:M26">
    <filterColumn colId="0">
      <filters>
        <filter val="1"/>
      </filters>
    </filterColumn>
  </autoFilter>
  <conditionalFormatting sqref="C5:M25">
    <cfRule type="cellIs" dxfId="1" priority="2" operator="greaterThan">
      <formula>0.4</formula>
    </cfRule>
    <cfRule type="cellIs" dxfId="0" priority="1" operator="lessThan">
      <formula>-0.4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C20" sqref="C20"/>
    </sheetView>
  </sheetViews>
  <sheetFormatPr defaultRowHeight="15"/>
  <cols>
    <col min="1" max="1" width="23.28515625" style="21" customWidth="1"/>
    <col min="2" max="2" width="9.140625" style="21"/>
    <col min="3" max="3" width="15.140625" style="21" customWidth="1"/>
    <col min="4" max="6" width="9.140625" style="21"/>
    <col min="7" max="7" width="10.5703125" style="21" customWidth="1"/>
    <col min="8" max="8" width="11.28515625" style="21" customWidth="1"/>
    <col min="9" max="16384" width="9.140625" style="21"/>
  </cols>
  <sheetData>
    <row r="1" spans="1:8" ht="16.5" thickBot="1">
      <c r="A1" s="49"/>
    </row>
    <row r="2" spans="1:8" ht="15.75">
      <c r="A2" s="50" t="s">
        <v>41</v>
      </c>
      <c r="B2" s="51">
        <v>0.95872999999999997</v>
      </c>
      <c r="C2" s="52" t="s">
        <v>42</v>
      </c>
      <c r="D2" s="53">
        <v>0.48970000000000002</v>
      </c>
    </row>
    <row r="3" spans="1:8" ht="15.75">
      <c r="A3" s="22" t="s">
        <v>43</v>
      </c>
      <c r="B3" s="54">
        <v>3.2849300000000001</v>
      </c>
      <c r="C3" s="23" t="s">
        <v>44</v>
      </c>
      <c r="D3" s="55">
        <v>0.45469999999999999</v>
      </c>
    </row>
    <row r="4" spans="1:8" ht="16.5" thickBot="1">
      <c r="A4" s="56" t="s">
        <v>45</v>
      </c>
      <c r="B4" s="57">
        <v>29.185669999999998</v>
      </c>
      <c r="C4" s="58"/>
      <c r="D4" s="59"/>
    </row>
    <row r="5" spans="1:8" ht="16.5" thickBot="1">
      <c r="A5" s="49"/>
    </row>
    <row r="6" spans="1:8" ht="15.75">
      <c r="A6" s="81" t="s">
        <v>46</v>
      </c>
      <c r="B6" s="82"/>
      <c r="C6" s="82"/>
      <c r="D6" s="82"/>
      <c r="E6" s="82"/>
      <c r="F6" s="82"/>
      <c r="G6" s="82"/>
      <c r="H6" s="83"/>
    </row>
    <row r="7" spans="1:8" ht="31.5">
      <c r="A7" s="77" t="s">
        <v>2</v>
      </c>
      <c r="B7" s="79" t="s">
        <v>39</v>
      </c>
      <c r="C7" s="60" t="s">
        <v>47</v>
      </c>
      <c r="D7" s="60" t="s">
        <v>49</v>
      </c>
      <c r="E7" s="79" t="s">
        <v>50</v>
      </c>
      <c r="F7" s="79" t="s">
        <v>51</v>
      </c>
      <c r="G7" s="60" t="s">
        <v>52</v>
      </c>
      <c r="H7" s="61" t="s">
        <v>53</v>
      </c>
    </row>
    <row r="8" spans="1:8" ht="31.5">
      <c r="A8" s="78"/>
      <c r="B8" s="80"/>
      <c r="C8" s="62" t="s">
        <v>48</v>
      </c>
      <c r="D8" s="62" t="s">
        <v>40</v>
      </c>
      <c r="E8" s="80"/>
      <c r="F8" s="80"/>
      <c r="G8" s="62" t="s">
        <v>48</v>
      </c>
      <c r="H8" s="63" t="s">
        <v>54</v>
      </c>
    </row>
    <row r="9" spans="1:8" ht="15.75">
      <c r="A9" s="22" t="s">
        <v>55</v>
      </c>
      <c r="B9" s="23">
        <v>1</v>
      </c>
      <c r="C9" s="64">
        <v>-2.54501</v>
      </c>
      <c r="D9" s="54">
        <v>2.5627300000000002</v>
      </c>
      <c r="E9" s="64">
        <v>-0.99</v>
      </c>
      <c r="F9" s="54">
        <v>0.32229999999999998</v>
      </c>
      <c r="G9" s="54">
        <v>0</v>
      </c>
      <c r="H9" s="55">
        <v>0</v>
      </c>
    </row>
    <row r="10" spans="1:8" ht="31.5">
      <c r="A10" s="22" t="s">
        <v>22</v>
      </c>
      <c r="B10" s="23">
        <v>1</v>
      </c>
      <c r="C10" s="64">
        <v>-6.3939999999999997E-2</v>
      </c>
      <c r="D10" s="54">
        <v>1.5859999999999999E-2</v>
      </c>
      <c r="E10" s="64">
        <v>-4.03</v>
      </c>
      <c r="F10" s="54" t="s">
        <v>38</v>
      </c>
      <c r="G10" s="64">
        <v>-0.61577000000000004</v>
      </c>
      <c r="H10" s="55">
        <v>6.6700600000000003</v>
      </c>
    </row>
    <row r="11" spans="1:8" ht="15.75">
      <c r="A11" s="22" t="s">
        <v>11</v>
      </c>
      <c r="B11" s="23">
        <v>1</v>
      </c>
      <c r="C11" s="54">
        <v>0.27224999999999999</v>
      </c>
      <c r="D11" s="54">
        <v>0.18546000000000001</v>
      </c>
      <c r="E11" s="54">
        <v>1.47</v>
      </c>
      <c r="F11" s="54">
        <v>0.14419999999999999</v>
      </c>
      <c r="G11" s="54">
        <v>0.21525</v>
      </c>
      <c r="H11" s="55">
        <v>6.1510100000000003</v>
      </c>
    </row>
    <row r="12" spans="1:8" ht="15.75">
      <c r="A12" s="66" t="s">
        <v>14</v>
      </c>
      <c r="B12" s="67">
        <v>1</v>
      </c>
      <c r="C12" s="68">
        <v>7.3384999999999998E-4</v>
      </c>
      <c r="D12" s="68">
        <v>4.3499999999999997E-3</v>
      </c>
      <c r="E12" s="68">
        <v>0.17</v>
      </c>
      <c r="F12" s="68">
        <v>0.86619999999999997</v>
      </c>
      <c r="G12" s="68">
        <v>3.124E-2</v>
      </c>
      <c r="H12" s="69">
        <v>9.7964400000000005</v>
      </c>
    </row>
    <row r="13" spans="1:8" ht="15.75">
      <c r="A13" s="22" t="s">
        <v>26</v>
      </c>
      <c r="B13" s="23">
        <v>1</v>
      </c>
      <c r="C13" s="54">
        <v>4.2999999999999997E-2</v>
      </c>
      <c r="D13" s="54">
        <v>2.3140000000000001E-2</v>
      </c>
      <c r="E13" s="54">
        <v>1.86</v>
      </c>
      <c r="F13" s="54">
        <v>6.5100000000000005E-2</v>
      </c>
      <c r="G13" s="54">
        <v>0.24842</v>
      </c>
      <c r="H13" s="55">
        <v>5.1118899999999998</v>
      </c>
    </row>
    <row r="14" spans="1:8" ht="15.75">
      <c r="A14" s="22" t="s">
        <v>27</v>
      </c>
      <c r="B14" s="23">
        <v>1</v>
      </c>
      <c r="C14" s="64">
        <v>-2.4389999999999998E-2</v>
      </c>
      <c r="D14" s="54">
        <v>3.9719999999999998E-2</v>
      </c>
      <c r="E14" s="64">
        <v>-0.61</v>
      </c>
      <c r="F14" s="54">
        <v>0.54020000000000001</v>
      </c>
      <c r="G14" s="64">
        <v>-6.4689999999999998E-2</v>
      </c>
      <c r="H14" s="55">
        <v>3.1762000000000001</v>
      </c>
    </row>
    <row r="15" spans="1:8" ht="15.75">
      <c r="A15" s="66" t="s">
        <v>17</v>
      </c>
      <c r="B15" s="67">
        <v>1</v>
      </c>
      <c r="C15" s="68">
        <v>8.8900000000000003E-3</v>
      </c>
      <c r="D15" s="68">
        <v>1.4030000000000001E-2</v>
      </c>
      <c r="E15" s="68">
        <v>0.63</v>
      </c>
      <c r="F15" s="68">
        <v>0.52739999999999998</v>
      </c>
      <c r="G15" s="68">
        <v>9.171E-2</v>
      </c>
      <c r="H15" s="69">
        <v>5.9946700000000002</v>
      </c>
    </row>
    <row r="16" spans="1:8" ht="15.75">
      <c r="A16" s="22" t="s">
        <v>7</v>
      </c>
      <c r="B16" s="23">
        <v>1</v>
      </c>
      <c r="C16" s="54">
        <v>0.42513000000000001</v>
      </c>
      <c r="D16" s="54">
        <v>0.35276999999999997</v>
      </c>
      <c r="E16" s="54">
        <v>1.21</v>
      </c>
      <c r="F16" s="54">
        <v>0.2301</v>
      </c>
      <c r="G16" s="54">
        <v>0.20494000000000001</v>
      </c>
      <c r="H16" s="55">
        <v>8.2740299999999998</v>
      </c>
    </row>
    <row r="17" spans="1:8" ht="15.75">
      <c r="A17" s="22" t="s">
        <v>12</v>
      </c>
      <c r="B17" s="23">
        <v>1</v>
      </c>
      <c r="C17" s="64">
        <v>-5.9610000000000003E-2</v>
      </c>
      <c r="D17" s="54">
        <v>4.548E-2</v>
      </c>
      <c r="E17" s="64">
        <v>-1.31</v>
      </c>
      <c r="F17" s="54">
        <v>0.192</v>
      </c>
      <c r="G17" s="64">
        <v>-0.17793999999999999</v>
      </c>
      <c r="H17" s="55">
        <v>5.2731599999999998</v>
      </c>
    </row>
    <row r="18" spans="1:8" ht="15.75">
      <c r="A18" s="22" t="s">
        <v>13</v>
      </c>
      <c r="B18" s="23">
        <v>1</v>
      </c>
      <c r="C18" s="54">
        <v>9.493E-2</v>
      </c>
      <c r="D18" s="54">
        <v>4.2209999999999998E-2</v>
      </c>
      <c r="E18" s="54">
        <v>2.25</v>
      </c>
      <c r="F18" s="54">
        <v>2.5999999999999999E-2</v>
      </c>
      <c r="G18" s="54">
        <v>0.29960999999999999</v>
      </c>
      <c r="H18" s="55">
        <v>5.0770299999999997</v>
      </c>
    </row>
    <row r="19" spans="1:8" ht="16.5" thickBot="1">
      <c r="A19" s="56" t="s">
        <v>24</v>
      </c>
      <c r="B19" s="58">
        <v>1</v>
      </c>
      <c r="C19" s="65">
        <v>-0.81440000000000001</v>
      </c>
      <c r="D19" s="57">
        <v>0.31648999999999999</v>
      </c>
      <c r="E19" s="65">
        <v>-2.57</v>
      </c>
      <c r="F19" s="57">
        <v>1.11E-2</v>
      </c>
      <c r="G19" s="65">
        <v>-0.27640999999999999</v>
      </c>
      <c r="H19" s="59">
        <v>3.3012899999999998</v>
      </c>
    </row>
  </sheetData>
  <mergeCells count="5">
    <mergeCell ref="A7:A8"/>
    <mergeCell ref="B7:B8"/>
    <mergeCell ref="E7:E8"/>
    <mergeCell ref="F7:F8"/>
    <mergeCell ref="A6:H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7"/>
  <sheetViews>
    <sheetView topLeftCell="A5" workbookViewId="0">
      <selection activeCell="D24" sqref="D24"/>
    </sheetView>
  </sheetViews>
  <sheetFormatPr defaultRowHeight="15"/>
  <cols>
    <col min="1" max="1" width="24.5703125" style="21" customWidth="1"/>
    <col min="2" max="2" width="9.140625" style="21"/>
    <col min="3" max="3" width="17.140625" style="21" customWidth="1"/>
    <col min="4" max="4" width="13.28515625" style="21" customWidth="1"/>
    <col min="5" max="7" width="9.140625" style="21"/>
    <col min="8" max="8" width="11.42578125" style="21" customWidth="1"/>
    <col min="9" max="16384" width="9.140625" style="21"/>
  </cols>
  <sheetData>
    <row r="1" spans="1:8" ht="15.75" thickBot="1"/>
    <row r="2" spans="1:8" ht="15.75">
      <c r="A2" s="50" t="s">
        <v>41</v>
      </c>
      <c r="B2" s="51">
        <v>0.95387</v>
      </c>
      <c r="C2" s="52" t="s">
        <v>42</v>
      </c>
      <c r="D2" s="53">
        <v>0.4879</v>
      </c>
    </row>
    <row r="3" spans="1:8" ht="15.75">
      <c r="A3" s="22" t="s">
        <v>43</v>
      </c>
      <c r="B3" s="54">
        <v>3.2849300000000001</v>
      </c>
      <c r="C3" s="23" t="s">
        <v>44</v>
      </c>
      <c r="D3" s="55">
        <v>0.4602</v>
      </c>
    </row>
    <row r="4" spans="1:8" ht="16.5" thickBot="1">
      <c r="A4" s="56" t="s">
        <v>45</v>
      </c>
      <c r="B4" s="57">
        <v>29.037890000000001</v>
      </c>
      <c r="C4" s="58"/>
      <c r="D4" s="59"/>
    </row>
    <row r="5" spans="1:8" ht="16.5" thickBot="1">
      <c r="A5" s="49"/>
    </row>
    <row r="6" spans="1:8" ht="15.75">
      <c r="A6" s="81" t="s">
        <v>46</v>
      </c>
      <c r="B6" s="82"/>
      <c r="C6" s="82"/>
      <c r="D6" s="82"/>
      <c r="E6" s="82"/>
      <c r="F6" s="82"/>
      <c r="G6" s="82"/>
      <c r="H6" s="83"/>
    </row>
    <row r="7" spans="1:8" ht="31.5">
      <c r="A7" s="77" t="s">
        <v>2</v>
      </c>
      <c r="B7" s="79" t="s">
        <v>39</v>
      </c>
      <c r="C7" s="60" t="s">
        <v>47</v>
      </c>
      <c r="D7" s="60" t="s">
        <v>49</v>
      </c>
      <c r="E7" s="79" t="s">
        <v>50</v>
      </c>
      <c r="F7" s="79" t="s">
        <v>51</v>
      </c>
      <c r="G7" s="60" t="s">
        <v>52</v>
      </c>
      <c r="H7" s="61" t="s">
        <v>53</v>
      </c>
    </row>
    <row r="8" spans="1:8" ht="31.5">
      <c r="A8" s="78"/>
      <c r="B8" s="80"/>
      <c r="C8" s="62" t="s">
        <v>48</v>
      </c>
      <c r="D8" s="62" t="s">
        <v>40</v>
      </c>
      <c r="E8" s="80"/>
      <c r="F8" s="80"/>
      <c r="G8" s="62" t="s">
        <v>48</v>
      </c>
      <c r="H8" s="63" t="s">
        <v>54</v>
      </c>
    </row>
    <row r="9" spans="1:8" ht="15.75">
      <c r="A9" s="22" t="s">
        <v>55</v>
      </c>
      <c r="B9" s="23">
        <v>1</v>
      </c>
      <c r="C9" s="64">
        <v>-2.48034</v>
      </c>
      <c r="D9" s="54">
        <v>2.548</v>
      </c>
      <c r="E9" s="64">
        <v>-0.97</v>
      </c>
      <c r="F9" s="54">
        <v>0.33189999999999997</v>
      </c>
      <c r="G9" s="54">
        <v>0</v>
      </c>
      <c r="H9" s="55">
        <v>0</v>
      </c>
    </row>
    <row r="10" spans="1:8" ht="15.75">
      <c r="A10" s="22" t="s">
        <v>22</v>
      </c>
      <c r="B10" s="23">
        <v>1</v>
      </c>
      <c r="C10" s="64">
        <v>-6.4600000000000005E-2</v>
      </c>
      <c r="D10" s="54">
        <v>9.9399999999999992E-3</v>
      </c>
      <c r="E10" s="64">
        <v>-6.5</v>
      </c>
      <c r="F10" s="54" t="s">
        <v>38</v>
      </c>
      <c r="G10" s="64">
        <v>-0.62207999999999997</v>
      </c>
      <c r="H10" s="55">
        <v>2.6506699999999999</v>
      </c>
    </row>
    <row r="11" spans="1:8" ht="15.75">
      <c r="A11" s="22" t="s">
        <v>11</v>
      </c>
      <c r="B11" s="23">
        <v>1</v>
      </c>
      <c r="C11" s="54">
        <v>0.31522</v>
      </c>
      <c r="D11" s="54">
        <v>0.14457999999999999</v>
      </c>
      <c r="E11" s="54">
        <v>2.1800000000000002</v>
      </c>
      <c r="F11" s="54">
        <v>3.0800000000000001E-2</v>
      </c>
      <c r="G11" s="54">
        <v>0.24922</v>
      </c>
      <c r="H11" s="55">
        <v>3.7763</v>
      </c>
    </row>
    <row r="12" spans="1:8" ht="15.75">
      <c r="A12" s="22" t="s">
        <v>26</v>
      </c>
      <c r="B12" s="23">
        <v>1</v>
      </c>
      <c r="C12" s="54">
        <v>5.382E-2</v>
      </c>
      <c r="D12" s="54">
        <v>1.6320000000000001E-2</v>
      </c>
      <c r="E12" s="54">
        <v>3.3</v>
      </c>
      <c r="F12" s="54">
        <v>1.1999999999999999E-3</v>
      </c>
      <c r="G12" s="54">
        <v>0.31091999999999997</v>
      </c>
      <c r="H12" s="55">
        <v>2.5690599999999999</v>
      </c>
    </row>
    <row r="13" spans="1:8" ht="15.75">
      <c r="A13" s="66" t="s">
        <v>27</v>
      </c>
      <c r="B13" s="67">
        <v>1</v>
      </c>
      <c r="C13" s="70">
        <v>-2.1309999999999999E-2</v>
      </c>
      <c r="D13" s="68">
        <v>3.9219999999999998E-2</v>
      </c>
      <c r="E13" s="70">
        <v>-0.54</v>
      </c>
      <c r="F13" s="68">
        <v>0.58760000000000001</v>
      </c>
      <c r="G13" s="70">
        <v>-5.654E-2</v>
      </c>
      <c r="H13" s="69">
        <v>3.1272899999999999</v>
      </c>
    </row>
    <row r="14" spans="1:8" ht="15.75">
      <c r="A14" s="66" t="s">
        <v>7</v>
      </c>
      <c r="B14" s="67">
        <v>1</v>
      </c>
      <c r="C14" s="68">
        <v>0.47810999999999998</v>
      </c>
      <c r="D14" s="68">
        <v>0.32554</v>
      </c>
      <c r="E14" s="68">
        <v>1.47</v>
      </c>
      <c r="F14" s="68">
        <v>0.14399999999999999</v>
      </c>
      <c r="G14" s="68">
        <v>0.23047999999999999</v>
      </c>
      <c r="H14" s="69">
        <v>7.1176300000000001</v>
      </c>
    </row>
    <row r="15" spans="1:8" ht="15.75">
      <c r="A15" s="66" t="s">
        <v>12</v>
      </c>
      <c r="B15" s="67">
        <v>1</v>
      </c>
      <c r="C15" s="70">
        <v>-5.9839999999999997E-2</v>
      </c>
      <c r="D15" s="68">
        <v>4.5150000000000003E-2</v>
      </c>
      <c r="E15" s="70">
        <v>-1.33</v>
      </c>
      <c r="F15" s="68">
        <v>0.18709999999999999</v>
      </c>
      <c r="G15" s="70">
        <v>-0.17862</v>
      </c>
      <c r="H15" s="69">
        <v>5.2502399999999998</v>
      </c>
    </row>
    <row r="16" spans="1:8" ht="15.75">
      <c r="A16" s="22" t="s">
        <v>13</v>
      </c>
      <c r="B16" s="23">
        <v>1</v>
      </c>
      <c r="C16" s="54">
        <v>9.4409999999999994E-2</v>
      </c>
      <c r="D16" s="54">
        <v>4.1419999999999998E-2</v>
      </c>
      <c r="E16" s="54">
        <v>2.2799999999999998</v>
      </c>
      <c r="F16" s="54">
        <v>2.41E-2</v>
      </c>
      <c r="G16" s="54">
        <v>0.29798999999999998</v>
      </c>
      <c r="H16" s="55">
        <v>4.9395499999999997</v>
      </c>
    </row>
    <row r="17" spans="1:8" ht="16.5" thickBot="1">
      <c r="A17" s="56" t="s">
        <v>24</v>
      </c>
      <c r="B17" s="58">
        <v>1</v>
      </c>
      <c r="C17" s="65">
        <v>-0.70791999999999999</v>
      </c>
      <c r="D17" s="57">
        <v>0.27676000000000001</v>
      </c>
      <c r="E17" s="65">
        <v>-2.56</v>
      </c>
      <c r="F17" s="57">
        <v>1.15E-2</v>
      </c>
      <c r="G17" s="65">
        <v>-0.24027000000000001</v>
      </c>
      <c r="H17" s="59">
        <v>2.55009</v>
      </c>
    </row>
  </sheetData>
  <mergeCells count="5">
    <mergeCell ref="A6:H6"/>
    <mergeCell ref="A7:A8"/>
    <mergeCell ref="B7:B8"/>
    <mergeCell ref="E7:E8"/>
    <mergeCell ref="F7:F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K15"/>
  <sheetViews>
    <sheetView workbookViewId="0">
      <selection activeCell="I3" sqref="I3"/>
    </sheetView>
  </sheetViews>
  <sheetFormatPr defaultRowHeight="15"/>
  <cols>
    <col min="1" max="1" width="28" style="21" customWidth="1"/>
    <col min="2" max="2" width="9.140625" style="21"/>
    <col min="3" max="3" width="12.28515625" style="21" customWidth="1"/>
    <col min="4" max="4" width="12" style="21" customWidth="1"/>
    <col min="5" max="6" width="9.140625" style="21"/>
    <col min="7" max="7" width="16.28515625" style="21" customWidth="1"/>
    <col min="8" max="8" width="12" style="21" customWidth="1"/>
    <col min="9" max="9" width="9.140625" style="21"/>
    <col min="10" max="10" width="11.140625" style="21" customWidth="1"/>
    <col min="11" max="16384" width="9.140625" style="21"/>
  </cols>
  <sheetData>
    <row r="2" spans="1:11" ht="15.75" thickBot="1"/>
    <row r="3" spans="1:11" ht="15.75">
      <c r="A3" s="50" t="s">
        <v>41</v>
      </c>
      <c r="B3" s="51">
        <v>0.95401000000000002</v>
      </c>
      <c r="C3" s="52" t="s">
        <v>42</v>
      </c>
      <c r="D3" s="53">
        <v>0.47739999999999999</v>
      </c>
      <c r="I3" s="21">
        <v>107.995</v>
      </c>
      <c r="J3" s="21">
        <f>EXP(I5)</f>
        <v>96.938736839583498</v>
      </c>
      <c r="K3" s="21">
        <v>30000</v>
      </c>
    </row>
    <row r="4" spans="1:11" ht="15.75">
      <c r="A4" s="22" t="s">
        <v>43</v>
      </c>
      <c r="B4" s="54">
        <v>3.2849300000000001</v>
      </c>
      <c r="C4" s="23" t="s">
        <v>44</v>
      </c>
      <c r="D4" s="55">
        <v>0.46010000000000001</v>
      </c>
    </row>
    <row r="5" spans="1:11" ht="16.5" thickBot="1">
      <c r="A5" s="56" t="s">
        <v>45</v>
      </c>
      <c r="B5" s="57">
        <v>29.042090000000002</v>
      </c>
      <c r="C5" s="58"/>
      <c r="D5" s="59"/>
      <c r="I5" s="21">
        <f>SUMPRODUCT(C11:C15,K11:K15)+C10</f>
        <v>4.5740791999999999</v>
      </c>
    </row>
    <row r="6" spans="1:11" ht="16.5" thickBot="1">
      <c r="A6" s="49"/>
    </row>
    <row r="7" spans="1:11" ht="15.75">
      <c r="A7" s="81" t="s">
        <v>46</v>
      </c>
      <c r="B7" s="82"/>
      <c r="C7" s="82"/>
      <c r="D7" s="82"/>
      <c r="E7" s="82"/>
      <c r="F7" s="82"/>
      <c r="G7" s="82"/>
      <c r="H7" s="83"/>
    </row>
    <row r="8" spans="1:11" ht="31.5">
      <c r="A8" s="77" t="s">
        <v>2</v>
      </c>
      <c r="B8" s="79" t="s">
        <v>39</v>
      </c>
      <c r="C8" s="60" t="s">
        <v>47</v>
      </c>
      <c r="D8" s="60" t="s">
        <v>49</v>
      </c>
      <c r="E8" s="79" t="s">
        <v>50</v>
      </c>
      <c r="F8" s="79" t="s">
        <v>51</v>
      </c>
      <c r="G8" s="60" t="s">
        <v>52</v>
      </c>
      <c r="H8" s="61" t="s">
        <v>53</v>
      </c>
      <c r="I8" s="85" t="s">
        <v>57</v>
      </c>
      <c r="J8" s="84" t="s">
        <v>56</v>
      </c>
    </row>
    <row r="9" spans="1:11" ht="15.75">
      <c r="A9" s="78"/>
      <c r="B9" s="80"/>
      <c r="C9" s="62" t="s">
        <v>48</v>
      </c>
      <c r="D9" s="62" t="s">
        <v>40</v>
      </c>
      <c r="E9" s="80"/>
      <c r="F9" s="80"/>
      <c r="G9" s="62" t="s">
        <v>48</v>
      </c>
      <c r="H9" s="63" t="s">
        <v>54</v>
      </c>
      <c r="I9" s="85"/>
      <c r="J9" s="84"/>
    </row>
    <row r="10" spans="1:11" ht="15.75">
      <c r="A10" s="22" t="s">
        <v>55</v>
      </c>
      <c r="B10" s="23">
        <v>1</v>
      </c>
      <c r="C10" s="64">
        <v>-3.4291800000000001</v>
      </c>
      <c r="D10" s="54">
        <v>1.80124</v>
      </c>
      <c r="E10" s="64">
        <v>-1.9</v>
      </c>
      <c r="F10" s="54">
        <v>5.8799999999999998E-2</v>
      </c>
      <c r="G10" s="54">
        <v>0</v>
      </c>
      <c r="H10" s="55">
        <v>0</v>
      </c>
      <c r="I10" s="85"/>
      <c r="J10" s="84"/>
    </row>
    <row r="11" spans="1:11" ht="15.75">
      <c r="A11" s="22" t="s">
        <v>22</v>
      </c>
      <c r="B11" s="23">
        <v>1</v>
      </c>
      <c r="C11" s="64">
        <v>-6.1120000000000001E-2</v>
      </c>
      <c r="D11" s="54">
        <v>8.9599999999999992E-3</v>
      </c>
      <c r="E11" s="64">
        <v>-6.82</v>
      </c>
      <c r="F11" s="54" t="s">
        <v>38</v>
      </c>
      <c r="G11" s="64">
        <v>-0.58857000000000004</v>
      </c>
      <c r="H11" s="55">
        <v>2.15273</v>
      </c>
      <c r="I11" s="21">
        <f>ABS(G11)</f>
        <v>0.58857000000000004</v>
      </c>
      <c r="J11" s="72">
        <f>I11/SUM($I$11:$I$15)</f>
        <v>0.34532386763670503</v>
      </c>
      <c r="K11" s="21">
        <v>16.89</v>
      </c>
    </row>
    <row r="12" spans="1:11" ht="15.75">
      <c r="A12" s="22" t="s">
        <v>11</v>
      </c>
      <c r="B12" s="23">
        <v>1</v>
      </c>
      <c r="C12" s="54">
        <v>0.32518999999999998</v>
      </c>
      <c r="D12" s="54">
        <v>0.13195000000000001</v>
      </c>
      <c r="E12" s="54">
        <v>2.46</v>
      </c>
      <c r="F12" s="54">
        <v>1.4800000000000001E-2</v>
      </c>
      <c r="G12" s="54">
        <v>0.25711000000000001</v>
      </c>
      <c r="H12" s="55">
        <v>3.14452</v>
      </c>
      <c r="I12" s="21">
        <f t="shared" ref="I12:I15" si="0">ABS(G12)</f>
        <v>0.25711000000000001</v>
      </c>
      <c r="J12" s="71">
        <f t="shared" ref="J12:J15" si="1">I12/SUM($I$11:$I$15)</f>
        <v>0.15085073926308379</v>
      </c>
      <c r="K12" s="21">
        <v>3.4</v>
      </c>
    </row>
    <row r="13" spans="1:11" ht="15.75">
      <c r="A13" s="22" t="s">
        <v>26</v>
      </c>
      <c r="B13" s="23">
        <v>1</v>
      </c>
      <c r="C13" s="54">
        <v>5.178E-2</v>
      </c>
      <c r="D13" s="54">
        <v>1.2529999999999999E-2</v>
      </c>
      <c r="E13" s="54">
        <v>4.13</v>
      </c>
      <c r="F13" s="54" t="s">
        <v>38</v>
      </c>
      <c r="G13" s="54">
        <v>0.29916999999999999</v>
      </c>
      <c r="H13" s="55">
        <v>1.51416</v>
      </c>
      <c r="I13" s="21">
        <f t="shared" si="0"/>
        <v>0.29916999999999999</v>
      </c>
      <c r="J13" s="71">
        <f t="shared" si="1"/>
        <v>0.17552804505984512</v>
      </c>
      <c r="K13" s="21">
        <v>110.5</v>
      </c>
    </row>
    <row r="14" spans="1:11" ht="15.75">
      <c r="A14" s="22" t="s">
        <v>13</v>
      </c>
      <c r="B14" s="23">
        <v>1</v>
      </c>
      <c r="C14" s="54">
        <v>9.8140000000000005E-2</v>
      </c>
      <c r="D14" s="54">
        <v>3.7760000000000002E-2</v>
      </c>
      <c r="E14" s="54">
        <v>2.6</v>
      </c>
      <c r="F14" s="54">
        <v>1.03E-2</v>
      </c>
      <c r="G14" s="54">
        <v>0.30975999999999998</v>
      </c>
      <c r="H14" s="55">
        <v>4.1032700000000002</v>
      </c>
      <c r="I14" s="21">
        <f t="shared" si="0"/>
        <v>0.30975999999999998</v>
      </c>
      <c r="J14" s="71">
        <f t="shared" si="1"/>
        <v>0.18174137526402254</v>
      </c>
      <c r="K14" s="73">
        <v>30</v>
      </c>
    </row>
    <row r="15" spans="1:11" ht="16.5" thickBot="1">
      <c r="A15" s="56" t="s">
        <v>24</v>
      </c>
      <c r="B15" s="58">
        <v>1</v>
      </c>
      <c r="C15" s="65">
        <v>-0.73595999999999995</v>
      </c>
      <c r="D15" s="57">
        <v>0.24837000000000001</v>
      </c>
      <c r="E15" s="65">
        <v>-2.96</v>
      </c>
      <c r="F15" s="57">
        <v>3.5000000000000001E-3</v>
      </c>
      <c r="G15" s="65">
        <v>-0.24979000000000001</v>
      </c>
      <c r="H15" s="59">
        <v>2.05321</v>
      </c>
      <c r="I15" s="21">
        <f t="shared" si="0"/>
        <v>0.24979000000000001</v>
      </c>
      <c r="J15" s="71">
        <f t="shared" si="1"/>
        <v>0.14655597277634361</v>
      </c>
      <c r="K15" s="21">
        <v>1</v>
      </c>
    </row>
  </sheetData>
  <mergeCells count="7">
    <mergeCell ref="J8:J10"/>
    <mergeCell ref="I8:I10"/>
    <mergeCell ref="A7:H7"/>
    <mergeCell ref="A8:A9"/>
    <mergeCell ref="B8:B9"/>
    <mergeCell ref="E8:E9"/>
    <mergeCell ref="F8:F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3"/>
  <sheetViews>
    <sheetView tabSelected="1" topLeftCell="A5" workbookViewId="0">
      <selection activeCell="J16" sqref="J16"/>
    </sheetView>
  </sheetViews>
  <sheetFormatPr defaultRowHeight="15"/>
  <cols>
    <col min="1" max="1" width="16" style="86" customWidth="1"/>
    <col min="2" max="10" width="9.140625" style="86"/>
    <col min="11" max="11" width="20.42578125" style="86" bestFit="1" customWidth="1"/>
    <col min="12" max="16384" width="9.140625" style="86"/>
  </cols>
  <sheetData>
    <row r="1" spans="1:10" ht="15.75" thickBot="1"/>
    <row r="2" spans="1:10" ht="15.75">
      <c r="A2" s="87" t="s">
        <v>58</v>
      </c>
      <c r="B2" s="88"/>
      <c r="C2" s="89"/>
    </row>
    <row r="3" spans="1:10" ht="15.75">
      <c r="A3" s="90" t="s">
        <v>59</v>
      </c>
      <c r="B3" s="91"/>
      <c r="C3" s="92"/>
    </row>
    <row r="4" spans="1:10" ht="31.5">
      <c r="A4" s="22" t="s">
        <v>60</v>
      </c>
      <c r="B4" s="23" t="s">
        <v>39</v>
      </c>
      <c r="C4" s="93" t="s">
        <v>61</v>
      </c>
    </row>
    <row r="5" spans="1:10" ht="15.75" thickBot="1">
      <c r="A5" s="94">
        <v>8.5559999999999992</v>
      </c>
      <c r="B5" s="57">
        <v>8</v>
      </c>
      <c r="C5" s="59">
        <v>0.38109999999999999</v>
      </c>
    </row>
    <row r="6" spans="1:10" ht="15.75" thickBot="1">
      <c r="H6" s="86">
        <f>183/700</f>
        <v>0.26142857142857145</v>
      </c>
    </row>
    <row r="7" spans="1:10" ht="15.75">
      <c r="A7" s="81" t="s">
        <v>68</v>
      </c>
      <c r="B7" s="82"/>
      <c r="C7" s="82"/>
      <c r="D7" s="83"/>
    </row>
    <row r="8" spans="1:10" ht="15.75">
      <c r="A8" s="77" t="s">
        <v>69</v>
      </c>
      <c r="B8" s="79" t="s">
        <v>70</v>
      </c>
      <c r="C8" s="95" t="s">
        <v>71</v>
      </c>
      <c r="D8" s="96"/>
    </row>
    <row r="9" spans="1:10" ht="15.75">
      <c r="A9" s="78"/>
      <c r="B9" s="80"/>
      <c r="C9" s="97" t="s">
        <v>72</v>
      </c>
      <c r="D9" s="92"/>
    </row>
    <row r="10" spans="1:10" ht="15.75">
      <c r="A10" s="22" t="s">
        <v>64</v>
      </c>
      <c r="B10" s="54">
        <v>0.78500000000000003</v>
      </c>
      <c r="C10" s="54">
        <v>0.74299999999999999</v>
      </c>
      <c r="D10" s="55">
        <v>0.82899999999999996</v>
      </c>
    </row>
    <row r="11" spans="1:10" ht="15.75">
      <c r="A11" s="22" t="s">
        <v>65</v>
      </c>
      <c r="B11" s="54">
        <v>0.92200000000000004</v>
      </c>
      <c r="C11" s="54">
        <v>0.88700000000000001</v>
      </c>
      <c r="D11" s="55">
        <v>0.95799999999999996</v>
      </c>
    </row>
    <row r="12" spans="1:10" ht="15.75">
      <c r="A12" s="22" t="s">
        <v>66</v>
      </c>
      <c r="B12" s="54">
        <v>1.0920000000000001</v>
      </c>
      <c r="C12" s="54">
        <v>1.0529999999999999</v>
      </c>
      <c r="D12" s="55">
        <v>1.133</v>
      </c>
    </row>
    <row r="13" spans="1:10" ht="16.5" thickBot="1">
      <c r="A13" s="56" t="s">
        <v>67</v>
      </c>
      <c r="B13" s="57">
        <v>1.774</v>
      </c>
      <c r="C13" s="57">
        <v>1.4950000000000001</v>
      </c>
      <c r="D13" s="59">
        <v>2.1040000000000001</v>
      </c>
    </row>
    <row r="14" spans="1:10" ht="15.75" thickBot="1">
      <c r="I14" s="86" t="s">
        <v>74</v>
      </c>
      <c r="J14" s="86">
        <f>SUMPRODUCT($H$19:$H$22,C19:C22)+C18</f>
        <v>1.4404216159999992</v>
      </c>
    </row>
    <row r="15" spans="1:10" ht="15.75">
      <c r="A15" s="81" t="s">
        <v>62</v>
      </c>
      <c r="B15" s="82"/>
      <c r="C15" s="82"/>
      <c r="D15" s="82"/>
      <c r="E15" s="82"/>
      <c r="F15" s="82"/>
      <c r="G15" s="83"/>
      <c r="I15" s="86" t="s">
        <v>75</v>
      </c>
      <c r="J15" s="86">
        <f>EXP(J14)</f>
        <v>4.2224757050724078</v>
      </c>
    </row>
    <row r="16" spans="1:10" ht="31.5">
      <c r="A16" s="77" t="s">
        <v>47</v>
      </c>
      <c r="B16" s="79" t="s">
        <v>39</v>
      </c>
      <c r="C16" s="79" t="s">
        <v>48</v>
      </c>
      <c r="D16" s="60" t="s">
        <v>49</v>
      </c>
      <c r="E16" s="60" t="s">
        <v>63</v>
      </c>
      <c r="F16" s="79" t="s">
        <v>61</v>
      </c>
      <c r="G16" s="61" t="s">
        <v>52</v>
      </c>
      <c r="I16" s="86" t="s">
        <v>76</v>
      </c>
      <c r="J16" s="101">
        <f>J15/(1+J15)</f>
        <v>0.80851993260040733</v>
      </c>
    </row>
    <row r="17" spans="1:11" ht="31.5">
      <c r="A17" s="78"/>
      <c r="B17" s="80"/>
      <c r="C17" s="80"/>
      <c r="D17" s="62" t="s">
        <v>40</v>
      </c>
      <c r="E17" s="62" t="s">
        <v>60</v>
      </c>
      <c r="F17" s="80"/>
      <c r="G17" s="63" t="s">
        <v>48</v>
      </c>
    </row>
    <row r="18" spans="1:11" ht="15.75">
      <c r="A18" s="22" t="s">
        <v>55</v>
      </c>
      <c r="B18" s="54">
        <v>1</v>
      </c>
      <c r="C18" s="64">
        <v>-0.79110000000000003</v>
      </c>
      <c r="D18" s="54">
        <v>0.2515</v>
      </c>
      <c r="E18" s="54">
        <v>9.8901000000000003</v>
      </c>
      <c r="F18" s="54">
        <v>1.6999999999999999E-3</v>
      </c>
      <c r="G18" s="55"/>
      <c r="I18" s="102"/>
      <c r="J18" s="102" t="s">
        <v>73</v>
      </c>
      <c r="K18" s="102"/>
    </row>
    <row r="19" spans="1:11" ht="15.75">
      <c r="A19" s="22" t="s">
        <v>64</v>
      </c>
      <c r="B19" s="54">
        <v>1</v>
      </c>
      <c r="C19" s="64">
        <v>-0.24260000000000001</v>
      </c>
      <c r="D19" s="54">
        <v>2.81E-2</v>
      </c>
      <c r="E19" s="54">
        <v>74.760800000000003</v>
      </c>
      <c r="F19" s="54" t="s">
        <v>38</v>
      </c>
      <c r="G19" s="98">
        <v>-0.89049999999999996</v>
      </c>
      <c r="H19" s="100">
        <v>17</v>
      </c>
      <c r="I19" s="102">
        <f>EXP(G19)</f>
        <v>0.41045047619938418</v>
      </c>
      <c r="J19" s="103">
        <f>I19/(1+I19)</f>
        <v>0.29100665576390083</v>
      </c>
      <c r="K19" s="104">
        <f>J19/SUM($J$19:$J$22)</f>
        <v>0.14857130280044706</v>
      </c>
    </row>
    <row r="20" spans="1:11" ht="15.75">
      <c r="A20" s="22" t="s">
        <v>65</v>
      </c>
      <c r="B20" s="54">
        <v>1</v>
      </c>
      <c r="C20" s="64">
        <v>-8.1199999999999994E-2</v>
      </c>
      <c r="D20" s="54">
        <v>1.9599999999999999E-2</v>
      </c>
      <c r="E20" s="54">
        <v>17.1831</v>
      </c>
      <c r="F20" s="54" t="s">
        <v>38</v>
      </c>
      <c r="G20" s="98">
        <v>-0.30570000000000003</v>
      </c>
      <c r="H20" s="100">
        <v>12</v>
      </c>
      <c r="I20" s="102">
        <f t="shared" ref="I20:I22" si="0">EXP(G20)</f>
        <v>0.73660756858264875</v>
      </c>
      <c r="J20" s="103">
        <f t="shared" ref="J20:J22" si="1">I20/(1+I20)</f>
        <v>0.42416466558638755</v>
      </c>
      <c r="K20" s="104">
        <f t="shared" ref="K20:K22" si="2">J20/SUM($J$19:$J$22)</f>
        <v>0.21655414307504292</v>
      </c>
    </row>
    <row r="21" spans="1:11" ht="15.75">
      <c r="A21" s="22" t="s">
        <v>66</v>
      </c>
      <c r="B21" s="54">
        <v>1</v>
      </c>
      <c r="C21" s="54">
        <v>8.8300000000000003E-2</v>
      </c>
      <c r="D21" s="54">
        <v>1.8499999999999999E-2</v>
      </c>
      <c r="E21" s="54">
        <v>22.6586</v>
      </c>
      <c r="F21" s="54" t="s">
        <v>38</v>
      </c>
      <c r="G21" s="55">
        <v>0.3322</v>
      </c>
      <c r="H21" s="100">
        <v>9.3000000000000007</v>
      </c>
      <c r="I21" s="102">
        <f t="shared" si="0"/>
        <v>1.3940316269591344</v>
      </c>
      <c r="J21" s="103">
        <f t="shared" si="1"/>
        <v>0.58229457424913555</v>
      </c>
      <c r="K21" s="104">
        <f t="shared" si="2"/>
        <v>0.29728620220980356</v>
      </c>
    </row>
    <row r="22" spans="1:11" ht="16.5" thickBot="1">
      <c r="A22" s="56" t="s">
        <v>67</v>
      </c>
      <c r="B22" s="57">
        <v>1</v>
      </c>
      <c r="C22" s="57">
        <v>0.57299999999999995</v>
      </c>
      <c r="D22" s="57">
        <v>8.7300000000000003E-2</v>
      </c>
      <c r="E22" s="57">
        <v>43.109200000000001</v>
      </c>
      <c r="F22" s="57" t="s">
        <v>38</v>
      </c>
      <c r="G22" s="59">
        <v>0.66879999999999995</v>
      </c>
      <c r="H22" s="86">
        <v>11.359392</v>
      </c>
      <c r="I22" s="102">
        <f t="shared" si="0"/>
        <v>1.9518936423393956</v>
      </c>
      <c r="J22" s="103">
        <f t="shared" si="1"/>
        <v>0.6612344070745404</v>
      </c>
      <c r="K22" s="104">
        <f t="shared" si="2"/>
        <v>0.33758835191470654</v>
      </c>
    </row>
    <row r="23" spans="1:11" ht="15.75">
      <c r="A23" s="99"/>
    </row>
  </sheetData>
  <mergeCells count="12">
    <mergeCell ref="A7:D7"/>
    <mergeCell ref="A8:A9"/>
    <mergeCell ref="B8:B9"/>
    <mergeCell ref="C8:D8"/>
    <mergeCell ref="C9:D9"/>
    <mergeCell ref="A2:C2"/>
    <mergeCell ref="A3:C3"/>
    <mergeCell ref="A15:G15"/>
    <mergeCell ref="A16:A17"/>
    <mergeCell ref="B16:B17"/>
    <mergeCell ref="C16:C17"/>
    <mergeCell ref="F16:F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CONTENTS</vt:lpstr>
      <vt:lpstr>Desc.</vt:lpstr>
      <vt:lpstr>Correlation</vt:lpstr>
      <vt:lpstr>Iteration 1</vt:lpstr>
      <vt:lpstr>Iteration 2</vt:lpstr>
      <vt:lpstr>Iteration 3</vt:lpstr>
      <vt:lpstr>Logistic output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Bansal</dc:creator>
  <cp:lastModifiedBy>Tushar Bansal</cp:lastModifiedBy>
  <dcterms:created xsi:type="dcterms:W3CDTF">2012-09-26T06:28:15Z</dcterms:created>
  <dcterms:modified xsi:type="dcterms:W3CDTF">2012-09-26T10:50:09Z</dcterms:modified>
</cp:coreProperties>
</file>