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Spider\Excel\"/>
    </mc:Choice>
  </mc:AlternateContent>
  <xr:revisionPtr revIDLastSave="0" documentId="13_ncr:1_{A4BC0D4F-E150-4803-A7F9-2550293DBD00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Summary" sheetId="1" r:id="rId1"/>
    <sheet name="Batting Stats" sheetId="2" r:id="rId2"/>
    <sheet name="Bowling Stats" sheetId="3" r:id="rId3"/>
    <sheet name="Toss Decision" sheetId="4" r:id="rId4"/>
    <sheet name="Result Type" sheetId="5" r:id="rId5"/>
    <sheet name="Wins by Venue" sheetId="6" r:id="rId6"/>
    <sheet name="Team Wins" sheetId="7" r:id="rId7"/>
    <sheet name="Sheet1" sheetId="10" r:id="rId8"/>
    <sheet name="Sheet3" sheetId="12" r:id="rId9"/>
    <sheet name="Season" sheetId="8" r:id="rId10"/>
    <sheet name="Dashboard" sheetId="9" r:id="rId11"/>
    <sheet name="Sheet2" sheetId="11" r:id="rId12"/>
  </sheets>
  <definedNames>
    <definedName name="_xlcn.WorksheetConnection_IPL_Analysis_VisualsWithoutDashBoard.xlsxTable11" hidden="1">Table1[]</definedName>
    <definedName name="_xlcn.WorksheetConnection_IPL_Analysis_VisualsWithoutDashBoard.xlsxTable51" hidden="1">Table5[]</definedName>
  </definedNames>
  <calcPr calcId="191029"/>
  <customWorkbookViews>
    <customWorkbookView name="Sameer - Personal View" guid="{3FD37C40-7D4B-41EC-9BA4-8C41BD6C5744}" mergeInterval="0" personalView="1" maximized="1" xWindow="1" yWindow="1" windowWidth="1366" windowHeight="538" activeSheetId="11"/>
  </customWorkbookViews>
  <pivotCaches>
    <pivotCache cacheId="0" r:id="rId13"/>
    <pivotCache cacheId="4" r:id="rId1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IPL_Analysis_Visuals Without DashBoard.xlsx!Table1"/>
          <x15:modelTable id="Table5" name="Table5" connection="WorksheetConnection_IPL_Analysis_Visuals Without DashBoard.xlsx!Table5"/>
        </x15:modelTables>
        <x15:modelRelationships>
          <x15:modelRelationship fromTable="Table5" fromColumn="Wins" toTable="Table1" toColumn="2008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3" i="8" l="1"/>
  <c r="N73" i="8" s="1"/>
  <c r="M71" i="8"/>
  <c r="Q71" i="8" s="1"/>
  <c r="M23" i="8"/>
  <c r="S23" i="8" s="1"/>
  <c r="J106" i="8"/>
  <c r="H90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H91" i="8"/>
  <c r="J91" i="8" s="1"/>
  <c r="H92" i="8"/>
  <c r="J92" i="8" s="1"/>
  <c r="H93" i="8"/>
  <c r="J93" i="8" s="1"/>
  <c r="H94" i="8"/>
  <c r="J94" i="8" s="1"/>
  <c r="H95" i="8"/>
  <c r="J95" i="8" s="1"/>
  <c r="H96" i="8"/>
  <c r="J96" i="8" s="1"/>
  <c r="H97" i="8"/>
  <c r="J97" i="8" s="1"/>
  <c r="H98" i="8"/>
  <c r="J98" i="8" s="1"/>
  <c r="H99" i="8"/>
  <c r="J99" i="8" s="1"/>
  <c r="H100" i="8"/>
  <c r="J100" i="8" s="1"/>
  <c r="H101" i="8"/>
  <c r="J101" i="8" s="1"/>
  <c r="H102" i="8"/>
  <c r="J102" i="8" s="1"/>
  <c r="H103" i="8"/>
  <c r="J103" i="8" s="1"/>
  <c r="H104" i="8"/>
  <c r="J104" i="8" s="1"/>
  <c r="H105" i="8"/>
  <c r="J105" i="8" s="1"/>
  <c r="H106" i="8"/>
  <c r="M22" i="8"/>
  <c r="N22" i="8" s="1"/>
  <c r="O73" i="8" l="1"/>
  <c r="P73" i="8"/>
  <c r="N71" i="8"/>
  <c r="O71" i="8"/>
  <c r="P71" i="8"/>
  <c r="T23" i="8"/>
  <c r="O23" i="8"/>
  <c r="Q23" i="8"/>
  <c r="R23" i="8"/>
  <c r="N23" i="8"/>
  <c r="P23" i="8"/>
  <c r="O20" i="8"/>
  <c r="J90" i="8"/>
  <c r="Q73" i="8" s="1"/>
  <c r="O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24087-97B9-4E82-AF01-24E7EFA351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F1E3EB-5C94-41ED-B709-7BB91553E117}" name="WorksheetConnection_IPL_Analysis_Visuals Without DashBoard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PL_Analysis_VisualsWithoutDashBoard.xlsxTable11"/>
        </x15:connection>
      </ext>
    </extLst>
  </connection>
  <connection id="3" xr16:uid="{305AD764-469A-45AF-9A2F-E1652BE609D2}" name="WorksheetConnection_IPL_Analysis_Visuals Without DashBoard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IPL_Analysis_VisualsWithoutDashBoard.xlsxTable51"/>
        </x15:connection>
      </ext>
    </extLst>
  </connection>
</connections>
</file>

<file path=xl/sharedStrings.xml><?xml version="1.0" encoding="utf-8"?>
<sst xmlns="http://schemas.openxmlformats.org/spreadsheetml/2006/main" count="368" uniqueCount="183">
  <si>
    <t>Category</t>
  </si>
  <si>
    <t>Detail</t>
  </si>
  <si>
    <t>Title Winner</t>
  </si>
  <si>
    <t>Gujarat Titans</t>
  </si>
  <si>
    <t>Orange Cap</t>
  </si>
  <si>
    <t>V Kohli - 6634 Runs</t>
  </si>
  <si>
    <t>Purple Cap</t>
  </si>
  <si>
    <t>DJ Bravo - 183 Wickets</t>
  </si>
  <si>
    <t>Tournament 6's</t>
  </si>
  <si>
    <t>10660</t>
  </si>
  <si>
    <t>Tournament 4's</t>
  </si>
  <si>
    <t>25485</t>
  </si>
  <si>
    <t>Batsman</t>
  </si>
  <si>
    <t>Total Runs</t>
  </si>
  <si>
    <t>6's</t>
  </si>
  <si>
    <t>4's</t>
  </si>
  <si>
    <t>Strike Rate</t>
  </si>
  <si>
    <t>DJ Bravo</t>
  </si>
  <si>
    <t>Bowler</t>
  </si>
  <si>
    <t>Wickets</t>
  </si>
  <si>
    <t>Economy</t>
  </si>
  <si>
    <t>Average</t>
  </si>
  <si>
    <t>Bowling SR</t>
  </si>
  <si>
    <t>I Sharma</t>
  </si>
  <si>
    <t>Decision</t>
  </si>
  <si>
    <t>Wins</t>
  </si>
  <si>
    <t>Field</t>
  </si>
  <si>
    <t>Bat</t>
  </si>
  <si>
    <t>Result Type</t>
  </si>
  <si>
    <t>Runs</t>
  </si>
  <si>
    <t>SuperOver</t>
  </si>
  <si>
    <t>NoResults</t>
  </si>
  <si>
    <t>Venue</t>
  </si>
  <si>
    <t>Eden Gardens</t>
  </si>
  <si>
    <t>Wankhede Stadium</t>
  </si>
  <si>
    <t>M Chinnaswamy</t>
  </si>
  <si>
    <t>Feroz Shah Kotla</t>
  </si>
  <si>
    <t>Rajiv Gandhi Intl</t>
  </si>
  <si>
    <t>MA Chidambaram</t>
  </si>
  <si>
    <t>Sawai Mansingh</t>
  </si>
  <si>
    <t>Dubai Intl</t>
  </si>
  <si>
    <t>Punjab Cricket Assoc</t>
  </si>
  <si>
    <t>Wankhede Stadium (2)</t>
  </si>
  <si>
    <t>Team</t>
  </si>
  <si>
    <t>Mumbai Indians</t>
  </si>
  <si>
    <t>Chennai Super Kings</t>
  </si>
  <si>
    <t>Kolkata Knight Riders</t>
  </si>
  <si>
    <t>Royal Challengers</t>
  </si>
  <si>
    <t>Rajasthan Royals</t>
  </si>
  <si>
    <t>Kings XI Punjab</t>
  </si>
  <si>
    <t>Sunrisers Hyderabad</t>
  </si>
  <si>
    <t>Delhi Daredevils</t>
  </si>
  <si>
    <t>Delhi Capitals</t>
  </si>
  <si>
    <t>Deccan Chargers</t>
  </si>
  <si>
    <t>Rising Pune</t>
  </si>
  <si>
    <t>Gujarat Lions</t>
  </si>
  <si>
    <t>Season</t>
  </si>
  <si>
    <t>Year</t>
  </si>
  <si>
    <t>Winner</t>
  </si>
  <si>
    <t>Runner-Up</t>
  </si>
  <si>
    <t>Mumbai</t>
  </si>
  <si>
    <t>Royal Challengers Bangalore</t>
  </si>
  <si>
    <t>Johannesburg</t>
  </si>
  <si>
    <t>Chennai</t>
  </si>
  <si>
    <t>Kolkata</t>
  </si>
  <si>
    <t>Bangalore</t>
  </si>
  <si>
    <t>Rising Pune Supergiants</t>
  </si>
  <si>
    <t>Hyderabad</t>
  </si>
  <si>
    <t>Dubai</t>
  </si>
  <si>
    <t>Ahmedabad</t>
  </si>
  <si>
    <t>IPL Winners List: Leading Trophy Winners</t>
  </si>
  <si>
    <t>The table below highlights the IPL teams with the highest number of trophies across various seasons.</t>
  </si>
  <si>
    <t>IPL Team</t>
  </si>
  <si>
    <t>IPL Trophy</t>
  </si>
  <si>
    <t>IPL Winner</t>
  </si>
  <si>
    <t>5 times</t>
  </si>
  <si>
    <t>2013, 2015, 2017, 2019, 2020</t>
  </si>
  <si>
    <t>2010, 2011, 2018, 2021, 2023</t>
  </si>
  <si>
    <t>2 times</t>
  </si>
  <si>
    <t>2012, 2014, 2024</t>
  </si>
  <si>
    <t>1 time</t>
  </si>
  <si>
    <t>IPL Winners List: Man of the Match(Final) and Player of the Series Awards</t>
  </si>
  <si>
    <t>The table below highlights the IPL Man of the Match in the final and the Player of the Series for each IPL season from 2008 to 2024:</t>
  </si>
  <si>
    <t>Captain</t>
  </si>
  <si>
    <t>Man of the Match</t>
  </si>
  <si>
    <t>Player of the Series</t>
  </si>
  <si>
    <t>Shane Warne</t>
  </si>
  <si>
    <t>Yusuf Pathan</t>
  </si>
  <si>
    <t>Shane Watson</t>
  </si>
  <si>
    <t>Adam Gilchrist</t>
  </si>
  <si>
    <t>Anil Kumble</t>
  </si>
  <si>
    <t>MS Dhoni</t>
  </si>
  <si>
    <t>Suresh Raina</t>
  </si>
  <si>
    <t>Sachin Tendulkar</t>
  </si>
  <si>
    <t>Murali Vijay</t>
  </si>
  <si>
    <t>Chris Gayle</t>
  </si>
  <si>
    <t>Gautam Gambhir</t>
  </si>
  <si>
    <t>Manvinder Bisla</t>
  </si>
  <si>
    <t>Sunil Narine</t>
  </si>
  <si>
    <t>Rohit Sharma</t>
  </si>
  <si>
    <t>Kieron Pollard</t>
  </si>
  <si>
    <t>Manish Pandey</t>
  </si>
  <si>
    <t>Glenn Maxwell</t>
  </si>
  <si>
    <t>Andre Russell</t>
  </si>
  <si>
    <t>David Warner</t>
  </si>
  <si>
    <t>Ben Cutting</t>
  </si>
  <si>
    <t>Virat Kohli</t>
  </si>
  <si>
    <t>Krunal Pandya</t>
  </si>
  <si>
    <t>Ben Stokes</t>
  </si>
  <si>
    <t>Jasprit Bumrah</t>
  </si>
  <si>
    <t>Trent Boult</t>
  </si>
  <si>
    <t>Jofra Archer</t>
  </si>
  <si>
    <t>Faf du Plessis</t>
  </si>
  <si>
    <t>Harshal Patel</t>
  </si>
  <si>
    <t>Hardik Pandya</t>
  </si>
  <si>
    <t>Jos Butler</t>
  </si>
  <si>
    <t>Devon Conway</t>
  </si>
  <si>
    <t>Shubman Gill</t>
  </si>
  <si>
    <t>Shreyas Iyer</t>
  </si>
  <si>
    <t>Mitchell Starc</t>
  </si>
  <si>
    <t>IPL Orange Cap Winners List (2008 to 2024)</t>
  </si>
  <si>
    <t>The following is the list of IPL Orange Cap winners (leading Run-scorer) from 2008 to 2024</t>
  </si>
  <si>
    <t>Winners (Player)</t>
  </si>
  <si>
    <t>Innings</t>
  </si>
  <si>
    <t>Highest Score</t>
  </si>
  <si>
    <t>4s</t>
  </si>
  <si>
    <t>6s</t>
  </si>
  <si>
    <t>Shaun Marsh (PBKS)</t>
  </si>
  <si>
    <t>Matthew Hayden (CSK)</t>
  </si>
  <si>
    <t>Sachin Tendulkar (MI)</t>
  </si>
  <si>
    <t>Chris Gayle (RCB)</t>
  </si>
  <si>
    <t>Michael Hussey (CSK)</t>
  </si>
  <si>
    <t>Robin Uthappa (KKR)</t>
  </si>
  <si>
    <t>David Warner (SRH)</t>
  </si>
  <si>
    <t>Virat Kohli (RCB)</t>
  </si>
  <si>
    <t>Kane Williamson (SRH)</t>
  </si>
  <si>
    <t>KL Rahul (PBKS)</t>
  </si>
  <si>
    <t>132*</t>
  </si>
  <si>
    <t>Ruturaj Gaikwad (CSK)</t>
  </si>
  <si>
    <t>101*</t>
  </si>
  <si>
    <t>Jos Buttler (RR)</t>
  </si>
  <si>
    <t>IPL Purple Cap Winners List (2008 to 2024)</t>
  </si>
  <si>
    <t>The following is the list of IPL Purple Cap winners (leading wicket-takers) from 2008 to 2024</t>
  </si>
  <si>
    <t>Player</t>
  </si>
  <si>
    <t>Matches</t>
  </si>
  <si>
    <t>Sohail Tanveer</t>
  </si>
  <si>
    <t>RR</t>
  </si>
  <si>
    <t>RP Singh</t>
  </si>
  <si>
    <t>DC</t>
  </si>
  <si>
    <t>Pragyan Ojha</t>
  </si>
  <si>
    <t>Lasith Malinga</t>
  </si>
  <si>
    <t>MI</t>
  </si>
  <si>
    <t>Morne Morkel</t>
  </si>
  <si>
    <t>Dwayne Bravo</t>
  </si>
  <si>
    <t>CSK</t>
  </si>
  <si>
    <t>Mohit Sharma</t>
  </si>
  <si>
    <t>Bhuvneshwar Kumar</t>
  </si>
  <si>
    <t>SRH</t>
  </si>
  <si>
    <t>Andrew Tye</t>
  </si>
  <si>
    <t>PBKS</t>
  </si>
  <si>
    <t>Imran Tahir</t>
  </si>
  <si>
    <t>Kagiso Rabada</t>
  </si>
  <si>
    <t>RCB</t>
  </si>
  <si>
    <t>Yuzvendra Chahal</t>
  </si>
  <si>
    <t>Mohammed Shami</t>
  </si>
  <si>
    <t>GT</t>
  </si>
  <si>
    <t>Yaer</t>
  </si>
  <si>
    <t xml:space="preserve">Turnament 6's </t>
  </si>
  <si>
    <t xml:space="preserve">Turnament 4's </t>
  </si>
  <si>
    <t>total runs</t>
  </si>
  <si>
    <t>strike rate</t>
  </si>
  <si>
    <t>wickets</t>
  </si>
  <si>
    <t>Over Boll</t>
  </si>
  <si>
    <t>Boling Sr</t>
  </si>
  <si>
    <t>50</t>
  </si>
  <si>
    <t>100</t>
  </si>
  <si>
    <t>2008</t>
  </si>
  <si>
    <t>(All)</t>
  </si>
  <si>
    <t>Select Season</t>
  </si>
  <si>
    <t>Boller</t>
  </si>
  <si>
    <t>Sum of Year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</si>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</sst>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3"/>
      <color rgb="FF273239"/>
      <name val="Arial"/>
      <family val="2"/>
    </font>
    <font>
      <b/>
      <sz val="13"/>
      <color rgb="FF273239"/>
      <name val="Arial"/>
      <family val="2"/>
    </font>
    <font>
      <b/>
      <sz val="18"/>
      <color rgb="FF273239"/>
      <name val="Arial"/>
      <family val="2"/>
    </font>
    <font>
      <sz val="14"/>
      <color rgb="FF273239"/>
      <name val="Arial"/>
      <family val="2"/>
    </font>
    <font>
      <b/>
      <sz val="16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justify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indent="10"/>
    </xf>
    <xf numFmtId="0" fontId="7" fillId="0" borderId="1" xfId="0" applyFont="1" applyBorder="1"/>
    <xf numFmtId="2" fontId="0" fillId="0" borderId="1" xfId="0" applyNumberFormat="1" applyBorder="1"/>
    <xf numFmtId="2" fontId="0" fillId="0" borderId="0" xfId="0" applyNumberFormat="1"/>
    <xf numFmtId="0" fontId="3" fillId="3" borderId="4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2" fillId="3" borderId="6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pivotButton="1"/>
    <xf numFmtId="0" fontId="0" fillId="4" borderId="0" xfId="0" applyFill="1"/>
    <xf numFmtId="0" fontId="8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justify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justify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justify" vertical="center" textRotation="0" wrapText="1" indent="0" justifyLastLine="0" shrinkToFit="0" readingOrder="0"/>
    </dxf>
  </dxfs>
  <tableStyles count="2" defaultTableStyle="TableStyleMedium9" defaultPivotStyle="PivotStyleLight16">
    <tableStyle name="Slicer Style 1" pivot="0" table="0" count="0" xr9:uid="{89C8BD13-BC92-44EF-ADBD-DB277645DE5A}"/>
    <tableStyle name="Slicer Style 2" pivot="0" table="0" count="0" xr9:uid="{C27A56B9-0F43-4AA1-9AF8-B7F375E76A0B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Match win based on toss decicion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59424958243856"/>
          <c:y val="0.55343747354161377"/>
          <c:w val="0.23864531138153186"/>
          <c:h val="0.3387223774447548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59-4532-B205-1A1AE7580F8B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59-4532-B205-1A1AE7580F8B}"/>
              </c:ext>
            </c:extLst>
          </c:dPt>
          <c:dLbls>
            <c:dLbl>
              <c:idx val="0"/>
              <c:layout>
                <c:manualLayout>
                  <c:x val="0.16111111111111101"/>
                  <c:y val="4.1666666666666581E-2"/>
                </c:manualLayout>
              </c:layout>
              <c:tx>
                <c:rich>
                  <a:bodyPr/>
                  <a:lstStyle/>
                  <a:p>
                    <a:fld id="{BC61FF35-9CDD-4E10-9AFD-BF9CB3B9A747}" type="CATEGORYNAM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
</a:t>
                    </a:r>
                    <a:fld id="{B894A7DA-1E7D-443B-9C74-27050C34CC32}" type="PERCENTAGE"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E59-4532-B205-1A1AE7580F8B}"/>
                </c:ext>
              </c:extLst>
            </c:dLbl>
            <c:dLbl>
              <c:idx val="1"/>
              <c:layout>
                <c:manualLayout>
                  <c:x val="-8.3333333333333384E-2"/>
                  <c:y val="-0.11574074074074078"/>
                </c:manualLayout>
              </c:layout>
              <c:tx>
                <c:rich>
                  <a:bodyPr/>
                  <a:lstStyle/>
                  <a:p>
                    <a:fld id="{00A88954-2CFD-4A46-9884-715F13D58B3E}" type="CATEGORYNAM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
</a:t>
                    </a:r>
                    <a:fld id="{F0934387-12FB-4AE0-83AE-B90E422A26D4}" type="PERCENTAGE"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E59-4532-B205-1A1AE7580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'Toss Decision'!$A$2:$A$3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'Toss Decision'!$B$2:$B$3</c:f>
              <c:numCache>
                <c:formatCode>General</c:formatCode>
                <c:ptCount val="2"/>
                <c:pt idx="0">
                  <c:v>330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9-4532-B205-1A1AE7580F8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526067764256735"/>
          <c:y val="0.33551667936669205"/>
          <c:w val="0.31508434057207818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60000"/>
                    <a:lumOff val="40000"/>
                  </a:schemeClr>
                </a:solidFill>
              </a:rPr>
              <a:t>Match</a:t>
            </a:r>
            <a:r>
              <a:rPr lang="en-US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wins by result type</a:t>
            </a:r>
            <a:endParaRPr lang="en-US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370351433343566"/>
          <c:y val="0.32356488772236802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'Result Type'!$B$1</c:f>
              <c:strCache>
                <c:ptCount val="1"/>
                <c:pt idx="0">
                  <c:v>Wins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F-4EE3-A02E-A1E1D336DAD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4F-4EE3-A02E-A1E1D336DAD0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F-4EE3-A02E-A1E1D336DAD0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94F-4EE3-A02E-A1E1D336DAD0}"/>
              </c:ext>
            </c:extLst>
          </c:dPt>
          <c:dLbls>
            <c:dLbl>
              <c:idx val="0"/>
              <c:layout>
                <c:manualLayout>
                  <c:x val="0.1222222222222222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4F-4EE3-A02E-A1E1D336DAD0}"/>
                </c:ext>
              </c:extLst>
            </c:dLbl>
            <c:dLbl>
              <c:idx val="1"/>
              <c:layout>
                <c:manualLayout>
                  <c:x val="-0.12500000000000003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4F-4EE3-A02E-A1E1D336DAD0}"/>
                </c:ext>
              </c:extLst>
            </c:dLbl>
            <c:dLbl>
              <c:idx val="2"/>
              <c:layout>
                <c:manualLayout>
                  <c:x val="-0.21666666666666673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4F-4EE3-A02E-A1E1D336DAD0}"/>
                </c:ext>
              </c:extLst>
            </c:dLbl>
            <c:dLbl>
              <c:idx val="3"/>
              <c:layout>
                <c:manualLayout>
                  <c:x val="0.2"/>
                  <c:y val="-3.2407407407407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4F-4EE3-A02E-A1E1D336DAD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'Result Type'!$A$2:$A$5</c:f>
              <c:strCache>
                <c:ptCount val="4"/>
                <c:pt idx="0">
                  <c:v>Runs</c:v>
                </c:pt>
                <c:pt idx="1">
                  <c:v>Wickets</c:v>
                </c:pt>
                <c:pt idx="2">
                  <c:v>SuperOver</c:v>
                </c:pt>
                <c:pt idx="3">
                  <c:v>NoResults</c:v>
                </c:pt>
              </c:strCache>
            </c:strRef>
          </c:cat>
          <c:val>
            <c:numRef>
              <c:f>'Result Type'!$B$2:$B$5</c:f>
              <c:numCache>
                <c:formatCode>General</c:formatCode>
                <c:ptCount val="4"/>
                <c:pt idx="0">
                  <c:v>509</c:v>
                </c:pt>
                <c:pt idx="1">
                  <c:v>423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F-4EE3-A02E-A1E1D336DA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51968503937012"/>
          <c:y val="0.144096675415573"/>
          <c:w val="0.75399624041323698"/>
          <c:h val="0.10617461933460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Matches</a:t>
            </a:r>
            <a:r>
              <a:rPr lang="en-IN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 by venue</a:t>
            </a:r>
            <a:endParaRPr lang="en-IN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8314326456399652"/>
          <c:y val="0.22633476195222432"/>
          <c:w val="0.6756235428671975"/>
          <c:h val="0.6968792983155586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'Wins by Venue'!$B$1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Venue'!$A$2:$A$11</c:f>
              <c:strCache>
                <c:ptCount val="10"/>
                <c:pt idx="0">
                  <c:v>Eden Gardens</c:v>
                </c:pt>
                <c:pt idx="1">
                  <c:v>Wankhede Stadium</c:v>
                </c:pt>
                <c:pt idx="2">
                  <c:v>M Chinnaswamy</c:v>
                </c:pt>
                <c:pt idx="3">
                  <c:v>Feroz Shah Kotla</c:v>
                </c:pt>
                <c:pt idx="4">
                  <c:v>Rajiv Gandhi Intl</c:v>
                </c:pt>
                <c:pt idx="5">
                  <c:v>MA Chidambaram</c:v>
                </c:pt>
                <c:pt idx="6">
                  <c:v>Sawai Mansingh</c:v>
                </c:pt>
                <c:pt idx="7">
                  <c:v>Dubai Intl</c:v>
                </c:pt>
                <c:pt idx="8">
                  <c:v>Punjab Cricket Assoc</c:v>
                </c:pt>
                <c:pt idx="9">
                  <c:v>Wankhede Stadium (2)</c:v>
                </c:pt>
              </c:strCache>
            </c:strRef>
          </c:cat>
          <c:val>
            <c:numRef>
              <c:f>'Wins by Venue'!$B$2:$B$11</c:f>
              <c:numCache>
                <c:formatCode>General</c:formatCode>
                <c:ptCount val="10"/>
                <c:pt idx="0">
                  <c:v>32</c:v>
                </c:pt>
                <c:pt idx="1">
                  <c:v>35</c:v>
                </c:pt>
                <c:pt idx="2">
                  <c:v>26</c:v>
                </c:pt>
                <c:pt idx="3">
                  <c:v>28</c:v>
                </c:pt>
                <c:pt idx="4">
                  <c:v>20</c:v>
                </c:pt>
                <c:pt idx="5">
                  <c:v>30</c:v>
                </c:pt>
                <c:pt idx="6">
                  <c:v>15</c:v>
                </c:pt>
                <c:pt idx="7">
                  <c:v>21</c:v>
                </c:pt>
                <c:pt idx="8">
                  <c:v>18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7-4E58-8882-B37686A9D08B}"/>
            </c:ext>
          </c:extLst>
        </c:ser>
        <c:ser>
          <c:idx val="1"/>
          <c:order val="1"/>
          <c:tx>
            <c:strRef>
              <c:f>'Wins by Venue'!$C$1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Venue'!$A$2:$A$11</c:f>
              <c:strCache>
                <c:ptCount val="10"/>
                <c:pt idx="0">
                  <c:v>Eden Gardens</c:v>
                </c:pt>
                <c:pt idx="1">
                  <c:v>Wankhede Stadium</c:v>
                </c:pt>
                <c:pt idx="2">
                  <c:v>M Chinnaswamy</c:v>
                </c:pt>
                <c:pt idx="3">
                  <c:v>Feroz Shah Kotla</c:v>
                </c:pt>
                <c:pt idx="4">
                  <c:v>Rajiv Gandhi Intl</c:v>
                </c:pt>
                <c:pt idx="5">
                  <c:v>MA Chidambaram</c:v>
                </c:pt>
                <c:pt idx="6">
                  <c:v>Sawai Mansingh</c:v>
                </c:pt>
                <c:pt idx="7">
                  <c:v>Dubai Intl</c:v>
                </c:pt>
                <c:pt idx="8">
                  <c:v>Punjab Cricket Assoc</c:v>
                </c:pt>
                <c:pt idx="9">
                  <c:v>Wankhede Stadium (2)</c:v>
                </c:pt>
              </c:strCache>
            </c:strRef>
          </c:cat>
          <c:val>
            <c:numRef>
              <c:f>'Wins by Venue'!$C$2:$C$11</c:f>
              <c:numCache>
                <c:formatCode>General</c:formatCode>
                <c:ptCount val="10"/>
                <c:pt idx="0">
                  <c:v>45</c:v>
                </c:pt>
                <c:pt idx="1">
                  <c:v>37</c:v>
                </c:pt>
                <c:pt idx="2">
                  <c:v>36</c:v>
                </c:pt>
                <c:pt idx="3">
                  <c:v>31</c:v>
                </c:pt>
                <c:pt idx="4">
                  <c:v>28</c:v>
                </c:pt>
                <c:pt idx="5">
                  <c:v>17</c:v>
                </c:pt>
                <c:pt idx="6">
                  <c:v>22</c:v>
                </c:pt>
                <c:pt idx="7">
                  <c:v>22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7-4E58-8882-B37686A9D0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0800207"/>
        <c:axId val="1340800687"/>
      </c:barChart>
      <c:catAx>
        <c:axId val="134080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0687"/>
        <c:crosses val="autoZero"/>
        <c:auto val="1"/>
        <c:lblAlgn val="ctr"/>
        <c:lblOffset val="100"/>
        <c:noMultiLvlLbl val="0"/>
      </c:catAx>
      <c:valAx>
        <c:axId val="134080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alpha val="4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Total</a:t>
            </a:r>
            <a:r>
              <a:rPr lang="en-IN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wins by a team for a season</a:t>
            </a:r>
            <a:endParaRPr lang="en-IN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7055446194225724"/>
          <c:y val="0.13930555555555557"/>
          <c:w val="0.6937788713910760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'Team Wins'!$B$1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Wins'!$A$2:$A$13</c:f>
              <c:strCache>
                <c:ptCount val="12"/>
                <c:pt idx="0">
                  <c:v>Gujarat Lions</c:v>
                </c:pt>
                <c:pt idx="1">
                  <c:v>Rising Pune</c:v>
                </c:pt>
                <c:pt idx="2">
                  <c:v>Deccan Chargers</c:v>
                </c:pt>
                <c:pt idx="3">
                  <c:v>Delhi Capitals</c:v>
                </c:pt>
                <c:pt idx="4">
                  <c:v>Delhi Daredevils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Rajasthan Royals</c:v>
                </c:pt>
                <c:pt idx="8">
                  <c:v>Royal Challengers</c:v>
                </c:pt>
                <c:pt idx="9">
                  <c:v>Kolkata Knight Riders</c:v>
                </c:pt>
                <c:pt idx="10">
                  <c:v>Chennai Super Kings</c:v>
                </c:pt>
                <c:pt idx="11">
                  <c:v>Mumbai Indians</c:v>
                </c:pt>
              </c:strCache>
            </c:strRef>
          </c:cat>
          <c:val>
            <c:numRef>
              <c:f>'Team Wins'!$B$2:$B$13</c:f>
              <c:numCache>
                <c:formatCode>General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29</c:v>
                </c:pt>
                <c:pt idx="3">
                  <c:v>36</c:v>
                </c:pt>
                <c:pt idx="4">
                  <c:v>67</c:v>
                </c:pt>
                <c:pt idx="5">
                  <c:v>78</c:v>
                </c:pt>
                <c:pt idx="6">
                  <c:v>88</c:v>
                </c:pt>
                <c:pt idx="7">
                  <c:v>96</c:v>
                </c:pt>
                <c:pt idx="8">
                  <c:v>109</c:v>
                </c:pt>
                <c:pt idx="9">
                  <c:v>114</c:v>
                </c:pt>
                <c:pt idx="10">
                  <c:v>121</c:v>
                </c:pt>
                <c:pt idx="1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8-494E-9B1F-35F057AA08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0372671"/>
        <c:axId val="2090366431"/>
      </c:barChart>
      <c:catAx>
        <c:axId val="209037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66431"/>
        <c:crosses val="autoZero"/>
        <c:auto val="1"/>
        <c:lblAlgn val="ctr"/>
        <c:lblOffset val="100"/>
        <c:noMultiLvlLbl val="0"/>
      </c:catAx>
      <c:valAx>
        <c:axId val="20903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7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[IPL_Analysis_Visuals Without DashBoard.xlsx]Sheet3!PivotTable1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Sheet3!$A$4:$A$18</c:f>
              <c:strCache>
                <c:ptCount val="14"/>
                <c:pt idx="0">
                  <c:v>Chris Gayle (RCB)</c:v>
                </c:pt>
                <c:pt idx="1">
                  <c:v>David Warner (SRH)</c:v>
                </c:pt>
                <c:pt idx="2">
                  <c:v>Jos Buttler (RR)</c:v>
                </c:pt>
                <c:pt idx="3">
                  <c:v>Kane Williamson (SRH)</c:v>
                </c:pt>
                <c:pt idx="4">
                  <c:v>KL Rahul (PBKS)</c:v>
                </c:pt>
                <c:pt idx="5">
                  <c:v>Matthew Hayden (CSK)</c:v>
                </c:pt>
                <c:pt idx="6">
                  <c:v>Michael Hussey (CSK)</c:v>
                </c:pt>
                <c:pt idx="7">
                  <c:v>Robin Uthappa (KKR)</c:v>
                </c:pt>
                <c:pt idx="8">
                  <c:v>Ruturaj Gaikwad (CSK)</c:v>
                </c:pt>
                <c:pt idx="9">
                  <c:v>Sachin Tendulkar (MI)</c:v>
                </c:pt>
                <c:pt idx="10">
                  <c:v>Shaun Marsh (PBKS)</c:v>
                </c:pt>
                <c:pt idx="11">
                  <c:v>Shubman Gill</c:v>
                </c:pt>
                <c:pt idx="12">
                  <c:v>Virat Kohli</c:v>
                </c:pt>
                <c:pt idx="13">
                  <c:v>Virat Kohli (RCB)</c:v>
                </c:pt>
              </c:strCache>
            </c:strRef>
          </c:cat>
          <c:val>
            <c:numRef>
              <c:f>Sheet3!$B$4:$B$18</c:f>
              <c:numCache>
                <c:formatCode>General</c:formatCode>
                <c:ptCount val="14"/>
                <c:pt idx="0">
                  <c:v>4023</c:v>
                </c:pt>
                <c:pt idx="1">
                  <c:v>6051</c:v>
                </c:pt>
                <c:pt idx="2">
                  <c:v>2022</c:v>
                </c:pt>
                <c:pt idx="3">
                  <c:v>2018</c:v>
                </c:pt>
                <c:pt idx="4">
                  <c:v>2020</c:v>
                </c:pt>
                <c:pt idx="5">
                  <c:v>2009</c:v>
                </c:pt>
                <c:pt idx="6">
                  <c:v>2013</c:v>
                </c:pt>
                <c:pt idx="7">
                  <c:v>2014</c:v>
                </c:pt>
                <c:pt idx="8">
                  <c:v>2021</c:v>
                </c:pt>
                <c:pt idx="9">
                  <c:v>2010</c:v>
                </c:pt>
                <c:pt idx="10">
                  <c:v>2008</c:v>
                </c:pt>
                <c:pt idx="11">
                  <c:v>2023</c:v>
                </c:pt>
                <c:pt idx="12">
                  <c:v>2024</c:v>
                </c:pt>
                <c:pt idx="13">
                  <c:v>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3-4DB6-B357-D0D68B3CC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1736192"/>
        <c:axId val="1521737632"/>
        <c:axId val="0"/>
      </c:bar3DChart>
      <c:catAx>
        <c:axId val="15217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37632"/>
        <c:crosses val="autoZero"/>
        <c:auto val="1"/>
        <c:lblAlgn val="ctr"/>
        <c:lblOffset val="100"/>
        <c:noMultiLvlLbl val="0"/>
      </c:catAx>
      <c:valAx>
        <c:axId val="15217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Match win based on toss decicion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906892736171684"/>
          <c:y val="0.3029149346994256"/>
          <c:w val="0.41164921351447359"/>
          <c:h val="0.6475062653594777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4D-4794-AA0B-F64222916A3A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4D-4794-AA0B-F64222916A3A}"/>
              </c:ext>
            </c:extLst>
          </c:dPt>
          <c:dLbls>
            <c:dLbl>
              <c:idx val="0"/>
              <c:layout>
                <c:manualLayout>
                  <c:x val="0.16111111111111101"/>
                  <c:y val="4.1666666666666581E-2"/>
                </c:manualLayout>
              </c:layout>
              <c:tx>
                <c:rich>
                  <a:bodyPr/>
                  <a:lstStyle/>
                  <a:p>
                    <a:fld id="{BC61FF35-9CDD-4E10-9AFD-BF9CB3B9A747}" type="CATEGORYNAM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
</a:t>
                    </a:r>
                    <a:fld id="{B894A7DA-1E7D-443B-9C74-27050C34CC32}" type="PERCENTAGE"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44D-4794-AA0B-F64222916A3A}"/>
                </c:ext>
              </c:extLst>
            </c:dLbl>
            <c:dLbl>
              <c:idx val="1"/>
              <c:layout>
                <c:manualLayout>
                  <c:x val="-8.3333333333333384E-2"/>
                  <c:y val="-0.11574074074074078"/>
                </c:manualLayout>
              </c:layout>
              <c:tx>
                <c:rich>
                  <a:bodyPr/>
                  <a:lstStyle/>
                  <a:p>
                    <a:fld id="{00A88954-2CFD-4A46-9884-715F13D58B3E}" type="CATEGORYNAM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
</a:t>
                    </a:r>
                    <a:fld id="{F0934387-12FB-4AE0-83AE-B90E422A26D4}" type="PERCENTAGE">
                      <a:rPr lang="en-US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44D-4794-AA0B-F64222916A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'Toss Decision'!$A$2:$A$3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'Toss Decision'!$B$2:$B$3</c:f>
              <c:numCache>
                <c:formatCode>General</c:formatCode>
                <c:ptCount val="2"/>
                <c:pt idx="0">
                  <c:v>330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D-4794-AA0B-F64222916A3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785279856089501"/>
          <c:y val="0.16073359411664048"/>
          <c:w val="0.31508434057207818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60000"/>
                    <a:lumOff val="40000"/>
                  </a:schemeClr>
                </a:solidFill>
              </a:rPr>
              <a:t>Match</a:t>
            </a:r>
            <a:r>
              <a:rPr lang="en-US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wins by result type</a:t>
            </a:r>
            <a:endParaRPr lang="en-US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370351433343566"/>
          <c:y val="0.32356488772236802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'Result Type'!$B$1</c:f>
              <c:strCache>
                <c:ptCount val="1"/>
                <c:pt idx="0">
                  <c:v>Wins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F0-4109-8717-26D6B110223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F0-4109-8717-26D6B110223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F0-4109-8717-26D6B1102235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F0-4109-8717-26D6B1102235}"/>
              </c:ext>
            </c:extLst>
          </c:dPt>
          <c:dLbls>
            <c:dLbl>
              <c:idx val="0"/>
              <c:layout>
                <c:manualLayout>
                  <c:x val="0.1222222222222222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F0-4109-8717-26D6B1102235}"/>
                </c:ext>
              </c:extLst>
            </c:dLbl>
            <c:dLbl>
              <c:idx val="1"/>
              <c:layout>
                <c:manualLayout>
                  <c:x val="-0.12500000000000003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F0-4109-8717-26D6B1102235}"/>
                </c:ext>
              </c:extLst>
            </c:dLbl>
            <c:dLbl>
              <c:idx val="2"/>
              <c:layout>
                <c:manualLayout>
                  <c:x val="-0.21666666666666673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F0-4109-8717-26D6B1102235}"/>
                </c:ext>
              </c:extLst>
            </c:dLbl>
            <c:dLbl>
              <c:idx val="3"/>
              <c:layout>
                <c:manualLayout>
                  <c:x val="0.2"/>
                  <c:y val="-3.2407407407407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F0-4109-8717-26D6B11022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'Result Type'!$A$2:$A$5</c:f>
              <c:strCache>
                <c:ptCount val="4"/>
                <c:pt idx="0">
                  <c:v>Runs</c:v>
                </c:pt>
                <c:pt idx="1">
                  <c:v>Wickets</c:v>
                </c:pt>
                <c:pt idx="2">
                  <c:v>SuperOver</c:v>
                </c:pt>
                <c:pt idx="3">
                  <c:v>NoResults</c:v>
                </c:pt>
              </c:strCache>
            </c:strRef>
          </c:cat>
          <c:val>
            <c:numRef>
              <c:f>'Result Type'!$B$2:$B$5</c:f>
              <c:numCache>
                <c:formatCode>General</c:formatCode>
                <c:ptCount val="4"/>
                <c:pt idx="0">
                  <c:v>509</c:v>
                </c:pt>
                <c:pt idx="1">
                  <c:v>423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F0-4109-8717-26D6B1102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51968503937012"/>
          <c:y val="0.144096675415573"/>
          <c:w val="0.75399624041323698"/>
          <c:h val="0.10617461933460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Matches</a:t>
            </a:r>
            <a:r>
              <a:rPr lang="en-IN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 by venue</a:t>
            </a:r>
            <a:endParaRPr lang="en-IN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8602250579851785"/>
          <c:y val="0.22081402844006967"/>
          <c:w val="0.6756235428671975"/>
          <c:h val="0.6968792983155586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'Wins by Venue'!$B$1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Venue'!$A$2:$A$11</c:f>
              <c:strCache>
                <c:ptCount val="10"/>
                <c:pt idx="0">
                  <c:v>Eden Gardens</c:v>
                </c:pt>
                <c:pt idx="1">
                  <c:v>Wankhede Stadium</c:v>
                </c:pt>
                <c:pt idx="2">
                  <c:v>M Chinnaswamy</c:v>
                </c:pt>
                <c:pt idx="3">
                  <c:v>Feroz Shah Kotla</c:v>
                </c:pt>
                <c:pt idx="4">
                  <c:v>Rajiv Gandhi Intl</c:v>
                </c:pt>
                <c:pt idx="5">
                  <c:v>MA Chidambaram</c:v>
                </c:pt>
                <c:pt idx="6">
                  <c:v>Sawai Mansingh</c:v>
                </c:pt>
                <c:pt idx="7">
                  <c:v>Dubai Intl</c:v>
                </c:pt>
                <c:pt idx="8">
                  <c:v>Punjab Cricket Assoc</c:v>
                </c:pt>
                <c:pt idx="9">
                  <c:v>Wankhede Stadium (2)</c:v>
                </c:pt>
              </c:strCache>
            </c:strRef>
          </c:cat>
          <c:val>
            <c:numRef>
              <c:f>'Wins by Venue'!$B$2:$B$11</c:f>
              <c:numCache>
                <c:formatCode>General</c:formatCode>
                <c:ptCount val="10"/>
                <c:pt idx="0">
                  <c:v>32</c:v>
                </c:pt>
                <c:pt idx="1">
                  <c:v>35</c:v>
                </c:pt>
                <c:pt idx="2">
                  <c:v>26</c:v>
                </c:pt>
                <c:pt idx="3">
                  <c:v>28</c:v>
                </c:pt>
                <c:pt idx="4">
                  <c:v>20</c:v>
                </c:pt>
                <c:pt idx="5">
                  <c:v>30</c:v>
                </c:pt>
                <c:pt idx="6">
                  <c:v>15</c:v>
                </c:pt>
                <c:pt idx="7">
                  <c:v>21</c:v>
                </c:pt>
                <c:pt idx="8">
                  <c:v>18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C03-9B25-1A5F55D1BE9F}"/>
            </c:ext>
          </c:extLst>
        </c:ser>
        <c:ser>
          <c:idx val="1"/>
          <c:order val="1"/>
          <c:tx>
            <c:strRef>
              <c:f>'Wins by Venue'!$C$1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Venue'!$A$2:$A$11</c:f>
              <c:strCache>
                <c:ptCount val="10"/>
                <c:pt idx="0">
                  <c:v>Eden Gardens</c:v>
                </c:pt>
                <c:pt idx="1">
                  <c:v>Wankhede Stadium</c:v>
                </c:pt>
                <c:pt idx="2">
                  <c:v>M Chinnaswamy</c:v>
                </c:pt>
                <c:pt idx="3">
                  <c:v>Feroz Shah Kotla</c:v>
                </c:pt>
                <c:pt idx="4">
                  <c:v>Rajiv Gandhi Intl</c:v>
                </c:pt>
                <c:pt idx="5">
                  <c:v>MA Chidambaram</c:v>
                </c:pt>
                <c:pt idx="6">
                  <c:v>Sawai Mansingh</c:v>
                </c:pt>
                <c:pt idx="7">
                  <c:v>Dubai Intl</c:v>
                </c:pt>
                <c:pt idx="8">
                  <c:v>Punjab Cricket Assoc</c:v>
                </c:pt>
                <c:pt idx="9">
                  <c:v>Wankhede Stadium (2)</c:v>
                </c:pt>
              </c:strCache>
            </c:strRef>
          </c:cat>
          <c:val>
            <c:numRef>
              <c:f>'Wins by Venue'!$C$2:$C$11</c:f>
              <c:numCache>
                <c:formatCode>General</c:formatCode>
                <c:ptCount val="10"/>
                <c:pt idx="0">
                  <c:v>45</c:v>
                </c:pt>
                <c:pt idx="1">
                  <c:v>37</c:v>
                </c:pt>
                <c:pt idx="2">
                  <c:v>36</c:v>
                </c:pt>
                <c:pt idx="3">
                  <c:v>31</c:v>
                </c:pt>
                <c:pt idx="4">
                  <c:v>28</c:v>
                </c:pt>
                <c:pt idx="5">
                  <c:v>17</c:v>
                </c:pt>
                <c:pt idx="6">
                  <c:v>22</c:v>
                </c:pt>
                <c:pt idx="7">
                  <c:v>22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3-4C03-9B25-1A5F55D1BE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0800207"/>
        <c:axId val="1340800687"/>
      </c:barChart>
      <c:catAx>
        <c:axId val="134080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0687"/>
        <c:crosses val="autoZero"/>
        <c:auto val="1"/>
        <c:lblAlgn val="ctr"/>
        <c:lblOffset val="100"/>
        <c:noMultiLvlLbl val="0"/>
      </c:catAx>
      <c:valAx>
        <c:axId val="134080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alpha val="4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60000"/>
                    <a:lumOff val="40000"/>
                  </a:schemeClr>
                </a:solidFill>
              </a:rPr>
              <a:t>Total</a:t>
            </a:r>
            <a:r>
              <a:rPr lang="en-IN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wins by a team for a season</a:t>
            </a:r>
            <a:endParaRPr lang="en-IN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7055446194225724"/>
          <c:y val="0.13930555555555557"/>
          <c:w val="0.6937788713910760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'Team Wins'!$B$1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Wins'!$A$2:$A$13</c:f>
              <c:strCache>
                <c:ptCount val="12"/>
                <c:pt idx="0">
                  <c:v>Gujarat Lions</c:v>
                </c:pt>
                <c:pt idx="1">
                  <c:v>Rising Pune</c:v>
                </c:pt>
                <c:pt idx="2">
                  <c:v>Deccan Chargers</c:v>
                </c:pt>
                <c:pt idx="3">
                  <c:v>Delhi Capitals</c:v>
                </c:pt>
                <c:pt idx="4">
                  <c:v>Delhi Daredevils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Rajasthan Royals</c:v>
                </c:pt>
                <c:pt idx="8">
                  <c:v>Royal Challengers</c:v>
                </c:pt>
                <c:pt idx="9">
                  <c:v>Kolkata Knight Riders</c:v>
                </c:pt>
                <c:pt idx="10">
                  <c:v>Chennai Super Kings</c:v>
                </c:pt>
                <c:pt idx="11">
                  <c:v>Mumbai Indians</c:v>
                </c:pt>
              </c:strCache>
            </c:strRef>
          </c:cat>
          <c:val>
            <c:numRef>
              <c:f>'Team Wins'!$B$2:$B$13</c:f>
              <c:numCache>
                <c:formatCode>General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29</c:v>
                </c:pt>
                <c:pt idx="3">
                  <c:v>36</c:v>
                </c:pt>
                <c:pt idx="4">
                  <c:v>67</c:v>
                </c:pt>
                <c:pt idx="5">
                  <c:v>78</c:v>
                </c:pt>
                <c:pt idx="6">
                  <c:v>88</c:v>
                </c:pt>
                <c:pt idx="7">
                  <c:v>96</c:v>
                </c:pt>
                <c:pt idx="8">
                  <c:v>109</c:v>
                </c:pt>
                <c:pt idx="9">
                  <c:v>114</c:v>
                </c:pt>
                <c:pt idx="10">
                  <c:v>121</c:v>
                </c:pt>
                <c:pt idx="1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3-43F9-BA2D-2F0DEB682F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0372671"/>
        <c:axId val="2090366431"/>
      </c:barChart>
      <c:catAx>
        <c:axId val="209037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66431"/>
        <c:crosses val="autoZero"/>
        <c:auto val="1"/>
        <c:lblAlgn val="ctr"/>
        <c:lblOffset val="100"/>
        <c:noMultiLvlLbl val="0"/>
      </c:catAx>
      <c:valAx>
        <c:axId val="20903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72671"/>
        <c:crosses val="autoZero"/>
        <c:crossBetween val="between"/>
      </c:valAx>
      <c:spPr>
        <a:solidFill>
          <a:schemeClr val="tx2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microsoft.com/office/2007/relationships/hdphoto" Target="../media/hdphoto9.wdp"/><Relationship Id="rId26" Type="http://schemas.microsoft.com/office/2007/relationships/hdphoto" Target="../media/hdphoto12.wdp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34" Type="http://schemas.openxmlformats.org/officeDocument/2006/relationships/image" Target="../media/image17.png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17" Type="http://schemas.openxmlformats.org/officeDocument/2006/relationships/image" Target="../media/image9.png"/><Relationship Id="rId25" Type="http://schemas.openxmlformats.org/officeDocument/2006/relationships/image" Target="../media/image14.png"/><Relationship Id="rId33" Type="http://schemas.microsoft.com/office/2007/relationships/hdphoto" Target="../media/hdphoto13.wdp"/><Relationship Id="rId2" Type="http://schemas.microsoft.com/office/2007/relationships/hdphoto" Target="../media/hdphoto1.wdp"/><Relationship Id="rId16" Type="http://schemas.microsoft.com/office/2007/relationships/hdphoto" Target="../media/hdphoto8.wdp"/><Relationship Id="rId20" Type="http://schemas.microsoft.com/office/2007/relationships/hdphoto" Target="../media/hdphoto10.wdp"/><Relationship Id="rId29" Type="http://schemas.openxmlformats.org/officeDocument/2006/relationships/chart" Target="../charts/chart8.xml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24" Type="http://schemas.openxmlformats.org/officeDocument/2006/relationships/image" Target="../media/image13.png"/><Relationship Id="rId32" Type="http://schemas.openxmlformats.org/officeDocument/2006/relationships/image" Target="../media/image1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hart" Target="../charts/chart7.xml"/><Relationship Id="rId10" Type="http://schemas.microsoft.com/office/2007/relationships/hdphoto" Target="../media/hdphoto5.wdp"/><Relationship Id="rId19" Type="http://schemas.openxmlformats.org/officeDocument/2006/relationships/image" Target="../media/image10.png"/><Relationship Id="rId31" Type="http://schemas.openxmlformats.org/officeDocument/2006/relationships/chart" Target="../charts/chart10.xml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microsoft.com/office/2007/relationships/hdphoto" Target="../media/hdphoto7.wdp"/><Relationship Id="rId22" Type="http://schemas.microsoft.com/office/2007/relationships/hdphoto" Target="../media/hdphoto11.wdp"/><Relationship Id="rId27" Type="http://schemas.openxmlformats.org/officeDocument/2006/relationships/image" Target="../media/image15.png"/><Relationship Id="rId30" Type="http://schemas.openxmlformats.org/officeDocument/2006/relationships/chart" Target="../charts/chart9.xml"/><Relationship Id="rId35" Type="http://schemas.microsoft.com/office/2007/relationships/hdphoto" Target="../media/hdphoto14.wdp"/><Relationship Id="rId8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255270</xdr:colOff>
      <xdr:row>5</xdr:row>
      <xdr:rowOff>41910</xdr:rowOff>
    </xdr:from>
    <xdr:to>
      <xdr:col>12</xdr:col>
      <xdr:colOff>560070</xdr:colOff>
      <xdr:row>20</xdr:row>
      <xdr:rowOff>41910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CF98B18C-14D3-79D8-0705-38F63F9A5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426720</xdr:colOff>
      <xdr:row>8</xdr:row>
      <xdr:rowOff>152400</xdr:rowOff>
    </xdr:from>
    <xdr:to>
      <xdr:col>10</xdr:col>
      <xdr:colOff>38100</xdr:colOff>
      <xdr:row>18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F5C6B8C-B60A-03AC-2E64-88D19593BD94}"/>
            </a:ext>
          </a:extLst>
        </xdr:cNvPr>
        <xdr:cNvGrpSpPr/>
      </xdr:nvGrpSpPr>
      <xdr:grpSpPr>
        <a:xfrm>
          <a:off x="3543300" y="1615440"/>
          <a:ext cx="2659380" cy="1676400"/>
          <a:chOff x="1280160" y="1303020"/>
          <a:chExt cx="2659380" cy="167640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10EE728-D9B3-FD2A-1C70-C030DBA1F26B}"/>
              </a:ext>
            </a:extLst>
          </xdr:cNvPr>
          <xdr:cNvSpPr/>
        </xdr:nvSpPr>
        <xdr:spPr>
          <a:xfrm>
            <a:off x="1280160" y="1303020"/>
            <a:ext cx="2659380" cy="1676400"/>
          </a:xfrm>
          <a:prstGeom prst="roundRect">
            <a:avLst/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B88C4D0-86AB-69C1-19EA-9E17E9197405}"/>
              </a:ext>
            </a:extLst>
          </xdr:cNvPr>
          <xdr:cNvGraphicFramePr/>
        </xdr:nvGraphicFramePr>
        <xdr:xfrm>
          <a:off x="1440180" y="1356360"/>
          <a:ext cx="2392680" cy="15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0.28667</cdr:x>
      <cdr:y>0.06457</cdr:y>
    </cdr:from>
    <cdr:to>
      <cdr:x>0.80633</cdr:x>
      <cdr:y>0.19685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5495721-A1F7-04B2-EFB0-E7306954C28B}"/>
            </a:ext>
          </a:extLst>
        </cdr:cNvPr>
        <cdr:cNvSpPr txBox="1"/>
      </cdr:nvSpPr>
      <cdr:spPr>
        <a:xfrm xmlns:a="http://schemas.openxmlformats.org/drawingml/2006/main">
          <a:off x="1139190" y="156210"/>
          <a:ext cx="206502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0.19463</cdr:x>
      <cdr:y>0.03937</cdr:y>
    </cdr:from>
    <cdr:to>
      <cdr:x>0.86385</cdr:x>
      <cdr:y>0.12441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D90B143-2A97-63DC-EB5B-E77A907E3E3C}"/>
            </a:ext>
          </a:extLst>
        </cdr:cNvPr>
        <cdr:cNvSpPr txBox="1"/>
      </cdr:nvSpPr>
      <cdr:spPr>
        <a:xfrm xmlns:a="http://schemas.openxmlformats.org/drawingml/2006/main">
          <a:off x="773430" y="95250"/>
          <a:ext cx="26593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2</xdr:row>
      <xdr:rowOff>167640</xdr:rowOff>
    </xdr:from>
    <xdr:to>
      <xdr:col>17</xdr:col>
      <xdr:colOff>601980</xdr:colOff>
      <xdr:row>14</xdr:row>
      <xdr:rowOff>129540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BE87BA6-934B-FB2C-9866-8384182C8CCB}"/>
            </a:ext>
          </a:extLst>
        </xdr:cNvPr>
        <xdr:cNvGrpSpPr/>
      </xdr:nvGrpSpPr>
      <xdr:grpSpPr>
        <a:xfrm>
          <a:off x="7559040" y="533400"/>
          <a:ext cx="3657600" cy="2156460"/>
          <a:chOff x="7559040" y="426720"/>
          <a:chExt cx="3931920" cy="226314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B6978081-A874-D09B-6654-DA01211A2F07}"/>
              </a:ext>
            </a:extLst>
          </xdr:cNvPr>
          <xdr:cNvSpPr/>
        </xdr:nvSpPr>
        <xdr:spPr>
          <a:xfrm>
            <a:off x="7559040" y="426720"/>
            <a:ext cx="3931920" cy="2263140"/>
          </a:xfrm>
          <a:prstGeom prst="roundRect">
            <a:avLst/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9DD184F9-8A5B-5896-B97A-53972E6ACEB6}"/>
              </a:ext>
            </a:extLst>
          </xdr:cNvPr>
          <xdr:cNvGraphicFramePr/>
        </xdr:nvGraphicFramePr>
        <xdr:xfrm>
          <a:off x="7741920" y="480060"/>
          <a:ext cx="3520440" cy="21183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0</xdr:row>
      <xdr:rowOff>152400</xdr:rowOff>
    </xdr:from>
    <xdr:to>
      <xdr:col>18</xdr:col>
      <xdr:colOff>510540</xdr:colOff>
      <xdr:row>19</xdr:row>
      <xdr:rowOff>53340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EFDEAE6-DE53-38BB-BD85-14F52B9438D1}"/>
            </a:ext>
          </a:extLst>
        </xdr:cNvPr>
        <xdr:cNvGrpSpPr/>
      </xdr:nvGrpSpPr>
      <xdr:grpSpPr>
        <a:xfrm>
          <a:off x="6461760" y="152400"/>
          <a:ext cx="5951220" cy="3375660"/>
          <a:chOff x="6461760" y="152400"/>
          <a:chExt cx="5951220" cy="337566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A53DD8E2-065D-ABEC-157A-DE037C8F625A}"/>
              </a:ext>
            </a:extLst>
          </xdr:cNvPr>
          <xdr:cNvSpPr/>
        </xdr:nvSpPr>
        <xdr:spPr>
          <a:xfrm>
            <a:off x="6461760" y="152400"/>
            <a:ext cx="5951220" cy="3375660"/>
          </a:xfrm>
          <a:prstGeom prst="roundRect">
            <a:avLst/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70C6F43-7457-94B8-0855-4594C20055CA}"/>
              </a:ext>
            </a:extLst>
          </xdr:cNvPr>
          <xdr:cNvGraphicFramePr/>
        </xdr:nvGraphicFramePr>
        <xdr:xfrm>
          <a:off x="6705600" y="335280"/>
          <a:ext cx="5455920" cy="3009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15</xdr:row>
      <xdr:rowOff>60960</xdr:rowOff>
    </xdr:from>
    <xdr:to>
      <xdr:col>12</xdr:col>
      <xdr:colOff>15240</xdr:colOff>
      <xdr:row>31</xdr:row>
      <xdr:rowOff>91440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CB1AC803-613A-3D8F-9D33-9D10EBA9A579}"/>
            </a:ext>
          </a:extLst>
        </xdr:cNvPr>
        <xdr:cNvGrpSpPr/>
      </xdr:nvGrpSpPr>
      <xdr:grpSpPr>
        <a:xfrm>
          <a:off x="2918460" y="2804160"/>
          <a:ext cx="5173980" cy="2956560"/>
          <a:chOff x="2918460" y="2804160"/>
          <a:chExt cx="5173980" cy="295656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F553CB0F-D548-2013-0D78-670DC1BEFC8C}"/>
              </a:ext>
            </a:extLst>
          </xdr:cNvPr>
          <xdr:cNvSpPr/>
        </xdr:nvSpPr>
        <xdr:spPr>
          <a:xfrm>
            <a:off x="2918460" y="2804160"/>
            <a:ext cx="5173980" cy="2956560"/>
          </a:xfrm>
          <a:prstGeom prst="roundRect">
            <a:avLst/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CD595E1-1A2E-848B-2A86-13217C8AC4B3}"/>
              </a:ext>
            </a:extLst>
          </xdr:cNvPr>
          <xdr:cNvGraphicFramePr/>
        </xdr:nvGraphicFramePr>
        <xdr:xfrm>
          <a:off x="3177540" y="29146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12</xdr:col>
      <xdr:colOff>266700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70692-301C-1F58-335F-5C5A0B029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540328</xdr:colOff>
      <xdr:row>0</xdr:row>
      <xdr:rowOff>166255</xdr:rowOff>
    </xdr:from>
    <xdr:to>
      <xdr:col>18</xdr:col>
      <xdr:colOff>498764</xdr:colOff>
      <xdr:row>7</xdr:row>
      <xdr:rowOff>138545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E18C7CC-5C18-6F59-43D3-A78A8C29DEE2}"/>
            </a:ext>
          </a:extLst>
        </xdr:cNvPr>
        <xdr:cNvGrpSpPr/>
      </xdr:nvGrpSpPr>
      <xdr:grpSpPr>
        <a:xfrm>
          <a:off x="540328" y="166255"/>
          <a:ext cx="10875252" cy="1325229"/>
          <a:chOff x="992245" y="487680"/>
          <a:chExt cx="10582535" cy="1264920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A4D9300B-874F-2F76-05DC-CD2AC85BA025}"/>
              </a:ext>
            </a:extLst>
          </xdr:cNvPr>
          <xdr:cNvGrpSpPr/>
        </xdr:nvGrpSpPr>
        <xdr:grpSpPr>
          <a:xfrm>
            <a:off x="992245" y="487680"/>
            <a:ext cx="10582535" cy="1264920"/>
            <a:chOff x="809365" y="144780"/>
            <a:chExt cx="10582535" cy="1264920"/>
          </a:xfrm>
        </xdr:grpSpPr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AA5EFF90-7973-5507-9FA4-E28E9F220E8C}"/>
                </a:ext>
              </a:extLst>
            </xdr:cNvPr>
            <xdr:cNvGrpSpPr/>
          </xdr:nvGrpSpPr>
          <xdr:grpSpPr>
            <a:xfrm>
              <a:off x="830580" y="190500"/>
              <a:ext cx="10561320" cy="1219200"/>
              <a:chOff x="396240" y="342900"/>
              <a:chExt cx="10561320" cy="1219200"/>
            </a:xfrm>
          </xdr:grpSpPr>
          <xdr:sp macro="" textlink="">
            <xdr:nvSpPr>
              <xdr:cNvPr id="2" name="Rectangle: Rounded Corners 1">
                <a:extLst>
                  <a:ext uri="{FF2B5EF4-FFF2-40B4-BE49-F238E27FC236}">
                    <a16:creationId xmlns:a16="http://schemas.microsoft.com/office/drawing/2014/main" id="{D2528979-63EB-8749-155A-5829BF26ADDF}"/>
                  </a:ext>
                </a:extLst>
              </xdr:cNvPr>
              <xdr:cNvSpPr/>
            </xdr:nvSpPr>
            <xdr:spPr>
              <a:xfrm>
                <a:off x="396240" y="342900"/>
                <a:ext cx="10561320" cy="1219200"/>
              </a:xfrm>
              <a:prstGeom prst="roundRect">
                <a:avLst/>
              </a:prstGeom>
              <a:solidFill>
                <a:schemeClr val="bg1"/>
              </a:solidFill>
              <a:ln>
                <a:solidFill>
                  <a:schemeClr val="tx2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N" sz="2000" b="1">
                    <a:solidFill>
                      <a:schemeClr val="tx1"/>
                    </a:solidFill>
                  </a:rPr>
                  <a:t>IPL ANALYSIS</a:t>
                </a:r>
                <a:endParaRPr lang="en-IN" sz="1200" b="1">
                  <a:solidFill>
                    <a:schemeClr val="tx1"/>
                  </a:solidFill>
                </a:endParaRPr>
              </a:p>
              <a:p>
                <a:pPr algn="ctr"/>
                <a:r>
                  <a:rPr lang="en-IN" sz="1100" baseline="0">
                    <a:solidFill>
                      <a:schemeClr val="tx1"/>
                    </a:solidFill>
                  </a:rPr>
                  <a:t> </a:t>
                </a:r>
                <a:r>
                  <a:rPr lang="en-IN" sz="1100" b="1" baseline="0">
                    <a:solidFill>
                      <a:schemeClr val="tx1"/>
                    </a:solidFill>
                  </a:rPr>
                  <a:t>(2008-2012)</a:t>
                </a:r>
                <a:endParaRPr lang="en-IN" sz="1100" b="1">
                  <a:solidFill>
                    <a:schemeClr val="tx1"/>
                  </a:solidFill>
                </a:endParaRPr>
              </a:p>
            </xdr:txBody>
          </xdr:sp>
          <xdr:pic>
            <xdr:nvPicPr>
              <xdr:cNvPr id="4" name="Picture 3">
                <a:extLst>
                  <a:ext uri="{FF2B5EF4-FFF2-40B4-BE49-F238E27FC236}">
                    <a16:creationId xmlns:a16="http://schemas.microsoft.com/office/drawing/2014/main" id="{1CB47048-8F8E-42DA-BD27-EB7330D805E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9918" b="89946" l="9918" r="99185">
                            <a14:foregroundMark x1="82473" y1="45788" x2="11821" y2="30027"/>
                            <a14:foregroundMark x1="11821" y1="30027" x2="12228" y2="83560"/>
                            <a14:foregroundMark x1="12228" y1="83560" x2="74864" y2="88451"/>
                            <a14:foregroundMark x1="74864" y1="88451" x2="99185" y2="8002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87780" y="350520"/>
                <a:ext cx="1104900" cy="1104900"/>
              </a:xfrm>
              <a:prstGeom prst="rect">
                <a:avLst/>
              </a:prstGeom>
            </xdr:spPr>
          </xdr:pic>
          <xdr:pic>
            <xdr:nvPicPr>
              <xdr:cNvPr id="7" name="Picture 6">
                <a:extLst>
                  <a:ext uri="{FF2B5EF4-FFF2-40B4-BE49-F238E27FC236}">
                    <a16:creationId xmlns:a16="http://schemas.microsoft.com/office/drawing/2014/main" id="{3A384A6B-881F-2ED0-D976-3A28B362625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BEBA8EAE-BF5A-486C-A8C5-ECC9F3942E4B}">
                    <a14:imgProps xmlns:a14="http://schemas.microsoft.com/office/drawing/2010/main">
                      <a14:imgLayer r:embed="rId4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196462" y="396241"/>
                <a:ext cx="1017898" cy="1041442"/>
              </a:xfrm>
              <a:prstGeom prst="rect">
                <a:avLst/>
              </a:prstGeom>
            </xdr:spPr>
          </xdr:pic>
        </xdr:grpSp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BFAD6E4D-1BA7-5A25-F198-9AA4B435CA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BEBA8EAE-BF5A-486C-A8C5-ECC9F3942E4B}">
                  <a14:imgProps xmlns:a14="http://schemas.microsoft.com/office/drawing/2010/main">
                    <a14:imgLayer r:embed="rId6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9365" y="281316"/>
              <a:ext cx="992481" cy="975984"/>
            </a:xfrm>
            <a:prstGeom prst="rect">
              <a:avLst/>
            </a:prstGeom>
          </xdr:spPr>
        </xdr:pic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3B2FCD75-D3B9-28F6-9F2A-B1940A2A813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 cstate="print">
              <a:extLst>
                <a:ext uri="{BEBA8EAE-BF5A-486C-A8C5-ECC9F3942E4B}">
                  <a14:imgProps xmlns:a14="http://schemas.microsoft.com/office/drawing/2010/main">
                    <a14:imgLayer r:embed="rId8">
                      <a14:imgEffect>
                        <a14:backgroundRemoval t="10000" b="90000" l="22252" r="82793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4684" r="9640"/>
            <a:stretch>
              <a:fillRect/>
            </a:stretch>
          </xdr:blipFill>
          <xdr:spPr>
            <a:xfrm>
              <a:off x="9403080" y="342281"/>
              <a:ext cx="1150619" cy="854704"/>
            </a:xfrm>
            <a:prstGeom prst="rect">
              <a:avLst/>
            </a:prstGeom>
          </xdr:spPr>
        </xdr:pic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484414CB-1484-C91D-F249-2C3B2D679C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18420" y="274432"/>
              <a:ext cx="1021080" cy="1003639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7F5AB921-12F8-7EBF-56D2-5EA15B5CED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print">
              <a:extLst>
                <a:ext uri="{BEBA8EAE-BF5A-486C-A8C5-ECC9F3942E4B}">
                  <a14:imgProps xmlns:a14="http://schemas.microsoft.com/office/drawing/2010/main">
                    <a14:imgLayer r:embed="rId12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58440" y="208201"/>
              <a:ext cx="1127760" cy="1109648"/>
            </a:xfrm>
            <a:prstGeom prst="rect">
              <a:avLst/>
            </a:prstGeom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DA1212FE-6BD9-7EF8-EE30-10B6916527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print">
              <a:extLst>
                <a:ext uri="{BEBA8EAE-BF5A-486C-A8C5-ECC9F3942E4B}">
                  <a14:imgProps xmlns:a14="http://schemas.microsoft.com/office/drawing/2010/main">
                    <a14:imgLayer r:embed="rId14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457558" y="243840"/>
              <a:ext cx="967940" cy="952500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986EFCFA-56AD-6E78-A00D-8F6F3048FC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BEBA8EAE-BF5A-486C-A8C5-ECC9F3942E4B}">
                  <a14:imgProps xmlns:a14="http://schemas.microsoft.com/office/drawing/2010/main">
                    <a14:imgLayer r:embed="rId16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59879" y="162971"/>
              <a:ext cx="1190837" cy="1170529"/>
            </a:xfrm>
            <a:prstGeom prst="rect">
              <a:avLst/>
            </a:prstGeom>
          </xdr:spPr>
        </xdr:pic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98ABFB19-B369-E032-4673-889EFE3AFD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 cstate="print">
              <a:extLst>
                <a:ext uri="{BEBA8EAE-BF5A-486C-A8C5-ECC9F3942E4B}">
                  <a14:imgProps xmlns:a14="http://schemas.microsoft.com/office/drawing/2010/main">
                    <a14:imgLayer r:embed="rId18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78828" y="144780"/>
              <a:ext cx="1947553" cy="1249680"/>
            </a:xfrm>
            <a:prstGeom prst="rect">
              <a:avLst/>
            </a:prstGeom>
          </xdr:spPr>
        </xdr:pic>
      </xdr:grpSp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C9B9DF35-0476-B1EA-ADC8-EE8901BBCD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BEBA8EAE-BF5A-486C-A8C5-ECC9F3942E4B}">
                <a14:imgProps xmlns:a14="http://schemas.microsoft.com/office/drawing/2010/main">
                  <a14:imgLayer r:embed="rId20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21300" y="644951"/>
            <a:ext cx="623990" cy="100858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478971</xdr:colOff>
      <xdr:row>7</xdr:row>
      <xdr:rowOff>150700</xdr:rowOff>
    </xdr:from>
    <xdr:to>
      <xdr:col>4</xdr:col>
      <xdr:colOff>413657</xdr:colOff>
      <xdr:row>15</xdr:row>
      <xdr:rowOff>163286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FD16B5B-41DC-23FD-A2DA-1AAC08C482B2}"/>
            </a:ext>
          </a:extLst>
        </xdr:cNvPr>
        <xdr:cNvGrpSpPr/>
      </xdr:nvGrpSpPr>
      <xdr:grpSpPr>
        <a:xfrm>
          <a:off x="478971" y="1503639"/>
          <a:ext cx="2360645" cy="1505484"/>
          <a:chOff x="982545" y="1804497"/>
          <a:chExt cx="2781735" cy="1129552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E3934BB2-6C94-94C3-A4AB-33BA67B5C612}"/>
              </a:ext>
            </a:extLst>
          </xdr:cNvPr>
          <xdr:cNvSpPr/>
        </xdr:nvSpPr>
        <xdr:spPr>
          <a:xfrm>
            <a:off x="1135380" y="1897380"/>
            <a:ext cx="2628900" cy="1028700"/>
          </a:xfrm>
          <a:prstGeom prst="roundRect">
            <a:avLst/>
          </a:prstGeom>
          <a:solidFill>
            <a:schemeClr val="tx2">
              <a:lumMod val="5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DFEE3F9D-22A7-31DF-2039-2D5B35E964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2545" y="1804497"/>
            <a:ext cx="1372035" cy="1129552"/>
          </a:xfrm>
          <a:prstGeom prst="rect">
            <a:avLst/>
          </a:prstGeom>
        </xdr:spPr>
      </xdr:pic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36D06FC8-8612-F401-714B-8FE2BE26C18D}"/>
              </a:ext>
            </a:extLst>
          </xdr:cNvPr>
          <xdr:cNvSpPr txBox="1"/>
        </xdr:nvSpPr>
        <xdr:spPr>
          <a:xfrm>
            <a:off x="2082125" y="1955709"/>
            <a:ext cx="1477932" cy="378997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600" b="1">
                <a:solidFill>
                  <a:schemeClr val="bg1"/>
                </a:solidFill>
              </a:rPr>
              <a:t>Title</a:t>
            </a:r>
            <a:r>
              <a:rPr lang="en-IN" sz="1600" b="1" baseline="0">
                <a:solidFill>
                  <a:schemeClr val="bg1"/>
                </a:solidFill>
              </a:rPr>
              <a:t> Winner</a:t>
            </a:r>
            <a:endParaRPr lang="en-IN" sz="1600" b="1">
              <a:solidFill>
                <a:schemeClr val="bg1"/>
              </a:solidFill>
            </a:endParaRPr>
          </a:p>
        </xdr:txBody>
      </xdr:sp>
      <xdr:sp macro="" textlink="Season!N23">
        <xdr:nvSpPr>
          <xdr:cNvPr id="42" name="TextBox 41">
            <a:extLst>
              <a:ext uri="{FF2B5EF4-FFF2-40B4-BE49-F238E27FC236}">
                <a16:creationId xmlns:a16="http://schemas.microsoft.com/office/drawing/2014/main" id="{F030EC1C-BD5C-2FEB-5BCE-4CAFDF64B150}"/>
              </a:ext>
            </a:extLst>
          </xdr:cNvPr>
          <xdr:cNvSpPr txBox="1"/>
        </xdr:nvSpPr>
        <xdr:spPr>
          <a:xfrm>
            <a:off x="2392680" y="2232660"/>
            <a:ext cx="1325880" cy="617220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A37B931-1918-4965-8A9B-BF408CF14876}" type="TxLink">
              <a:rPr lang="en-US" sz="1800" b="1" i="0" u="none" strike="noStrike">
                <a:solidFill>
                  <a:schemeClr val="accent6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/>
              <a:t>Mumbai Indians</a:t>
            </a:fld>
            <a:endParaRPr lang="en-IN" sz="1800" b="1">
              <a:solidFill>
                <a:schemeClr val="accent6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xdr:twoCellAnchor>
    <xdr:from>
      <xdr:col>13</xdr:col>
      <xdr:colOff>364176</xdr:colOff>
      <xdr:row>8</xdr:row>
      <xdr:rowOff>62146</xdr:rowOff>
    </xdr:from>
    <xdr:to>
      <xdr:col>17</xdr:col>
      <xdr:colOff>391886</xdr:colOff>
      <xdr:row>15</xdr:row>
      <xdr:rowOff>152400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3DDBAA53-D55C-213D-9CC2-6E02EFF83596}"/>
            </a:ext>
          </a:extLst>
        </xdr:cNvPr>
        <xdr:cNvGrpSpPr/>
      </xdr:nvGrpSpPr>
      <xdr:grpSpPr>
        <a:xfrm>
          <a:off x="8248543" y="1601697"/>
          <a:ext cx="2453670" cy="1396540"/>
          <a:chOff x="8877735" y="3209463"/>
          <a:chExt cx="2628900" cy="1028700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7037379C-A12F-4C2B-9F89-998DF78DC3AB}"/>
              </a:ext>
            </a:extLst>
          </xdr:cNvPr>
          <xdr:cNvGrpSpPr/>
        </xdr:nvGrpSpPr>
        <xdr:grpSpPr>
          <a:xfrm>
            <a:off x="8877735" y="3209463"/>
            <a:ext cx="2628900" cy="1028700"/>
            <a:chOff x="1135380" y="1897380"/>
            <a:chExt cx="2628900" cy="1028700"/>
          </a:xfrm>
        </xdr:grpSpPr>
        <xdr:sp macro="" textlink="">
          <xdr:nvSpPr>
            <xdr:cNvPr id="52" name="Rectangle: Rounded Corners 51">
              <a:extLst>
                <a:ext uri="{FF2B5EF4-FFF2-40B4-BE49-F238E27FC236}">
                  <a16:creationId xmlns:a16="http://schemas.microsoft.com/office/drawing/2014/main" id="{BEDA72A0-4BE3-B211-4CA0-524FE3A2C51B}"/>
                </a:ext>
              </a:extLst>
            </xdr:cNvPr>
            <xdr:cNvSpPr/>
          </xdr:nvSpPr>
          <xdr:spPr>
            <a:xfrm>
              <a:off x="1135380" y="1897380"/>
              <a:ext cx="2628900" cy="1028700"/>
            </a:xfrm>
            <a:prstGeom prst="roundRect">
              <a:avLst/>
            </a:prstGeom>
            <a:solidFill>
              <a:schemeClr val="tx2">
                <a:lumMod val="50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7DB75191-1D1B-D5CB-EDE8-B98BD9523F73}"/>
                </a:ext>
              </a:extLst>
            </xdr:cNvPr>
            <xdr:cNvSpPr txBox="1"/>
          </xdr:nvSpPr>
          <xdr:spPr>
            <a:xfrm>
              <a:off x="2217420" y="1927860"/>
              <a:ext cx="1310640" cy="320040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bg1"/>
                  </a:solidFill>
                </a:rPr>
                <a:t>Tournament</a:t>
              </a:r>
              <a:r>
                <a:rPr lang="en-IN" sz="1200" b="1" baseline="0">
                  <a:solidFill>
                    <a:schemeClr val="bg1"/>
                  </a:solidFill>
                </a:rPr>
                <a:t> 6's</a:t>
              </a:r>
              <a:endParaRPr lang="en-IN" sz="1200" b="1">
                <a:solidFill>
                  <a:schemeClr val="bg1"/>
                </a:solidFill>
              </a:endParaRPr>
            </a:p>
          </xdr:txBody>
        </xdr:sp>
        <xdr:sp macro="" textlink="Season!Q23">
          <xdr:nvSpPr>
            <xdr:cNvPr id="55" name="TextBox 54">
              <a:extLst>
                <a:ext uri="{FF2B5EF4-FFF2-40B4-BE49-F238E27FC236}">
                  <a16:creationId xmlns:a16="http://schemas.microsoft.com/office/drawing/2014/main" id="{1264FFCC-351A-2CBD-814F-509C2C074A04}"/>
                </a:ext>
              </a:extLst>
            </xdr:cNvPr>
            <xdr:cNvSpPr txBox="1"/>
          </xdr:nvSpPr>
          <xdr:spPr>
            <a:xfrm>
              <a:off x="2392680" y="2232660"/>
              <a:ext cx="1325880" cy="617220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D0BA83A-067D-44B2-9D32-2C793FB5DD95}" type="TxLink">
                <a:rPr lang="en-US" sz="2000" b="1" i="0" u="none" strike="noStrike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libri"/>
                  <a:ea typeface="Calibri"/>
                  <a:cs typeface="Calibri"/>
                </a:rPr>
                <a:pPr/>
                <a:t>21</a:t>
              </a:fld>
              <a:endParaRPr lang="en-IN" sz="1400" b="1">
                <a:solidFill>
                  <a:schemeClr val="accent6">
                    <a:lumMod val="60000"/>
                    <a:lumOff val="40000"/>
                  </a:schemeClr>
                </a:solidFill>
              </a:endParaRPr>
            </a:p>
          </xdr:txBody>
        </xdr:sp>
      </xdr:grpSp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BD299FBB-F7B7-79D5-321B-F1651A8E6A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8671" t="15972" r="38672" b="14583"/>
          <a:stretch>
            <a:fillRect/>
          </a:stretch>
        </xdr:blipFill>
        <xdr:spPr>
          <a:xfrm>
            <a:off x="9075572" y="3276600"/>
            <a:ext cx="693268" cy="866840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462149</xdr:colOff>
      <xdr:row>8</xdr:row>
      <xdr:rowOff>16842</xdr:rowOff>
    </xdr:from>
    <xdr:to>
      <xdr:col>21</xdr:col>
      <xdr:colOff>468086</xdr:colOff>
      <xdr:row>15</xdr:row>
      <xdr:rowOff>87086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30EF25F8-E708-2181-983F-7273ECBBD23E}"/>
            </a:ext>
          </a:extLst>
        </xdr:cNvPr>
        <xdr:cNvGrpSpPr/>
      </xdr:nvGrpSpPr>
      <xdr:grpSpPr>
        <a:xfrm>
          <a:off x="10772476" y="1556393"/>
          <a:ext cx="2431896" cy="1376530"/>
          <a:chOff x="7856220" y="3436620"/>
          <a:chExt cx="2628900" cy="1028700"/>
        </a:xfrm>
      </xdr:grpSpPr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F9A8A895-A2A2-D022-B24E-60C43EEB0E8C}"/>
              </a:ext>
            </a:extLst>
          </xdr:cNvPr>
          <xdr:cNvGrpSpPr/>
        </xdr:nvGrpSpPr>
        <xdr:grpSpPr>
          <a:xfrm>
            <a:off x="7856220" y="3436620"/>
            <a:ext cx="2628900" cy="1028700"/>
            <a:chOff x="1135380" y="1897380"/>
            <a:chExt cx="2628900" cy="1028700"/>
          </a:xfrm>
        </xdr:grpSpPr>
        <xdr:sp macro="" textlink="">
          <xdr:nvSpPr>
            <xdr:cNvPr id="80" name="Rectangle: Rounded Corners 79">
              <a:extLst>
                <a:ext uri="{FF2B5EF4-FFF2-40B4-BE49-F238E27FC236}">
                  <a16:creationId xmlns:a16="http://schemas.microsoft.com/office/drawing/2014/main" id="{4D87408B-C528-805C-3B34-746A4E177157}"/>
                </a:ext>
              </a:extLst>
            </xdr:cNvPr>
            <xdr:cNvSpPr/>
          </xdr:nvSpPr>
          <xdr:spPr>
            <a:xfrm>
              <a:off x="1135380" y="1897380"/>
              <a:ext cx="2628900" cy="1028700"/>
            </a:xfrm>
            <a:prstGeom prst="roundRect">
              <a:avLst/>
            </a:prstGeom>
            <a:solidFill>
              <a:schemeClr val="tx2">
                <a:lumMod val="50000"/>
              </a:schemeClr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087DC32A-D5EC-26C6-E39C-DEE0939AA349}"/>
                </a:ext>
              </a:extLst>
            </xdr:cNvPr>
            <xdr:cNvSpPr txBox="1"/>
          </xdr:nvSpPr>
          <xdr:spPr>
            <a:xfrm>
              <a:off x="2217420" y="1927860"/>
              <a:ext cx="1310640" cy="320040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bg1"/>
                  </a:solidFill>
                </a:rPr>
                <a:t>Tournament</a:t>
              </a:r>
              <a:r>
                <a:rPr lang="en-IN" sz="1200" b="1" baseline="0">
                  <a:solidFill>
                    <a:schemeClr val="bg1"/>
                  </a:solidFill>
                </a:rPr>
                <a:t> 4's</a:t>
              </a:r>
              <a:endParaRPr lang="en-IN" sz="1200" b="1">
                <a:solidFill>
                  <a:schemeClr val="bg1"/>
                </a:solidFill>
              </a:endParaRPr>
            </a:p>
          </xdr:txBody>
        </xdr:sp>
        <xdr:sp macro="" textlink="Season!R23">
          <xdr:nvSpPr>
            <xdr:cNvPr id="82" name="TextBox 81">
              <a:extLst>
                <a:ext uri="{FF2B5EF4-FFF2-40B4-BE49-F238E27FC236}">
                  <a16:creationId xmlns:a16="http://schemas.microsoft.com/office/drawing/2014/main" id="{ABA3E4DC-2CBF-7897-A999-AC77D332E4CF}"/>
                </a:ext>
              </a:extLst>
            </xdr:cNvPr>
            <xdr:cNvSpPr txBox="1"/>
          </xdr:nvSpPr>
          <xdr:spPr>
            <a:xfrm>
              <a:off x="2392680" y="2232660"/>
              <a:ext cx="1325880" cy="617220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D2FE581F-466E-42A8-A7E6-498D7ABE58DA}" type="TxLink">
                <a:rPr lang="en-US" sz="1600" b="1" i="0" u="none" strike="noStrike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libri"/>
                  <a:ea typeface="Calibri"/>
                  <a:cs typeface="Calibri"/>
                </a:rPr>
                <a:pPr algn="l"/>
                <a:t>57</a:t>
              </a:fld>
              <a:endParaRPr lang="en-IN" sz="1400" b="1">
                <a:solidFill>
                  <a:schemeClr val="accent6">
                    <a:lumMod val="60000"/>
                    <a:lumOff val="40000"/>
                  </a:schemeClr>
                </a:solidFill>
              </a:endParaRPr>
            </a:p>
          </xdr:txBody>
        </xdr:sp>
      </xdr:grpSp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48DC601C-A074-0F54-92CE-58F29BD469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85760" y="3505200"/>
            <a:ext cx="891540" cy="89154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566059</xdr:colOff>
      <xdr:row>16</xdr:row>
      <xdr:rowOff>76201</xdr:rowOff>
    </xdr:from>
    <xdr:to>
      <xdr:col>8</xdr:col>
      <xdr:colOff>108859</xdr:colOff>
      <xdr:row>25</xdr:row>
      <xdr:rowOff>141515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EBCE8841-4E7D-976E-374C-D9BC56BF055D}"/>
            </a:ext>
          </a:extLst>
        </xdr:cNvPr>
        <xdr:cNvGrpSpPr/>
      </xdr:nvGrpSpPr>
      <xdr:grpSpPr>
        <a:xfrm>
          <a:off x="566059" y="3108650"/>
          <a:ext cx="4394718" cy="1838130"/>
          <a:chOff x="555810" y="2554938"/>
          <a:chExt cx="4375226" cy="1621121"/>
        </a:xfrm>
      </xdr:grpSpPr>
      <xdr:sp macro="" textlink="">
        <xdr:nvSpPr>
          <xdr:cNvPr id="86" name="Rectangle: Rounded Corners 85">
            <a:extLst>
              <a:ext uri="{FF2B5EF4-FFF2-40B4-BE49-F238E27FC236}">
                <a16:creationId xmlns:a16="http://schemas.microsoft.com/office/drawing/2014/main" id="{7864FC02-B80A-FFFC-C475-8484DE019F63}"/>
              </a:ext>
            </a:extLst>
          </xdr:cNvPr>
          <xdr:cNvSpPr/>
        </xdr:nvSpPr>
        <xdr:spPr>
          <a:xfrm>
            <a:off x="592120" y="2580341"/>
            <a:ext cx="4338916" cy="1595718"/>
          </a:xfrm>
          <a:prstGeom prst="roundRect">
            <a:avLst/>
          </a:prstGeom>
          <a:solidFill>
            <a:schemeClr val="tx2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90027E52-C4B6-E91C-029C-4A6FB221EA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5810" y="2554938"/>
            <a:ext cx="1075768" cy="1075768"/>
          </a:xfrm>
          <a:prstGeom prst="rect">
            <a:avLst/>
          </a:prstGeom>
        </xdr:spPr>
      </xdr:pic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4666B907-D089-C003-4B64-E6E26C3F945B}"/>
              </a:ext>
            </a:extLst>
          </xdr:cNvPr>
          <xdr:cNvSpPr txBox="1"/>
        </xdr:nvSpPr>
        <xdr:spPr>
          <a:xfrm>
            <a:off x="1837765" y="2653553"/>
            <a:ext cx="2008094" cy="286871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FFC000"/>
                </a:solidFill>
              </a:rPr>
              <a:t>IPL Batting</a:t>
            </a:r>
            <a:r>
              <a:rPr lang="en-IN" sz="1800" b="1" baseline="0">
                <a:solidFill>
                  <a:srgbClr val="FFC000"/>
                </a:solidFill>
              </a:rPr>
              <a:t> Stats</a:t>
            </a:r>
            <a:endParaRPr lang="en-IN" sz="1800" b="1">
              <a:solidFill>
                <a:srgbClr val="FFC000"/>
              </a:solidFill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469B7DFE-C72C-B17A-54C7-3AAA643C383C}"/>
              </a:ext>
            </a:extLst>
          </xdr:cNvPr>
          <xdr:cNvSpPr txBox="1"/>
        </xdr:nvSpPr>
        <xdr:spPr>
          <a:xfrm>
            <a:off x="1783976" y="2985247"/>
            <a:ext cx="1819836" cy="322729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>
                <a:solidFill>
                  <a:schemeClr val="tx2">
                    <a:lumMod val="60000"/>
                    <a:lumOff val="40000"/>
                  </a:schemeClr>
                </a:solidFill>
              </a:rPr>
              <a:t>Select</a:t>
            </a:r>
            <a:r>
              <a:rPr lang="en-IN" sz="1400" b="1" baseline="0">
                <a:solidFill>
                  <a:schemeClr val="tx2">
                    <a:lumMod val="60000"/>
                    <a:lumOff val="40000"/>
                  </a:schemeClr>
                </a:solidFill>
              </a:rPr>
              <a:t> Batsman</a:t>
            </a:r>
            <a:endParaRPr lang="en-IN" sz="1400" b="1">
              <a:solidFill>
                <a:schemeClr val="tx2">
                  <a:lumMod val="60000"/>
                  <a:lumOff val="40000"/>
                </a:schemeClr>
              </a:solidFill>
            </a:endParaRPr>
          </a:p>
        </xdr:txBody>
      </xdr:sp>
      <xdr:sp macro="" textlink="Season!N71">
        <xdr:nvSpPr>
          <xdr:cNvPr id="91" name="TextBox 90">
            <a:extLst>
              <a:ext uri="{FF2B5EF4-FFF2-40B4-BE49-F238E27FC236}">
                <a16:creationId xmlns:a16="http://schemas.microsoft.com/office/drawing/2014/main" id="{D822BAD6-4093-6364-0C4B-269031A25943}"/>
              </a:ext>
            </a:extLst>
          </xdr:cNvPr>
          <xdr:cNvSpPr txBox="1"/>
        </xdr:nvSpPr>
        <xdr:spPr>
          <a:xfrm>
            <a:off x="855177" y="3816847"/>
            <a:ext cx="810603" cy="262094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338E934-DDE2-46C1-8F17-AFB92FDE1416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670</a:t>
            </a:fld>
            <a:endParaRPr lang="en-IN" sz="1600" b="1">
              <a:solidFill>
                <a:schemeClr val="bg1"/>
              </a:solidFill>
            </a:endParaRPr>
          </a:p>
        </xdr:txBody>
      </xdr:sp>
      <xdr:sp macro="" textlink="Season!O71">
        <xdr:nvSpPr>
          <xdr:cNvPr id="93" name="TextBox 92">
            <a:extLst>
              <a:ext uri="{FF2B5EF4-FFF2-40B4-BE49-F238E27FC236}">
                <a16:creationId xmlns:a16="http://schemas.microsoft.com/office/drawing/2014/main" id="{ABB33006-E1CB-451E-B2A6-F1BB70862E7A}"/>
              </a:ext>
            </a:extLst>
          </xdr:cNvPr>
          <xdr:cNvSpPr txBox="1"/>
        </xdr:nvSpPr>
        <xdr:spPr>
          <a:xfrm>
            <a:off x="3702425" y="3823252"/>
            <a:ext cx="824753" cy="273620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B5CAE0C-2D99-468C-84FC-BE64CA915514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129.34</a:t>
            </a:fld>
            <a:endPara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Season!P71">
        <xdr:nvSpPr>
          <xdr:cNvPr id="94" name="TextBox 93">
            <a:extLst>
              <a:ext uri="{FF2B5EF4-FFF2-40B4-BE49-F238E27FC236}">
                <a16:creationId xmlns:a16="http://schemas.microsoft.com/office/drawing/2014/main" id="{7986978E-C44E-4BAF-B968-F1F083E8337D}"/>
              </a:ext>
            </a:extLst>
          </xdr:cNvPr>
          <xdr:cNvSpPr txBox="1"/>
        </xdr:nvSpPr>
        <xdr:spPr>
          <a:xfrm>
            <a:off x="2752166" y="3808021"/>
            <a:ext cx="824753" cy="273620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E1DDC37-B2C9-474A-B6C8-A651ED2233E8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58</a:t>
            </a:fld>
            <a:endParaRPr lang="en-IN" sz="1400" b="1">
              <a:solidFill>
                <a:schemeClr val="bg1"/>
              </a:solidFill>
            </a:endParaRPr>
          </a:p>
        </xdr:txBody>
      </xdr:sp>
      <xdr:sp macro="" textlink="Season!Q71">
        <xdr:nvSpPr>
          <xdr:cNvPr id="95" name="TextBox 94">
            <a:extLst>
              <a:ext uri="{FF2B5EF4-FFF2-40B4-BE49-F238E27FC236}">
                <a16:creationId xmlns:a16="http://schemas.microsoft.com/office/drawing/2014/main" id="{1BCFD061-BB79-4759-9B50-AAC61D080AAF}"/>
              </a:ext>
            </a:extLst>
          </xdr:cNvPr>
          <xdr:cNvSpPr txBox="1"/>
        </xdr:nvSpPr>
        <xdr:spPr>
          <a:xfrm>
            <a:off x="1819837" y="3815779"/>
            <a:ext cx="824753" cy="273620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B5D58B0-9CE4-4F55-8C7E-7588723F46B0}" type="TxLink">
              <a:rPr lang="en-US" sz="16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23</a:t>
            </a:fld>
            <a:endParaRPr lang="en-IN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272143</xdr:colOff>
      <xdr:row>16</xdr:row>
      <xdr:rowOff>89046</xdr:rowOff>
    </xdr:from>
    <xdr:to>
      <xdr:col>15</xdr:col>
      <xdr:colOff>272143</xdr:colOff>
      <xdr:row>25</xdr:row>
      <xdr:rowOff>130628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88C0709-05BF-F8CD-BF9D-DB25A79657DC}"/>
            </a:ext>
          </a:extLst>
        </xdr:cNvPr>
        <xdr:cNvGrpSpPr/>
      </xdr:nvGrpSpPr>
      <xdr:grpSpPr>
        <a:xfrm>
          <a:off x="5124061" y="3121495"/>
          <a:ext cx="4245429" cy="1814398"/>
          <a:chOff x="5370310" y="2631950"/>
          <a:chExt cx="4338916" cy="1627632"/>
        </a:xfrm>
      </xdr:grpSpPr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A254C385-4A6C-4741-ADB4-E143B1D9593F}"/>
              </a:ext>
            </a:extLst>
          </xdr:cNvPr>
          <xdr:cNvGrpSpPr/>
        </xdr:nvGrpSpPr>
        <xdr:grpSpPr>
          <a:xfrm>
            <a:off x="5370310" y="2631950"/>
            <a:ext cx="4338916" cy="1627632"/>
            <a:chOff x="668320" y="2595282"/>
            <a:chExt cx="4338916" cy="1595718"/>
          </a:xfrm>
        </xdr:grpSpPr>
        <xdr:sp macro="" textlink="">
          <xdr:nvSpPr>
            <xdr:cNvPr id="98" name="Rectangle: Rounded Corners 97">
              <a:extLst>
                <a:ext uri="{FF2B5EF4-FFF2-40B4-BE49-F238E27FC236}">
                  <a16:creationId xmlns:a16="http://schemas.microsoft.com/office/drawing/2014/main" id="{6D82BB13-0AF3-0AEA-14D9-79BF43656FB5}"/>
                </a:ext>
              </a:extLst>
            </xdr:cNvPr>
            <xdr:cNvSpPr/>
          </xdr:nvSpPr>
          <xdr:spPr>
            <a:xfrm>
              <a:off x="668320" y="2595282"/>
              <a:ext cx="4338916" cy="1595718"/>
            </a:xfrm>
            <a:prstGeom prst="roundRect">
              <a:avLst/>
            </a:prstGeom>
            <a:solidFill>
              <a:schemeClr val="tx2">
                <a:lumMod val="5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718C8BB5-719C-1117-5746-7C097B341409}"/>
                </a:ext>
              </a:extLst>
            </xdr:cNvPr>
            <xdr:cNvSpPr txBox="1"/>
          </xdr:nvSpPr>
          <xdr:spPr>
            <a:xfrm>
              <a:off x="1837765" y="2653553"/>
              <a:ext cx="2008094" cy="286871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800" b="1" baseline="0">
                  <a:solidFill>
                    <a:srgbClr val="FFC000"/>
                  </a:solidFill>
                </a:rPr>
                <a:t>Boling Stats</a:t>
              </a:r>
              <a:endParaRPr lang="en-IN" sz="18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26B2C0CA-531B-FDC1-3A00-DCFD3DD774DD}"/>
                </a:ext>
              </a:extLst>
            </xdr:cNvPr>
            <xdr:cNvSpPr txBox="1"/>
          </xdr:nvSpPr>
          <xdr:spPr>
            <a:xfrm>
              <a:off x="1783976" y="2985247"/>
              <a:ext cx="1819836" cy="322729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400" b="1">
                  <a:solidFill>
                    <a:schemeClr val="tx2">
                      <a:lumMod val="60000"/>
                      <a:lumOff val="40000"/>
                    </a:schemeClr>
                  </a:solidFill>
                </a:rPr>
                <a:t>Select</a:t>
              </a:r>
              <a:r>
                <a:rPr lang="en-IN" sz="1400" b="1" baseline="0">
                  <a:solidFill>
                    <a:schemeClr val="tx2">
                      <a:lumMod val="60000"/>
                      <a:lumOff val="40000"/>
                    </a:schemeClr>
                  </a:solidFill>
                </a:rPr>
                <a:t> Boller</a:t>
              </a:r>
              <a:endParaRPr lang="en-IN" sz="1400" b="1">
                <a:solidFill>
                  <a:schemeClr val="tx2">
                    <a:lumMod val="60000"/>
                    <a:lumOff val="40000"/>
                  </a:schemeClr>
                </a:solidFill>
              </a:endParaRPr>
            </a:p>
          </xdr:txBody>
        </xdr:sp>
        <xdr:sp macro="" textlink="Season!N73">
          <xdr:nvSpPr>
            <xdr:cNvPr id="102" name="TextBox 101">
              <a:extLst>
                <a:ext uri="{FF2B5EF4-FFF2-40B4-BE49-F238E27FC236}">
                  <a16:creationId xmlns:a16="http://schemas.microsoft.com/office/drawing/2014/main" id="{AF4004F2-0B49-3490-3E89-D70FE5764A5F}"/>
                </a:ext>
              </a:extLst>
            </xdr:cNvPr>
            <xdr:cNvSpPr txBox="1"/>
          </xdr:nvSpPr>
          <xdr:spPr>
            <a:xfrm>
              <a:off x="980226" y="3818907"/>
              <a:ext cx="824753" cy="289917"/>
            </a:xfrm>
            <a:prstGeom prst="rect">
              <a:avLst/>
            </a:prstGeom>
            <a:solidFill>
              <a:schemeClr val="tx1"/>
            </a:solidFill>
            <a:ln w="9525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F383E86-2286-4F36-9098-8D3D0EE7B558}" type="TxLink">
                <a:rPr lang="en-US" sz="1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26</a:t>
              </a:fld>
              <a:endParaRPr lang="en-IN" sz="1600" b="1">
                <a:solidFill>
                  <a:schemeClr val="bg1"/>
                </a:solidFill>
              </a:endParaRPr>
            </a:p>
          </xdr:txBody>
        </xdr:sp>
        <xdr:sp macro="" textlink="Season!Q73">
          <xdr:nvSpPr>
            <xdr:cNvPr id="103" name="TextBox 102">
              <a:extLst>
                <a:ext uri="{FF2B5EF4-FFF2-40B4-BE49-F238E27FC236}">
                  <a16:creationId xmlns:a16="http://schemas.microsoft.com/office/drawing/2014/main" id="{EDBB8B24-E395-3BD8-E797-694A99B40703}"/>
                </a:ext>
              </a:extLst>
            </xdr:cNvPr>
            <xdr:cNvSpPr txBox="1"/>
          </xdr:nvSpPr>
          <xdr:spPr>
            <a:xfrm>
              <a:off x="4001279" y="3787590"/>
              <a:ext cx="824753" cy="289917"/>
            </a:xfrm>
            <a:prstGeom prst="rect">
              <a:avLst/>
            </a:prstGeom>
            <a:solidFill>
              <a:schemeClr val="tx1"/>
            </a:solidFill>
            <a:ln w="9525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DE7BF47-E15A-480B-8C8F-0F1F9DB06F00}" type="TxLink">
                <a:rPr lang="en-US" sz="1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623.08</a:t>
              </a:fld>
              <a:endParaRPr lang="en-US" sz="16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Season!P73">
          <xdr:nvSpPr>
            <xdr:cNvPr id="104" name="TextBox 103">
              <a:extLst>
                <a:ext uri="{FF2B5EF4-FFF2-40B4-BE49-F238E27FC236}">
                  <a16:creationId xmlns:a16="http://schemas.microsoft.com/office/drawing/2014/main" id="{51FF98B2-63E4-9C67-987E-EED967C02C41}"/>
                </a:ext>
              </a:extLst>
            </xdr:cNvPr>
            <xdr:cNvSpPr txBox="1"/>
          </xdr:nvSpPr>
          <xdr:spPr>
            <a:xfrm>
              <a:off x="2984608" y="3806236"/>
              <a:ext cx="824753" cy="289917"/>
            </a:xfrm>
            <a:prstGeom prst="rect">
              <a:avLst/>
            </a:prstGeom>
            <a:solidFill>
              <a:schemeClr val="tx1"/>
            </a:solidFill>
            <a:ln w="9525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9A7690C-A018-4994-A834-2D430884638E}" type="TxLink">
                <a:rPr lang="en-US" sz="1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6.23</a:t>
              </a:fld>
              <a:endParaRPr lang="en-US" sz="16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Season!O73">
          <xdr:nvSpPr>
            <xdr:cNvPr id="105" name="TextBox 104">
              <a:extLst>
                <a:ext uri="{FF2B5EF4-FFF2-40B4-BE49-F238E27FC236}">
                  <a16:creationId xmlns:a16="http://schemas.microsoft.com/office/drawing/2014/main" id="{C77A1890-95DE-F5CF-8500-C61AF234A2B7}"/>
                </a:ext>
              </a:extLst>
            </xdr:cNvPr>
            <xdr:cNvSpPr txBox="1"/>
          </xdr:nvSpPr>
          <xdr:spPr>
            <a:xfrm>
              <a:off x="1974798" y="3806953"/>
              <a:ext cx="824753" cy="289917"/>
            </a:xfrm>
            <a:prstGeom prst="rect">
              <a:avLst/>
            </a:prstGeom>
            <a:solidFill>
              <a:schemeClr val="tx1"/>
            </a:solidFill>
            <a:ln w="9525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33EC6BEA-467D-4E21-AD6C-D70A99E2F2EF}" type="TxLink">
                <a:rPr lang="en-US" sz="1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2.70</a:t>
              </a:fld>
              <a:endParaRPr lang="en-US" sz="16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pic>
        <xdr:nvPicPr>
          <xdr:cNvPr id="107" name="Picture 106">
            <a:extLst>
              <a:ext uri="{FF2B5EF4-FFF2-40B4-BE49-F238E27FC236}">
                <a16:creationId xmlns:a16="http://schemas.microsoft.com/office/drawing/2014/main" id="{174B3926-A462-9FFA-ECE7-E517AF7D9B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93" t="3967" r="14992" b="16997"/>
          <a:stretch>
            <a:fillRect/>
          </a:stretch>
        </xdr:blipFill>
        <xdr:spPr>
          <a:xfrm>
            <a:off x="5627262" y="2640046"/>
            <a:ext cx="774260" cy="907641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315687</xdr:colOff>
      <xdr:row>16</xdr:row>
      <xdr:rowOff>54429</xdr:rowOff>
    </xdr:from>
    <xdr:to>
      <xdr:col>21</xdr:col>
      <xdr:colOff>469076</xdr:colOff>
      <xdr:row>29</xdr:row>
      <xdr:rowOff>46513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966A3E24-D55E-4C28-B4A9-270C3BE5627A}"/>
            </a:ext>
          </a:extLst>
        </xdr:cNvPr>
        <xdr:cNvGrpSpPr/>
      </xdr:nvGrpSpPr>
      <xdr:grpSpPr>
        <a:xfrm>
          <a:off x="9413034" y="3086878"/>
          <a:ext cx="3792328" cy="2511349"/>
          <a:chOff x="1341120" y="1325880"/>
          <a:chExt cx="2659380" cy="1676400"/>
        </a:xfrm>
        <a:solidFill>
          <a:schemeClr val="tx2">
            <a:lumMod val="50000"/>
          </a:schemeClr>
        </a:solidFill>
      </xdr:grpSpPr>
      <xdr:sp macro="" textlink="">
        <xdr:nvSpPr>
          <xdr:cNvPr id="111" name="Rectangle: Rounded Corners 110">
            <a:extLst>
              <a:ext uri="{FF2B5EF4-FFF2-40B4-BE49-F238E27FC236}">
                <a16:creationId xmlns:a16="http://schemas.microsoft.com/office/drawing/2014/main" id="{FD4C3F69-F8F1-BB57-36EB-FC0300C5771F}"/>
              </a:ext>
            </a:extLst>
          </xdr:cNvPr>
          <xdr:cNvSpPr/>
        </xdr:nvSpPr>
        <xdr:spPr>
          <a:xfrm>
            <a:off x="1341120" y="1325880"/>
            <a:ext cx="2659380" cy="1676400"/>
          </a:xfrm>
          <a:prstGeom prst="roundRect">
            <a:avLst/>
          </a:prstGeom>
          <a:grp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12" name="Chart 111">
            <a:extLst>
              <a:ext uri="{FF2B5EF4-FFF2-40B4-BE49-F238E27FC236}">
                <a16:creationId xmlns:a16="http://schemas.microsoft.com/office/drawing/2014/main" id="{D1406C22-51F2-8ADD-4BE9-0472976085F9}"/>
              </a:ext>
            </a:extLst>
          </xdr:cNvPr>
          <xdr:cNvGraphicFramePr/>
        </xdr:nvGraphicFramePr>
        <xdr:xfrm>
          <a:off x="1472198" y="1433067"/>
          <a:ext cx="2392680" cy="15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8"/>
          </a:graphicData>
        </a:graphic>
      </xdr:graphicFrame>
    </xdr:grpSp>
    <xdr:clientData/>
  </xdr:twoCellAnchor>
  <xdr:twoCellAnchor>
    <xdr:from>
      <xdr:col>15</xdr:col>
      <xdr:colOff>379912</xdr:colOff>
      <xdr:row>29</xdr:row>
      <xdr:rowOff>134588</xdr:rowOff>
    </xdr:from>
    <xdr:to>
      <xdr:col>21</xdr:col>
      <xdr:colOff>524494</xdr:colOff>
      <xdr:row>44</xdr:row>
      <xdr:rowOff>4949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ACA4666D-B92A-42B7-9883-EEA62B2C0BDE}"/>
            </a:ext>
          </a:extLst>
        </xdr:cNvPr>
        <xdr:cNvGrpSpPr/>
      </xdr:nvGrpSpPr>
      <xdr:grpSpPr>
        <a:xfrm>
          <a:off x="9477259" y="5686302"/>
          <a:ext cx="3783521" cy="2669545"/>
          <a:chOff x="7583615" y="394732"/>
          <a:chExt cx="3931920" cy="2263140"/>
        </a:xfrm>
        <a:solidFill>
          <a:schemeClr val="tx2">
            <a:lumMod val="50000"/>
          </a:schemeClr>
        </a:solidFill>
      </xdr:grpSpPr>
      <xdr:sp macro="" textlink="">
        <xdr:nvSpPr>
          <xdr:cNvPr id="115" name="Rectangle: Rounded Corners 114">
            <a:extLst>
              <a:ext uri="{FF2B5EF4-FFF2-40B4-BE49-F238E27FC236}">
                <a16:creationId xmlns:a16="http://schemas.microsoft.com/office/drawing/2014/main" id="{C4685740-BE54-5B6E-EDDF-9DFEE598FD63}"/>
              </a:ext>
            </a:extLst>
          </xdr:cNvPr>
          <xdr:cNvSpPr/>
        </xdr:nvSpPr>
        <xdr:spPr>
          <a:xfrm>
            <a:off x="7583615" y="394732"/>
            <a:ext cx="3931920" cy="2263140"/>
          </a:xfrm>
          <a:prstGeom prst="roundRect">
            <a:avLst/>
          </a:prstGeom>
          <a:grp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16" name="Chart 115">
            <a:extLst>
              <a:ext uri="{FF2B5EF4-FFF2-40B4-BE49-F238E27FC236}">
                <a16:creationId xmlns:a16="http://schemas.microsoft.com/office/drawing/2014/main" id="{3CD49464-5A83-C34F-7658-7C752461E4A6}"/>
              </a:ext>
            </a:extLst>
          </xdr:cNvPr>
          <xdr:cNvGraphicFramePr/>
        </xdr:nvGraphicFramePr>
        <xdr:xfrm>
          <a:off x="7741920" y="480060"/>
          <a:ext cx="3520440" cy="21183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9"/>
          </a:graphicData>
        </a:graphic>
      </xdr:graphicFrame>
    </xdr:grpSp>
    <xdr:clientData/>
  </xdr:twoCellAnchor>
  <xdr:twoCellAnchor>
    <xdr:from>
      <xdr:col>1</xdr:col>
      <xdr:colOff>10887</xdr:colOff>
      <xdr:row>26</xdr:row>
      <xdr:rowOff>72935</xdr:rowOff>
    </xdr:from>
    <xdr:to>
      <xdr:col>8</xdr:col>
      <xdr:colOff>228601</xdr:colOff>
      <xdr:row>44</xdr:row>
      <xdr:rowOff>54429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2646C064-E48A-4706-8A1F-62E53CCA71F5}"/>
            </a:ext>
          </a:extLst>
        </xdr:cNvPr>
        <xdr:cNvGrpSpPr/>
      </xdr:nvGrpSpPr>
      <xdr:grpSpPr>
        <a:xfrm>
          <a:off x="617377" y="5064813"/>
          <a:ext cx="4463142" cy="3340514"/>
          <a:chOff x="6488689" y="140732"/>
          <a:chExt cx="5951220" cy="3375660"/>
        </a:xfrm>
        <a:solidFill>
          <a:schemeClr val="tx2">
            <a:lumMod val="50000"/>
          </a:schemeClr>
        </a:solidFill>
      </xdr:grpSpPr>
      <xdr:sp macro="" textlink="">
        <xdr:nvSpPr>
          <xdr:cNvPr id="119" name="Rectangle: Rounded Corners 118">
            <a:extLst>
              <a:ext uri="{FF2B5EF4-FFF2-40B4-BE49-F238E27FC236}">
                <a16:creationId xmlns:a16="http://schemas.microsoft.com/office/drawing/2014/main" id="{173BCA94-AD63-7019-9EFC-723EA3AF3626}"/>
              </a:ext>
            </a:extLst>
          </xdr:cNvPr>
          <xdr:cNvSpPr/>
        </xdr:nvSpPr>
        <xdr:spPr>
          <a:xfrm>
            <a:off x="6488689" y="140732"/>
            <a:ext cx="5951220" cy="3375660"/>
          </a:xfrm>
          <a:prstGeom prst="roundRect">
            <a:avLst/>
          </a:prstGeom>
          <a:grp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20" name="Chart 119">
            <a:extLst>
              <a:ext uri="{FF2B5EF4-FFF2-40B4-BE49-F238E27FC236}">
                <a16:creationId xmlns:a16="http://schemas.microsoft.com/office/drawing/2014/main" id="{8A33ACE2-CAB5-0294-D449-0C30CD819EB8}"/>
              </a:ext>
            </a:extLst>
          </xdr:cNvPr>
          <xdr:cNvGraphicFramePr/>
        </xdr:nvGraphicFramePr>
        <xdr:xfrm>
          <a:off x="6705600" y="335280"/>
          <a:ext cx="5455920" cy="3009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0"/>
          </a:graphicData>
        </a:graphic>
      </xdr:graphicFrame>
    </xdr:grpSp>
    <xdr:clientData/>
  </xdr:twoCellAnchor>
  <xdr:twoCellAnchor>
    <xdr:from>
      <xdr:col>8</xdr:col>
      <xdr:colOff>348344</xdr:colOff>
      <xdr:row>26</xdr:row>
      <xdr:rowOff>108858</xdr:rowOff>
    </xdr:from>
    <xdr:to>
      <xdr:col>15</xdr:col>
      <xdr:colOff>315687</xdr:colOff>
      <xdr:row>44</xdr:row>
      <xdr:rowOff>65315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12686887-7C95-4971-9CF1-91E7F941824D}"/>
            </a:ext>
          </a:extLst>
        </xdr:cNvPr>
        <xdr:cNvGrpSpPr/>
      </xdr:nvGrpSpPr>
      <xdr:grpSpPr>
        <a:xfrm>
          <a:off x="5200262" y="5100736"/>
          <a:ext cx="4212772" cy="3315477"/>
          <a:chOff x="2918460" y="2804160"/>
          <a:chExt cx="5173980" cy="2956560"/>
        </a:xfrm>
        <a:solidFill>
          <a:schemeClr val="tx2">
            <a:lumMod val="50000"/>
          </a:schemeClr>
        </a:solidFill>
      </xdr:grpSpPr>
      <xdr:sp macro="" textlink="">
        <xdr:nvSpPr>
          <xdr:cNvPr id="122" name="Rectangle: Rounded Corners 121">
            <a:extLst>
              <a:ext uri="{FF2B5EF4-FFF2-40B4-BE49-F238E27FC236}">
                <a16:creationId xmlns:a16="http://schemas.microsoft.com/office/drawing/2014/main" id="{D91EAE98-FEA2-0168-41EB-19C44D228971}"/>
              </a:ext>
            </a:extLst>
          </xdr:cNvPr>
          <xdr:cNvSpPr/>
        </xdr:nvSpPr>
        <xdr:spPr>
          <a:xfrm>
            <a:off x="2918460" y="2804160"/>
            <a:ext cx="5173980" cy="2956560"/>
          </a:xfrm>
          <a:prstGeom prst="roundRect">
            <a:avLst/>
          </a:prstGeom>
          <a:grp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23" name="Chart 122">
            <a:extLst>
              <a:ext uri="{FF2B5EF4-FFF2-40B4-BE49-F238E27FC236}">
                <a16:creationId xmlns:a16="http://schemas.microsoft.com/office/drawing/2014/main" id="{580A5765-9D81-D73D-4DD8-4CB87FDFA9CA}"/>
              </a:ext>
            </a:extLst>
          </xdr:cNvPr>
          <xdr:cNvGraphicFramePr/>
        </xdr:nvGraphicFramePr>
        <xdr:xfrm>
          <a:off x="3177540" y="29146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1"/>
          </a:graphicData>
        </a:graphic>
      </xdr:graphicFrame>
    </xdr:grpSp>
    <xdr:clientData/>
  </xdr:twoCellAnchor>
  <xdr:twoCellAnchor>
    <xdr:from>
      <xdr:col>8</xdr:col>
      <xdr:colOff>434438</xdr:colOff>
      <xdr:row>7</xdr:row>
      <xdr:rowOff>160019</xdr:rowOff>
    </xdr:from>
    <xdr:to>
      <xdr:col>13</xdr:col>
      <xdr:colOff>272140</xdr:colOff>
      <xdr:row>16</xdr:row>
      <xdr:rowOff>130628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A207EFE-E742-1A99-19CC-DC32ABF23BFD}"/>
            </a:ext>
          </a:extLst>
        </xdr:cNvPr>
        <xdr:cNvGrpSpPr/>
      </xdr:nvGrpSpPr>
      <xdr:grpSpPr>
        <a:xfrm>
          <a:off x="5286356" y="1512958"/>
          <a:ext cx="2870151" cy="1650119"/>
          <a:chOff x="5300353" y="1488077"/>
          <a:chExt cx="2563091" cy="1516380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FB7F662F-03C6-EB3C-F27B-7C5C56795E45}"/>
              </a:ext>
            </a:extLst>
          </xdr:cNvPr>
          <xdr:cNvGrpSpPr/>
        </xdr:nvGrpSpPr>
        <xdr:grpSpPr>
          <a:xfrm>
            <a:off x="5300353" y="1488077"/>
            <a:ext cx="2563091" cy="1516380"/>
            <a:chOff x="6278482" y="2994660"/>
            <a:chExt cx="2949773" cy="1203960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D79B6C8-EDB7-4AA3-BCD6-515A6C6CA7F3}"/>
                </a:ext>
              </a:extLst>
            </xdr:cNvPr>
            <xdr:cNvGrpSpPr/>
          </xdr:nvGrpSpPr>
          <xdr:grpSpPr>
            <a:xfrm>
              <a:off x="6599355" y="3064683"/>
              <a:ext cx="2628900" cy="1028700"/>
              <a:chOff x="1135380" y="1897380"/>
              <a:chExt cx="2628900" cy="1028700"/>
            </a:xfrm>
          </xdr:grpSpPr>
          <xdr:sp macro="" textlink="">
            <xdr:nvSpPr>
              <xdr:cNvPr id="57" name="Rectangle: Rounded Corners 56">
                <a:extLst>
                  <a:ext uri="{FF2B5EF4-FFF2-40B4-BE49-F238E27FC236}">
                    <a16:creationId xmlns:a16="http://schemas.microsoft.com/office/drawing/2014/main" id="{4343FB76-6D47-3C3E-5BD8-51290BCB9AB0}"/>
                  </a:ext>
                </a:extLst>
              </xdr:cNvPr>
              <xdr:cNvSpPr/>
            </xdr:nvSpPr>
            <xdr:spPr>
              <a:xfrm>
                <a:off x="1135380" y="1897380"/>
                <a:ext cx="2628900" cy="1028700"/>
              </a:xfrm>
              <a:prstGeom prst="roundRect">
                <a:avLst/>
              </a:prstGeom>
              <a:solidFill>
                <a:schemeClr val="tx2">
                  <a:lumMod val="50000"/>
                </a:schemeClr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59" name="TextBox 58">
                <a:extLst>
                  <a:ext uri="{FF2B5EF4-FFF2-40B4-BE49-F238E27FC236}">
                    <a16:creationId xmlns:a16="http://schemas.microsoft.com/office/drawing/2014/main" id="{09347133-DF1C-AF3D-66A7-FCBC8E234D37}"/>
                  </a:ext>
                </a:extLst>
              </xdr:cNvPr>
              <xdr:cNvSpPr txBox="1"/>
            </xdr:nvSpPr>
            <xdr:spPr>
              <a:xfrm>
                <a:off x="2217420" y="1927860"/>
                <a:ext cx="1310640" cy="320040"/>
              </a:xfrm>
              <a:prstGeom prst="rect">
                <a:avLst/>
              </a:prstGeom>
              <a:solidFill>
                <a:schemeClr val="tx2">
                  <a:lumMod val="5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IN" sz="1600" b="1">
                    <a:solidFill>
                      <a:schemeClr val="bg1"/>
                    </a:solidFill>
                  </a:rPr>
                  <a:t>Purple</a:t>
                </a:r>
                <a:r>
                  <a:rPr lang="en-IN" sz="1600" b="1" baseline="0">
                    <a:solidFill>
                      <a:schemeClr val="bg1"/>
                    </a:solidFill>
                  </a:rPr>
                  <a:t> Cap</a:t>
                </a:r>
                <a:endParaRPr lang="en-IN" sz="1600" b="1">
                  <a:solidFill>
                    <a:schemeClr val="bg1"/>
                  </a:solidFill>
                </a:endParaRPr>
              </a:p>
            </xdr:txBody>
          </xdr:sp>
          <xdr:sp macro="" textlink="Season!P23">
            <xdr:nvSpPr>
              <xdr:cNvPr id="60" name="TextBox 59">
                <a:extLst>
                  <a:ext uri="{FF2B5EF4-FFF2-40B4-BE49-F238E27FC236}">
                    <a16:creationId xmlns:a16="http://schemas.microsoft.com/office/drawing/2014/main" id="{00A8C77E-197D-BAEE-BAA5-312E2E5A441E}"/>
                  </a:ext>
                </a:extLst>
              </xdr:cNvPr>
              <xdr:cNvSpPr txBox="1"/>
            </xdr:nvSpPr>
            <xdr:spPr>
              <a:xfrm>
                <a:off x="2377440" y="2217420"/>
                <a:ext cx="1181836" cy="378561"/>
              </a:xfrm>
              <a:prstGeom prst="rect">
                <a:avLst/>
              </a:prstGeom>
              <a:solidFill>
                <a:schemeClr val="tx2">
                  <a:lumMod val="5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5A9BE8DF-6603-4791-B098-F1F7886BB004}" type="TxLink">
                  <a:rPr lang="en-US" sz="1400" b="1" i="0" u="none" strike="noStrike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Calibri"/>
                    <a:ea typeface="Calibri"/>
                    <a:cs typeface="Calibri"/>
                  </a:rPr>
                  <a:pPr/>
                  <a:t>Imran Tahir</a:t>
                </a:fld>
                <a:endParaRPr lang="en-IN" sz="1400" b="1">
                  <a:solidFill>
                    <a:schemeClr val="accent6">
                      <a:lumMod val="60000"/>
                      <a:lumOff val="40000"/>
                    </a:schemeClr>
                  </a:solidFill>
                </a:endParaRPr>
              </a:p>
            </xdr:txBody>
          </xdr:sp>
        </xdr:grpSp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1C061F74-B9B2-C162-3083-03D89874DC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2">
              <a:extLst>
                <a:ext uri="{BEBA8EAE-BF5A-486C-A8C5-ECC9F3942E4B}">
                  <a14:imgProps xmlns:a14="http://schemas.microsoft.com/office/drawing/2010/main">
                    <a14:imgLayer r:embed="rId33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278482" y="2994660"/>
              <a:ext cx="1946037" cy="1203960"/>
            </a:xfrm>
            <a:prstGeom prst="rect">
              <a:avLst/>
            </a:prstGeom>
          </xdr:spPr>
        </xdr:pic>
      </xdr:grpSp>
      <xdr:sp macro="" textlink="Season!T23">
        <xdr:nvSpPr>
          <xdr:cNvPr id="6" name="TextBox 5">
            <a:extLst>
              <a:ext uri="{FF2B5EF4-FFF2-40B4-BE49-F238E27FC236}">
                <a16:creationId xmlns:a16="http://schemas.microsoft.com/office/drawing/2014/main" id="{AB881BD6-8F6D-4133-9216-AD20EAA3DD5B}"/>
              </a:ext>
            </a:extLst>
          </xdr:cNvPr>
          <xdr:cNvSpPr txBox="1"/>
        </xdr:nvSpPr>
        <xdr:spPr>
          <a:xfrm>
            <a:off x="6645187" y="2251937"/>
            <a:ext cx="763829" cy="570918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Total  Wickets:</a:t>
            </a:r>
            <a:r>
              <a:rPr lang="en-US" sz="1400" b="1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 </a:t>
            </a:r>
            <a:endParaRPr lang="en-IN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185056</xdr:colOff>
      <xdr:row>7</xdr:row>
      <xdr:rowOff>131719</xdr:rowOff>
    </xdr:from>
    <xdr:to>
      <xdr:col>9</xdr:col>
      <xdr:colOff>43543</xdr:colOff>
      <xdr:row>16</xdr:row>
      <xdr:rowOff>10886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B0D6D04E-3076-ED5A-1BAC-361322251CD8}"/>
            </a:ext>
          </a:extLst>
        </xdr:cNvPr>
        <xdr:cNvGrpSpPr/>
      </xdr:nvGrpSpPr>
      <xdr:grpSpPr>
        <a:xfrm>
          <a:off x="2611015" y="1484658"/>
          <a:ext cx="2890936" cy="1558677"/>
          <a:chOff x="2623456" y="1427119"/>
          <a:chExt cx="2906487" cy="1544681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AEE2F6FF-201E-6499-6394-5E38D546447A}"/>
              </a:ext>
            </a:extLst>
          </xdr:cNvPr>
          <xdr:cNvGrpSpPr/>
        </xdr:nvGrpSpPr>
        <xdr:grpSpPr>
          <a:xfrm>
            <a:off x="2623456" y="1427119"/>
            <a:ext cx="2906487" cy="1544681"/>
            <a:chOff x="2862943" y="1470661"/>
            <a:chExt cx="2612570" cy="1414054"/>
          </a:xfrm>
        </xdr:grpSpPr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D0F0B2B0-26EE-1851-08CF-F3619B7184C2}"/>
                </a:ext>
              </a:extLst>
            </xdr:cNvPr>
            <xdr:cNvGrpSpPr/>
          </xdr:nvGrpSpPr>
          <xdr:grpSpPr>
            <a:xfrm>
              <a:off x="2862943" y="1470661"/>
              <a:ext cx="2612570" cy="1414054"/>
              <a:chOff x="3569660" y="2975883"/>
              <a:chExt cx="2930635" cy="1143000"/>
            </a:xfrm>
          </xdr:grpSpPr>
          <xdr:grpSp>
            <xdr:nvGrpSpPr>
              <xdr:cNvPr id="61" name="Group 60">
                <a:extLst>
                  <a:ext uri="{FF2B5EF4-FFF2-40B4-BE49-F238E27FC236}">
                    <a16:creationId xmlns:a16="http://schemas.microsoft.com/office/drawing/2014/main" id="{101F0179-16B5-4DFC-9EED-83DEE2ADC036}"/>
                  </a:ext>
                </a:extLst>
              </xdr:cNvPr>
              <xdr:cNvGrpSpPr/>
            </xdr:nvGrpSpPr>
            <xdr:grpSpPr>
              <a:xfrm>
                <a:off x="3871395" y="3072303"/>
                <a:ext cx="2628900" cy="1028700"/>
                <a:chOff x="1135380" y="1897380"/>
                <a:chExt cx="2628900" cy="1028700"/>
              </a:xfrm>
            </xdr:grpSpPr>
            <xdr:sp macro="" textlink="">
              <xdr:nvSpPr>
                <xdr:cNvPr id="62" name="Rectangle: Rounded Corners 61">
                  <a:extLst>
                    <a:ext uri="{FF2B5EF4-FFF2-40B4-BE49-F238E27FC236}">
                      <a16:creationId xmlns:a16="http://schemas.microsoft.com/office/drawing/2014/main" id="{23AB3E03-C161-A22D-7AD9-DB2A5240AB1C}"/>
                    </a:ext>
                  </a:extLst>
                </xdr:cNvPr>
                <xdr:cNvSpPr/>
              </xdr:nvSpPr>
              <xdr:spPr>
                <a:xfrm>
                  <a:off x="1135380" y="1897380"/>
                  <a:ext cx="2628900" cy="1028700"/>
                </a:xfrm>
                <a:prstGeom prst="roundRect">
                  <a:avLst/>
                </a:prstGeom>
                <a:solidFill>
                  <a:schemeClr val="tx2">
                    <a:lumMod val="50000"/>
                  </a:schemeClr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sp macro="" textlink="">
              <xdr:nvSpPr>
                <xdr:cNvPr id="64" name="TextBox 63">
                  <a:extLst>
                    <a:ext uri="{FF2B5EF4-FFF2-40B4-BE49-F238E27FC236}">
                      <a16:creationId xmlns:a16="http://schemas.microsoft.com/office/drawing/2014/main" id="{666FABEA-AAEC-5E66-8137-402DE19F7C59}"/>
                    </a:ext>
                  </a:extLst>
                </xdr:cNvPr>
                <xdr:cNvSpPr txBox="1"/>
              </xdr:nvSpPr>
              <xdr:spPr>
                <a:xfrm>
                  <a:off x="2207064" y="1929497"/>
                  <a:ext cx="1310640" cy="202379"/>
                </a:xfrm>
                <a:prstGeom prst="rect">
                  <a:avLst/>
                </a:prstGeom>
                <a:solidFill>
                  <a:schemeClr val="tx2">
                    <a:lumMod val="50000"/>
                  </a:schemeClr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n-IN" sz="1600" b="1">
                      <a:solidFill>
                        <a:schemeClr val="bg1"/>
                      </a:solidFill>
                    </a:rPr>
                    <a:t>Orange</a:t>
                  </a:r>
                  <a:r>
                    <a:rPr lang="en-IN" sz="1600" b="1" baseline="0">
                      <a:solidFill>
                        <a:schemeClr val="bg1"/>
                      </a:solidFill>
                    </a:rPr>
                    <a:t> Cap</a:t>
                  </a:r>
                  <a:endParaRPr lang="en-IN" sz="1600" b="1">
                    <a:solidFill>
                      <a:schemeClr val="bg1"/>
                    </a:solidFill>
                  </a:endParaRPr>
                </a:p>
              </xdr:txBody>
            </xdr:sp>
            <xdr:sp macro="" textlink="Season!O23">
              <xdr:nvSpPr>
                <xdr:cNvPr id="65" name="TextBox 64">
                  <a:extLst>
                    <a:ext uri="{FF2B5EF4-FFF2-40B4-BE49-F238E27FC236}">
                      <a16:creationId xmlns:a16="http://schemas.microsoft.com/office/drawing/2014/main" id="{E3A0C8F0-CF50-77FC-85D6-41304A9F8495}"/>
                    </a:ext>
                  </a:extLst>
                </xdr:cNvPr>
                <xdr:cNvSpPr txBox="1"/>
              </xdr:nvSpPr>
              <xdr:spPr>
                <a:xfrm>
                  <a:off x="2324852" y="2197317"/>
                  <a:ext cx="1280874" cy="484524"/>
                </a:xfrm>
                <a:prstGeom prst="rect">
                  <a:avLst/>
                </a:prstGeom>
                <a:solidFill>
                  <a:schemeClr val="tx2">
                    <a:lumMod val="50000"/>
                  </a:schemeClr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069CA28E-2F3F-4412-B679-825F7811E4BB}" type="TxLink">
                    <a:rPr lang="en-US" sz="1400" b="1" i="0" u="none" strike="noStrike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/>
                    <a:t>David Warner (SRH)</a:t>
                  </a:fld>
                  <a:endParaRPr lang="en-IN" sz="1400" b="1">
                    <a:solidFill>
                      <a:schemeClr val="accent6">
                        <a:lumMod val="60000"/>
                        <a:lumOff val="40000"/>
                      </a:schemeClr>
                    </a:solidFill>
                  </a:endParaRPr>
                </a:p>
              </xdr:txBody>
            </xdr:sp>
          </xdr:grpSp>
          <xdr:pic>
            <xdr:nvPicPr>
              <xdr:cNvPr id="67" name="Picture 66">
                <a:extLst>
                  <a:ext uri="{FF2B5EF4-FFF2-40B4-BE49-F238E27FC236}">
                    <a16:creationId xmlns:a16="http://schemas.microsoft.com/office/drawing/2014/main" id="{9C876632-FEBC-E734-6A6A-CB4123A082D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4" cstate="print">
                <a:extLst>
                  <a:ext uri="{BEBA8EAE-BF5A-486C-A8C5-ECC9F3942E4B}">
                    <a14:imgProps xmlns:a14="http://schemas.microsoft.com/office/drawing/2010/main">
                      <a14:imgLayer r:embed="rId35">
                        <a14:imgEffect>
                          <a14:backgroundRemoval t="10000" b="90000" l="10000" r="90000">
                            <a14:backgroundMark x1="70393" y1="10476" x2="43892" y2="317"/>
                            <a14:backgroundMark x1="43892" y1="317" x2="23188" y2="18095"/>
                            <a14:backgroundMark x1="23188" y1="18095" x2="20290" y2="96508"/>
                            <a14:backgroundMark x1="20290" y1="96508" x2="21532" y2="99365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569660" y="2975883"/>
                <a:ext cx="1752600" cy="1143000"/>
              </a:xfrm>
              <a:prstGeom prst="rect">
                <a:avLst/>
              </a:prstGeom>
            </xdr:spPr>
          </xdr:pic>
        </xdr:grpSp>
        <xdr:sp macro="" textlink="Season!S23">
          <xdr:nvSpPr>
            <xdr:cNvPr id="3" name="TextBox 2">
              <a:extLst>
                <a:ext uri="{FF2B5EF4-FFF2-40B4-BE49-F238E27FC236}">
                  <a16:creationId xmlns:a16="http://schemas.microsoft.com/office/drawing/2014/main" id="{51575320-D8DD-36ED-2398-297D44BA8D03}"/>
                </a:ext>
              </a:extLst>
            </xdr:cNvPr>
            <xdr:cNvSpPr txBox="1"/>
          </xdr:nvSpPr>
          <xdr:spPr>
            <a:xfrm>
              <a:off x="4203477" y="2417218"/>
              <a:ext cx="929564" cy="377810"/>
            </a:xfrm>
            <a:prstGeom prst="rect">
              <a:avLst/>
            </a:prstGeom>
            <a:solidFill>
              <a:schemeClr val="tx2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t>Total Run: </a:t>
              </a:r>
              <a:endParaRPr lang="en-IN" sz="1400" b="1">
                <a:solidFill>
                  <a:schemeClr val="bg1"/>
                </a:solidFill>
              </a:endParaRPr>
            </a:p>
          </xdr:txBody>
        </xdr:sp>
      </xdr:grpSp>
      <xdr:sp macro="" textlink="Season!S23">
        <xdr:nvSpPr>
          <xdr:cNvPr id="13" name="TextBox 12">
            <a:extLst>
              <a:ext uri="{FF2B5EF4-FFF2-40B4-BE49-F238E27FC236}">
                <a16:creationId xmlns:a16="http://schemas.microsoft.com/office/drawing/2014/main" id="{82868A6C-3B8A-4868-7D8A-D171474DF396}"/>
              </a:ext>
            </a:extLst>
          </xdr:cNvPr>
          <xdr:cNvSpPr txBox="1"/>
        </xdr:nvSpPr>
        <xdr:spPr>
          <a:xfrm>
            <a:off x="4974771" y="2460171"/>
            <a:ext cx="489857" cy="261257"/>
          </a:xfrm>
          <a:prstGeom prst="rect">
            <a:avLst/>
          </a:prstGeom>
          <a:solidFill>
            <a:schemeClr val="tx2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F8411E0-09DC-471F-BD99-24F2F44E9A6D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692</a:t>
            </a:fld>
            <a:endParaRPr lang="en-IN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272143</xdr:colOff>
      <xdr:row>13</xdr:row>
      <xdr:rowOff>108857</xdr:rowOff>
    </xdr:from>
    <xdr:to>
      <xdr:col>13</xdr:col>
      <xdr:colOff>152400</xdr:colOff>
      <xdr:row>15</xdr:row>
      <xdr:rowOff>0</xdr:rowOff>
    </xdr:to>
    <xdr:sp macro="" textlink="Season!T23">
      <xdr:nvSpPr>
        <xdr:cNvPr id="14" name="TextBox 13">
          <a:extLst>
            <a:ext uri="{FF2B5EF4-FFF2-40B4-BE49-F238E27FC236}">
              <a16:creationId xmlns:a16="http://schemas.microsoft.com/office/drawing/2014/main" id="{B98D7525-270C-4DC0-BB45-95B524404A27}"/>
            </a:ext>
          </a:extLst>
        </xdr:cNvPr>
        <xdr:cNvSpPr txBox="1"/>
      </xdr:nvSpPr>
      <xdr:spPr>
        <a:xfrm>
          <a:off x="7587343" y="2514600"/>
          <a:ext cx="489857" cy="261257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9E13A69-CD7C-4129-80DA-57D40BFC2759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26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141515</xdr:colOff>
      <xdr:row>22</xdr:row>
      <xdr:rowOff>130629</xdr:rowOff>
    </xdr:from>
    <xdr:to>
      <xdr:col>2</xdr:col>
      <xdr:colOff>557569</xdr:colOff>
      <xdr:row>23</xdr:row>
      <xdr:rowOff>64411</xdr:rowOff>
    </xdr:to>
    <xdr:sp macro="" textlink="Season!N71">
      <xdr:nvSpPr>
        <xdr:cNvPr id="12" name="TextBox 11">
          <a:extLst>
            <a:ext uri="{FF2B5EF4-FFF2-40B4-BE49-F238E27FC236}">
              <a16:creationId xmlns:a16="http://schemas.microsoft.com/office/drawing/2014/main" id="{FF6B02A0-FEA8-413A-BCF7-B66A5C859353}"/>
            </a:ext>
          </a:extLst>
        </xdr:cNvPr>
        <xdr:cNvSpPr txBox="1"/>
      </xdr:nvSpPr>
      <xdr:spPr>
        <a:xfrm>
          <a:off x="751115" y="4267200"/>
          <a:ext cx="1025654" cy="358325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accent1"/>
              </a:solidFill>
            </a:rPr>
            <a:t>Total</a:t>
          </a:r>
          <a:r>
            <a:rPr lang="en-IN" sz="1600" b="1" baseline="0">
              <a:solidFill>
                <a:schemeClr val="accent1"/>
              </a:solidFill>
            </a:rPr>
            <a:t> Run</a:t>
          </a:r>
          <a:endParaRPr lang="en-IN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76201</xdr:colOff>
      <xdr:row>22</xdr:row>
      <xdr:rowOff>152400</xdr:rowOff>
    </xdr:from>
    <xdr:to>
      <xdr:col>7</xdr:col>
      <xdr:colOff>566057</xdr:colOff>
      <xdr:row>23</xdr:row>
      <xdr:rowOff>76200</xdr:rowOff>
    </xdr:to>
    <xdr:sp macro="" textlink="Season!O71">
      <xdr:nvSpPr>
        <xdr:cNvPr id="17" name="TextBox 16">
          <a:extLst>
            <a:ext uri="{FF2B5EF4-FFF2-40B4-BE49-F238E27FC236}">
              <a16:creationId xmlns:a16="http://schemas.microsoft.com/office/drawing/2014/main" id="{9428A8D4-D368-482D-9317-9EBE2D2D0579}"/>
            </a:ext>
          </a:extLst>
        </xdr:cNvPr>
        <xdr:cNvSpPr txBox="1"/>
      </xdr:nvSpPr>
      <xdr:spPr>
        <a:xfrm>
          <a:off x="3733801" y="4288971"/>
          <a:ext cx="1099456" cy="348343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Strike</a:t>
          </a:r>
          <a:r>
            <a:rPr lang="en-US" sz="14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 Rate</a:t>
          </a:r>
          <a:endParaRPr lang="en-US" sz="14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348688</xdr:colOff>
      <xdr:row>22</xdr:row>
      <xdr:rowOff>130630</xdr:rowOff>
    </xdr:from>
    <xdr:to>
      <xdr:col>5</xdr:col>
      <xdr:colOff>572206</xdr:colOff>
      <xdr:row>23</xdr:row>
      <xdr:rowOff>45995</xdr:rowOff>
    </xdr:to>
    <xdr:sp macro="" textlink="Season!P71">
      <xdr:nvSpPr>
        <xdr:cNvPr id="19" name="TextBox 18">
          <a:extLst>
            <a:ext uri="{FF2B5EF4-FFF2-40B4-BE49-F238E27FC236}">
              <a16:creationId xmlns:a16="http://schemas.microsoft.com/office/drawing/2014/main" id="{7B94DC64-BF73-4222-99FD-EC1D5D9A7356}"/>
            </a:ext>
          </a:extLst>
        </xdr:cNvPr>
        <xdr:cNvSpPr txBox="1"/>
      </xdr:nvSpPr>
      <xdr:spPr>
        <a:xfrm>
          <a:off x="2787088" y="4267201"/>
          <a:ext cx="833118" cy="339908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accent1"/>
              </a:solidFill>
            </a:rPr>
            <a:t>4's</a:t>
          </a:r>
        </a:p>
      </xdr:txBody>
    </xdr:sp>
    <xdr:clientData/>
  </xdr:twoCellAnchor>
  <xdr:twoCellAnchor>
    <xdr:from>
      <xdr:col>3</xdr:col>
      <xdr:colOff>5617</xdr:colOff>
      <xdr:row>22</xdr:row>
      <xdr:rowOff>140267</xdr:rowOff>
    </xdr:from>
    <xdr:to>
      <xdr:col>4</xdr:col>
      <xdr:colOff>229135</xdr:colOff>
      <xdr:row>23</xdr:row>
      <xdr:rowOff>55632</xdr:rowOff>
    </xdr:to>
    <xdr:sp macro="" textlink="Season!Q71">
      <xdr:nvSpPr>
        <xdr:cNvPr id="21" name="TextBox 20">
          <a:extLst>
            <a:ext uri="{FF2B5EF4-FFF2-40B4-BE49-F238E27FC236}">
              <a16:creationId xmlns:a16="http://schemas.microsoft.com/office/drawing/2014/main" id="{6DFE96E5-2BA1-47CD-BF20-3C31191CC5BC}"/>
            </a:ext>
          </a:extLst>
        </xdr:cNvPr>
        <xdr:cNvSpPr txBox="1"/>
      </xdr:nvSpPr>
      <xdr:spPr>
        <a:xfrm>
          <a:off x="1834417" y="4276838"/>
          <a:ext cx="833118" cy="339908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accent1"/>
              </a:solidFill>
            </a:rPr>
            <a:t>6's</a:t>
          </a:r>
        </a:p>
      </xdr:txBody>
    </xdr:sp>
    <xdr:clientData/>
  </xdr:twoCellAnchor>
  <xdr:twoCellAnchor>
    <xdr:from>
      <xdr:col>8</xdr:col>
      <xdr:colOff>457200</xdr:colOff>
      <xdr:row>22</xdr:row>
      <xdr:rowOff>32659</xdr:rowOff>
    </xdr:from>
    <xdr:to>
      <xdr:col>10</xdr:col>
      <xdr:colOff>179751</xdr:colOff>
      <xdr:row>23</xdr:row>
      <xdr:rowOff>51873</xdr:rowOff>
    </xdr:to>
    <xdr:sp macro="" textlink="Season!N73">
      <xdr:nvSpPr>
        <xdr:cNvPr id="23" name="TextBox 22">
          <a:extLst>
            <a:ext uri="{FF2B5EF4-FFF2-40B4-BE49-F238E27FC236}">
              <a16:creationId xmlns:a16="http://schemas.microsoft.com/office/drawing/2014/main" id="{789702AA-7BF3-4B15-8EB3-23618FAB4F95}"/>
            </a:ext>
          </a:extLst>
        </xdr:cNvPr>
        <xdr:cNvSpPr txBox="1"/>
      </xdr:nvSpPr>
      <xdr:spPr>
        <a:xfrm>
          <a:off x="5334000" y="4169230"/>
          <a:ext cx="941751" cy="247814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accent1"/>
              </a:solidFill>
            </a:rPr>
            <a:t>Wickets</a:t>
          </a:r>
        </a:p>
      </xdr:txBody>
    </xdr:sp>
    <xdr:clientData/>
  </xdr:twoCellAnchor>
  <xdr:twoCellAnchor>
    <xdr:from>
      <xdr:col>13</xdr:col>
      <xdr:colOff>446314</xdr:colOff>
      <xdr:row>21</xdr:row>
      <xdr:rowOff>108857</xdr:rowOff>
    </xdr:from>
    <xdr:to>
      <xdr:col>15</xdr:col>
      <xdr:colOff>141514</xdr:colOff>
      <xdr:row>23</xdr:row>
      <xdr:rowOff>32656</xdr:rowOff>
    </xdr:to>
    <xdr:sp macro="" textlink="Season!Q73">
      <xdr:nvSpPr>
        <xdr:cNvPr id="25" name="TextBox 24">
          <a:extLst>
            <a:ext uri="{FF2B5EF4-FFF2-40B4-BE49-F238E27FC236}">
              <a16:creationId xmlns:a16="http://schemas.microsoft.com/office/drawing/2014/main" id="{760D749B-970E-41AC-99D3-0D246EAE81CD}"/>
            </a:ext>
          </a:extLst>
        </xdr:cNvPr>
        <xdr:cNvSpPr txBox="1"/>
      </xdr:nvSpPr>
      <xdr:spPr>
        <a:xfrm>
          <a:off x="8371114" y="4060371"/>
          <a:ext cx="914400" cy="337456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Bolling</a:t>
          </a:r>
          <a:r>
            <a:rPr lang="en-US" sz="14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 SR</a:t>
          </a:r>
          <a:endParaRPr lang="en-US" sz="14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87085</xdr:colOff>
      <xdr:row>22</xdr:row>
      <xdr:rowOff>0</xdr:rowOff>
    </xdr:from>
    <xdr:to>
      <xdr:col>13</xdr:col>
      <xdr:colOff>359227</xdr:colOff>
      <xdr:row>23</xdr:row>
      <xdr:rowOff>65314</xdr:rowOff>
    </xdr:to>
    <xdr:sp macro="" textlink="Season!P73">
      <xdr:nvSpPr>
        <xdr:cNvPr id="27" name="TextBox 26">
          <a:extLst>
            <a:ext uri="{FF2B5EF4-FFF2-40B4-BE49-F238E27FC236}">
              <a16:creationId xmlns:a16="http://schemas.microsoft.com/office/drawing/2014/main" id="{FD170903-E434-4E05-853D-DC3E3834DC98}"/>
            </a:ext>
          </a:extLst>
        </xdr:cNvPr>
        <xdr:cNvSpPr txBox="1"/>
      </xdr:nvSpPr>
      <xdr:spPr>
        <a:xfrm>
          <a:off x="7402285" y="4136571"/>
          <a:ext cx="881742" cy="293914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Average</a:t>
          </a:r>
        </a:p>
      </xdr:txBody>
    </xdr:sp>
    <xdr:clientData/>
  </xdr:twoCellAnchor>
  <xdr:twoCellAnchor>
    <xdr:from>
      <xdr:col>10</xdr:col>
      <xdr:colOff>272142</xdr:colOff>
      <xdr:row>22</xdr:row>
      <xdr:rowOff>10886</xdr:rowOff>
    </xdr:from>
    <xdr:to>
      <xdr:col>12</xdr:col>
      <xdr:colOff>43543</xdr:colOff>
      <xdr:row>23</xdr:row>
      <xdr:rowOff>58736</xdr:rowOff>
    </xdr:to>
    <xdr:sp macro="" textlink="Season!O73">
      <xdr:nvSpPr>
        <xdr:cNvPr id="28" name="TextBox 27">
          <a:extLst>
            <a:ext uri="{FF2B5EF4-FFF2-40B4-BE49-F238E27FC236}">
              <a16:creationId xmlns:a16="http://schemas.microsoft.com/office/drawing/2014/main" id="{227A03B9-C140-4082-A461-6E3BB4B5DF37}"/>
            </a:ext>
          </a:extLst>
        </xdr:cNvPr>
        <xdr:cNvSpPr txBox="1"/>
      </xdr:nvSpPr>
      <xdr:spPr>
        <a:xfrm>
          <a:off x="6368142" y="4147457"/>
          <a:ext cx="990601" cy="276450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Economy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0.28667</cdr:x>
      <cdr:y>0.06457</cdr:y>
    </cdr:from>
    <cdr:to>
      <cdr:x>0.80633</cdr:x>
      <cdr:y>0.19685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5495721-A1F7-04B2-EFB0-E7306954C28B}"/>
            </a:ext>
          </a:extLst>
        </cdr:cNvPr>
        <cdr:cNvSpPr txBox="1"/>
      </cdr:nvSpPr>
      <cdr:spPr>
        <a:xfrm xmlns:a="http://schemas.openxmlformats.org/drawingml/2006/main">
          <a:off x="1139190" y="156210"/>
          <a:ext cx="206502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0.19463</cdr:x>
      <cdr:y>0.03937</cdr:y>
    </cdr:from>
    <cdr:to>
      <cdr:x>0.86385</cdr:x>
      <cdr:y>0.12441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D90B143-2A97-63DC-EB5B-E77A907E3E3C}"/>
            </a:ext>
          </a:extLst>
        </cdr:cNvPr>
        <cdr:cNvSpPr txBox="1"/>
      </cdr:nvSpPr>
      <cdr:spPr>
        <a:xfrm xmlns:a="http://schemas.openxmlformats.org/drawingml/2006/main">
          <a:off x="773430" y="95250"/>
          <a:ext cx="265938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ndra Kumar" refreshedDate="46093.568910995367" createdVersion="8" refreshedVersion="8" minRefreshableVersion="3" recordCount="17" xr:uid="{1F970154-33A7-4DAB-912B-8760E0AD5733}">
  <cacheSource type="worksheet">
    <worksheetSource ref="A19:A36" sheet="Season"/>
  </cacheSource>
  <cacheFields count="1">
    <cacheField name="Year" numFmtId="0">
      <sharedItems containsMixedTypes="1" containsNumber="1" containsInteger="1" minValue="2009" maxValue="2024" count="17">
        <s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26993066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kumar" refreshedDate="46101.555208449077" createdVersion="8" refreshedVersion="8" minRefreshableVersion="3" recordCount="17" xr:uid="{4D8E1001-8AEE-43EA-805A-E08C0DD0C986}">
  <cacheSource type="worksheet">
    <worksheetSource ref="A69:K86" sheet="Season"/>
  </cacheSource>
  <cacheFields count="11">
    <cacheField name="Year" numFmtId="0">
      <sharedItems containsSemiMixedTypes="0" containsString="0" containsNumber="1" containsInteger="1" minValue="2008" maxValue="2024"/>
    </cacheField>
    <cacheField name="Winners (Player)" numFmtId="0">
      <sharedItems count="14">
        <s v="Shaun Marsh (PBKS)"/>
        <s v="Matthew Hayden (CSK)"/>
        <s v="Sachin Tendulkar (MI)"/>
        <s v="Chris Gayle (RCB)"/>
        <s v="Michael Hussey (CSK)"/>
        <s v="Robin Uthappa (KKR)"/>
        <s v="David Warner (SRH)"/>
        <s v="Virat Kohli (RCB)"/>
        <s v="Kane Williamson (SRH)"/>
        <s v="KL Rahul (PBKS)"/>
        <s v="Ruturaj Gaikwad (CSK)"/>
        <s v="Jos Buttler (RR)"/>
        <s v="Shubman Gill"/>
        <s v="Virat Kohli"/>
      </sharedItems>
    </cacheField>
    <cacheField name="Innings" numFmtId="0">
      <sharedItems containsSemiMixedTypes="0" containsString="0" containsNumber="1" containsInteger="1" minValue="11" maxValue="17"/>
    </cacheField>
    <cacheField name="Runs" numFmtId="0">
      <sharedItems containsSemiMixedTypes="0" containsString="0" containsNumber="1" containsInteger="1" minValue="562" maxValue="973"/>
    </cacheField>
    <cacheField name="Highest Score" numFmtId="0">
      <sharedItems containsMixedTypes="1" containsNumber="1" containsInteger="1" minValue="83" maxValue="129"/>
    </cacheField>
    <cacheField name="Average" numFmtId="0">
      <sharedItems containsSemiMixedTypes="0" containsString="0" containsNumber="1" minValue="43.23" maxValue="81.08"/>
    </cacheField>
    <cacheField name="Strike Rate" numFmtId="0">
      <sharedItems containsSemiMixedTypes="0" containsString="0" containsNumber="1" minValue="129.34" maxValue="183.13"/>
    </cacheField>
    <cacheField name="50" numFmtId="0">
      <sharedItems containsSemiMixedTypes="0" containsString="0" containsNumber="1" containsInteger="1" minValue="3" maxValue="8"/>
    </cacheField>
    <cacheField name="100" numFmtId="0">
      <sharedItems containsSemiMixedTypes="0" containsString="0" containsNumber="1" containsInteger="1" minValue="0" maxValue="4"/>
    </cacheField>
    <cacheField name="4s" numFmtId="0">
      <sharedItems containsSemiMixedTypes="0" containsString="0" containsNumber="1" containsInteger="1" minValue="46" maxValue="86"/>
    </cacheField>
    <cacheField name="6s" numFmtId="0">
      <sharedItems containsSemiMixedTypes="0" containsString="0" containsNumber="1" containsInteger="1" minValue="3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08"/>
    <x v="0"/>
    <n v="11"/>
    <n v="616"/>
    <n v="115"/>
    <n v="68.44"/>
    <n v="139.68"/>
    <n v="5"/>
    <n v="1"/>
    <n v="59"/>
    <n v="26"/>
  </r>
  <r>
    <n v="2009"/>
    <x v="1"/>
    <n v="12"/>
    <n v="572"/>
    <n v="89"/>
    <n v="52"/>
    <n v="144.81"/>
    <n v="5"/>
    <n v="0"/>
    <n v="60"/>
    <n v="22"/>
  </r>
  <r>
    <n v="2010"/>
    <x v="2"/>
    <n v="15"/>
    <n v="618"/>
    <n v="89"/>
    <n v="47.53"/>
    <n v="132.61000000000001"/>
    <n v="5"/>
    <n v="0"/>
    <n v="86"/>
    <n v="3"/>
  </r>
  <r>
    <n v="2011"/>
    <x v="3"/>
    <n v="12"/>
    <n v="608"/>
    <n v="107"/>
    <n v="67.55"/>
    <n v="183.13"/>
    <n v="3"/>
    <n v="2"/>
    <n v="57"/>
    <n v="44"/>
  </r>
  <r>
    <n v="2012"/>
    <x v="3"/>
    <n v="14"/>
    <n v="733"/>
    <n v="128"/>
    <n v="61.08"/>
    <n v="160.74"/>
    <n v="7"/>
    <n v="1"/>
    <n v="46"/>
    <n v="59"/>
  </r>
  <r>
    <n v="2013"/>
    <x v="4"/>
    <n v="17"/>
    <n v="733"/>
    <n v="95"/>
    <n v="52.35"/>
    <n v="129.5"/>
    <n v="6"/>
    <n v="0"/>
    <n v="81"/>
    <n v="17"/>
  </r>
  <r>
    <n v="2014"/>
    <x v="5"/>
    <n v="16"/>
    <n v="660"/>
    <n v="83"/>
    <n v="44"/>
    <n v="137.78"/>
    <n v="5"/>
    <n v="0"/>
    <n v="74"/>
    <n v="18"/>
  </r>
  <r>
    <n v="2015"/>
    <x v="6"/>
    <n v="14"/>
    <n v="562"/>
    <n v="91"/>
    <n v="43.23"/>
    <n v="156.54"/>
    <n v="7"/>
    <n v="0"/>
    <n v="65"/>
    <n v="21"/>
  </r>
  <r>
    <n v="2016"/>
    <x v="7"/>
    <n v="16"/>
    <n v="973"/>
    <n v="113"/>
    <n v="81.08"/>
    <n v="152.03"/>
    <n v="7"/>
    <n v="4"/>
    <n v="83"/>
    <n v="38"/>
  </r>
  <r>
    <n v="2017"/>
    <x v="6"/>
    <n v="14"/>
    <n v="641"/>
    <n v="126"/>
    <n v="58.27"/>
    <n v="141.81"/>
    <n v="4"/>
    <n v="1"/>
    <n v="63"/>
    <n v="26"/>
  </r>
  <r>
    <n v="2018"/>
    <x v="8"/>
    <n v="17"/>
    <n v="735"/>
    <n v="84"/>
    <n v="52.5"/>
    <n v="142.44"/>
    <n v="8"/>
    <n v="0"/>
    <n v="64"/>
    <n v="28"/>
  </r>
  <r>
    <n v="2019"/>
    <x v="6"/>
    <n v="12"/>
    <n v="692"/>
    <n v="100"/>
    <n v="69.2"/>
    <n v="143.87"/>
    <n v="8"/>
    <n v="1"/>
    <n v="57"/>
    <n v="21"/>
  </r>
  <r>
    <n v="2020"/>
    <x v="9"/>
    <n v="14"/>
    <n v="670"/>
    <s v="132*"/>
    <n v="55.83"/>
    <n v="129.34"/>
    <n v="5"/>
    <n v="1"/>
    <n v="58"/>
    <n v="23"/>
  </r>
  <r>
    <n v="2021"/>
    <x v="10"/>
    <n v="16"/>
    <n v="635"/>
    <s v="101*"/>
    <n v="45.35"/>
    <n v="136.26"/>
    <n v="4"/>
    <n v="1"/>
    <n v="64"/>
    <n v="23"/>
  </r>
  <r>
    <n v="2022"/>
    <x v="11"/>
    <n v="17"/>
    <n v="863"/>
    <n v="116"/>
    <n v="57.53"/>
    <n v="149.05000000000001"/>
    <n v="4"/>
    <n v="4"/>
    <n v="83"/>
    <n v="45"/>
  </r>
  <r>
    <n v="2023"/>
    <x v="12"/>
    <n v="17"/>
    <n v="890"/>
    <n v="129"/>
    <n v="59.33"/>
    <n v="157.80000000000001"/>
    <n v="4"/>
    <n v="3"/>
    <n v="85"/>
    <n v="33"/>
  </r>
  <r>
    <n v="2024"/>
    <x v="13"/>
    <n v="15"/>
    <n v="741"/>
    <n v="113"/>
    <n v="61.75"/>
    <n v="154.69999999999999"/>
    <n v="5"/>
    <n v="1"/>
    <n v="62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A83B2-112E-420A-9FEC-D83E3AD6C7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1">
    <pivotField axis="axisPage" showAll="0">
      <items count="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0B19C-B38C-472E-BCFC-A3A5849242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8" firstHeaderRow="1" firstDataRow="1" firstDataCol="1"/>
  <pivotFields count="11">
    <pivotField dataField="1" showAll="0"/>
    <pivotField axis="axisRow" showAll="0">
      <items count="15">
        <item x="3"/>
        <item x="6"/>
        <item x="11"/>
        <item x="8"/>
        <item x="9"/>
        <item x="1"/>
        <item x="4"/>
        <item x="5"/>
        <item x="10"/>
        <item x="2"/>
        <item x="0"/>
        <item x="12"/>
        <item x="1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Year" fld="0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5604C4-0FCF-4094-A706-150E79DA51CA}" name="Table4" displayName="Table4" ref="A1:B3" totalsRowShown="0">
  <autoFilter ref="A1:B3" xr:uid="{0F5604C4-0FCF-4094-A706-150E79DA51CA}"/>
  <tableColumns count="2">
    <tableColumn id="1" xr3:uid="{CC028E51-E3D5-4FB9-91EB-430CE88844D8}" name="Decision"/>
    <tableColumn id="2" xr3:uid="{F8905529-E787-4FD7-8605-9969090C4EFE}" name="Wi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F611B0-E3C9-4520-B00E-DDA6F3E99488}" name="Table5" displayName="Table5" ref="A1:B5" totalsRowShown="0">
  <autoFilter ref="A1:B5" xr:uid="{69F611B0-E3C9-4520-B00E-DDA6F3E99488}"/>
  <tableColumns count="2">
    <tableColumn id="1" xr3:uid="{70DB8EC1-B88E-438F-BEF2-1CAA17E86C78}" name="Result Type"/>
    <tableColumn id="2" xr3:uid="{72AF5883-D5A8-4D3D-B8EC-919B5EC87A77}" name="Wi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CE32DE-B4E6-45C0-8E68-26CE9959F1A9}" name="Table6" displayName="Table6" ref="A1:C11" totalsRowShown="0">
  <autoFilter ref="A1:C11" xr:uid="{01CE32DE-B4E6-45C0-8E68-26CE9959F1A9}"/>
  <tableColumns count="3">
    <tableColumn id="1" xr3:uid="{FEE45DCA-0A26-4117-B219-9DDF5A891433}" name="Venue"/>
    <tableColumn id="2" xr3:uid="{D53F39D0-5C63-4B23-8AB8-4A4CE83F72E8}" name="Runs"/>
    <tableColumn id="3" xr3:uid="{6E58E57B-A99C-4E63-8628-59987B97BFF3}" name="Wicke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BE3C3C-E1AE-4EAD-926C-701B91E7F9B8}" name="Table7" displayName="Table7" ref="A1:B13" totalsRowShown="0">
  <autoFilter ref="A1:B13" xr:uid="{90BE3C3C-E1AE-4EAD-926C-701B91E7F9B8}"/>
  <sortState xmlns:xlrd2="http://schemas.microsoft.com/office/spreadsheetml/2017/richdata2" ref="A2:B13">
    <sortCondition ref="B1:B13"/>
  </sortState>
  <tableColumns count="2">
    <tableColumn id="1" xr3:uid="{A2A410EC-6616-47A0-9FC1-680AD7F53DFB}" name="Team"/>
    <tableColumn id="2" xr3:uid="{192761EB-76E9-43BB-8EF1-D0B2EB5BF8FF}" name="Wi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4CBBE-9623-4F97-B932-FFE35B708E45}" name="Table1" displayName="Table1" ref="A20:A36" totalsRowShown="0" headerRowDxfId="5" dataDxfId="3" headerRowBorderDxfId="4" tableBorderDxfId="2" totalsRowBorderDxfId="1">
  <autoFilter ref="A20:A36" xr:uid="{3DA4CBBE-9623-4F97-B932-FFE35B708E45}"/>
  <tableColumns count="1">
    <tableColumn id="1" xr3:uid="{F621EA69-71C3-4261-98B8-BFD9A7A45AA9}" name="2008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" sqref="B1"/>
    </sheetView>
  </sheetViews>
  <sheetFormatPr defaultRowHeight="14.4" x14ac:dyDescent="0.3"/>
  <cols>
    <col min="1" max="1" width="13.77734375" bestFit="1" customWidth="1"/>
    <col min="2" max="2" width="1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customSheetViews>
    <customSheetView guid="{3FD37C40-7D4B-41EC-9BA4-8C41BD6C5744}">
      <pageMargins left="0.75" right="0.75" top="1" bottom="1" header="0.5" footer="0.5"/>
    </customSheetView>
  </customSheetView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17</v>
      </c>
      <c r="B2">
        <v>1560</v>
      </c>
      <c r="C2">
        <v>66</v>
      </c>
      <c r="D2">
        <v>120</v>
      </c>
      <c r="E2">
        <v>125.1</v>
      </c>
    </row>
  </sheetData>
  <customSheetViews>
    <customSheetView guid="{3FD37C40-7D4B-41EC-9BA4-8C41BD6C5744}">
      <pageMargins left="0.75" right="0.75" top="1" bottom="1" header="0.5" footer="0.5"/>
    </customSheetView>
  </customSheetView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23</v>
      </c>
      <c r="B2">
        <v>72</v>
      </c>
      <c r="C2">
        <v>7.75</v>
      </c>
      <c r="D2">
        <v>36.5</v>
      </c>
      <c r="E2">
        <v>28.24</v>
      </c>
    </row>
  </sheetData>
  <customSheetViews>
    <customSheetView guid="{3FD37C40-7D4B-41EC-9BA4-8C41BD6C5744}">
      <pageMargins left="0.75" right="0.75" top="1" bottom="1" header="0.5" footer="0.5"/>
    </customSheetView>
  </customSheetView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F7" sqref="F7:F8"/>
    </sheetView>
  </sheetViews>
  <sheetFormatPr defaultRowHeight="14.4" x14ac:dyDescent="0.3"/>
  <cols>
    <col min="1" max="1" width="9.88671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330</v>
      </c>
    </row>
    <row r="3" spans="1:2" x14ac:dyDescent="0.3">
      <c r="A3" t="s">
        <v>27</v>
      </c>
      <c r="B3">
        <v>159</v>
      </c>
    </row>
  </sheetData>
  <customSheetViews>
    <customSheetView guid="{3FD37C40-7D4B-41EC-9BA4-8C41BD6C5744}">
      <selection activeCell="C12" sqref="C12"/>
      <pageMargins left="0.75" right="0.75" top="1" bottom="1" header="0.5" footer="0.5"/>
    </customSheetView>
  </customSheetView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opLeftCell="G1" workbookViewId="0">
      <selection activeCell="U8" sqref="U8"/>
    </sheetView>
  </sheetViews>
  <sheetFormatPr defaultRowHeight="14.4" x14ac:dyDescent="0.3"/>
  <cols>
    <col min="1" max="1" width="12.5546875" customWidth="1"/>
  </cols>
  <sheetData>
    <row r="1" spans="1:2" x14ac:dyDescent="0.3">
      <c r="A1" t="s">
        <v>28</v>
      </c>
      <c r="B1" t="s">
        <v>25</v>
      </c>
    </row>
    <row r="2" spans="1:2" x14ac:dyDescent="0.3">
      <c r="A2" t="s">
        <v>29</v>
      </c>
      <c r="B2">
        <v>509</v>
      </c>
    </row>
    <row r="3" spans="1:2" x14ac:dyDescent="0.3">
      <c r="A3" t="s">
        <v>19</v>
      </c>
      <c r="B3">
        <v>423</v>
      </c>
    </row>
    <row r="4" spans="1:2" x14ac:dyDescent="0.3">
      <c r="A4" t="s">
        <v>30</v>
      </c>
      <c r="B4">
        <v>9</v>
      </c>
    </row>
    <row r="5" spans="1:2" x14ac:dyDescent="0.3">
      <c r="A5" t="s">
        <v>31</v>
      </c>
      <c r="B5">
        <v>9</v>
      </c>
    </row>
  </sheetData>
  <customSheetViews>
    <customSheetView guid="{3FD37C40-7D4B-41EC-9BA4-8C41BD6C5744}">
      <selection activeCell="B5" sqref="B5"/>
      <pageMargins left="0.75" right="0.75" top="1" bottom="1" header="0.5" footer="0.5"/>
    </customSheetView>
  </customSheetView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opLeftCell="C1" workbookViewId="0">
      <selection activeCell="T17" sqref="T17"/>
    </sheetView>
  </sheetViews>
  <sheetFormatPr defaultRowHeight="14.4" x14ac:dyDescent="0.3"/>
  <cols>
    <col min="1" max="1" width="21.88671875" customWidth="1"/>
    <col min="3" max="3" width="9.44140625" customWidth="1"/>
  </cols>
  <sheetData>
    <row r="1" spans="1:3" x14ac:dyDescent="0.3">
      <c r="A1" t="s">
        <v>32</v>
      </c>
      <c r="B1" t="s">
        <v>29</v>
      </c>
      <c r="C1" t="s">
        <v>19</v>
      </c>
    </row>
    <row r="2" spans="1:3" x14ac:dyDescent="0.3">
      <c r="A2" t="s">
        <v>33</v>
      </c>
      <c r="B2">
        <v>32</v>
      </c>
      <c r="C2">
        <v>45</v>
      </c>
    </row>
    <row r="3" spans="1:3" x14ac:dyDescent="0.3">
      <c r="A3" t="s">
        <v>34</v>
      </c>
      <c r="B3">
        <v>35</v>
      </c>
      <c r="C3">
        <v>37</v>
      </c>
    </row>
    <row r="4" spans="1:3" x14ac:dyDescent="0.3">
      <c r="A4" t="s">
        <v>35</v>
      </c>
      <c r="B4">
        <v>26</v>
      </c>
      <c r="C4">
        <v>36</v>
      </c>
    </row>
    <row r="5" spans="1:3" x14ac:dyDescent="0.3">
      <c r="A5" t="s">
        <v>36</v>
      </c>
      <c r="B5">
        <v>28</v>
      </c>
      <c r="C5">
        <v>31</v>
      </c>
    </row>
    <row r="6" spans="1:3" x14ac:dyDescent="0.3">
      <c r="A6" t="s">
        <v>37</v>
      </c>
      <c r="B6">
        <v>20</v>
      </c>
      <c r="C6">
        <v>28</v>
      </c>
    </row>
    <row r="7" spans="1:3" x14ac:dyDescent="0.3">
      <c r="A7" t="s">
        <v>38</v>
      </c>
      <c r="B7">
        <v>30</v>
      </c>
      <c r="C7">
        <v>17</v>
      </c>
    </row>
    <row r="8" spans="1:3" x14ac:dyDescent="0.3">
      <c r="A8" t="s">
        <v>39</v>
      </c>
      <c r="B8">
        <v>15</v>
      </c>
      <c r="C8">
        <v>22</v>
      </c>
    </row>
    <row r="9" spans="1:3" x14ac:dyDescent="0.3">
      <c r="A9" t="s">
        <v>40</v>
      </c>
      <c r="B9">
        <v>21</v>
      </c>
      <c r="C9">
        <v>22</v>
      </c>
    </row>
    <row r="10" spans="1:3" x14ac:dyDescent="0.3">
      <c r="A10" t="s">
        <v>41</v>
      </c>
      <c r="B10">
        <v>18</v>
      </c>
      <c r="C10">
        <v>20</v>
      </c>
    </row>
    <row r="11" spans="1:3" x14ac:dyDescent="0.3">
      <c r="A11" t="s">
        <v>42</v>
      </c>
      <c r="B11">
        <v>12</v>
      </c>
      <c r="C11">
        <v>19</v>
      </c>
    </row>
  </sheetData>
  <customSheetViews>
    <customSheetView guid="{3FD37C40-7D4B-41EC-9BA4-8C41BD6C5744}">
      <selection sqref="A1:C11"/>
      <pageMargins left="0.75" right="0.75" top="1" bottom="1" header="0.5" footer="0.5"/>
    </customSheetView>
  </customSheetView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topLeftCell="A10" workbookViewId="0">
      <selection activeCell="L16" sqref="L16"/>
    </sheetView>
  </sheetViews>
  <sheetFormatPr defaultRowHeight="14.4" x14ac:dyDescent="0.3"/>
  <cols>
    <col min="1" max="1" width="20" bestFit="1" customWidth="1"/>
  </cols>
  <sheetData>
    <row r="1" spans="1:2" x14ac:dyDescent="0.3">
      <c r="A1" t="s">
        <v>43</v>
      </c>
      <c r="B1" t="s">
        <v>25</v>
      </c>
    </row>
    <row r="2" spans="1:2" x14ac:dyDescent="0.3">
      <c r="A2" t="s">
        <v>55</v>
      </c>
      <c r="B2">
        <v>13</v>
      </c>
    </row>
    <row r="3" spans="1:2" x14ac:dyDescent="0.3">
      <c r="A3" t="s">
        <v>54</v>
      </c>
      <c r="B3">
        <v>15</v>
      </c>
    </row>
    <row r="4" spans="1:2" x14ac:dyDescent="0.3">
      <c r="A4" t="s">
        <v>53</v>
      </c>
      <c r="B4">
        <v>29</v>
      </c>
    </row>
    <row r="5" spans="1:2" x14ac:dyDescent="0.3">
      <c r="A5" t="s">
        <v>52</v>
      </c>
      <c r="B5">
        <v>36</v>
      </c>
    </row>
    <row r="6" spans="1:2" x14ac:dyDescent="0.3">
      <c r="A6" t="s">
        <v>51</v>
      </c>
      <c r="B6">
        <v>67</v>
      </c>
    </row>
    <row r="7" spans="1:2" x14ac:dyDescent="0.3">
      <c r="A7" t="s">
        <v>50</v>
      </c>
      <c r="B7">
        <v>78</v>
      </c>
    </row>
    <row r="8" spans="1:2" x14ac:dyDescent="0.3">
      <c r="A8" t="s">
        <v>49</v>
      </c>
      <c r="B8">
        <v>88</v>
      </c>
    </row>
    <row r="9" spans="1:2" x14ac:dyDescent="0.3">
      <c r="A9" t="s">
        <v>48</v>
      </c>
      <c r="B9">
        <v>96</v>
      </c>
    </row>
    <row r="10" spans="1:2" x14ac:dyDescent="0.3">
      <c r="A10" t="s">
        <v>47</v>
      </c>
      <c r="B10">
        <v>109</v>
      </c>
    </row>
    <row r="11" spans="1:2" x14ac:dyDescent="0.3">
      <c r="A11" t="s">
        <v>46</v>
      </c>
      <c r="B11">
        <v>114</v>
      </c>
    </row>
    <row r="12" spans="1:2" x14ac:dyDescent="0.3">
      <c r="A12" t="s">
        <v>45</v>
      </c>
      <c r="B12">
        <v>121</v>
      </c>
    </row>
    <row r="13" spans="1:2" x14ac:dyDescent="0.3">
      <c r="A13" t="s">
        <v>44</v>
      </c>
      <c r="B13">
        <v>131</v>
      </c>
    </row>
  </sheetData>
  <customSheetViews>
    <customSheetView guid="{3FD37C40-7D4B-41EC-9BA4-8C41BD6C5744}">
      <selection activeCell="A2" sqref="A2"/>
      <pageMargins left="0.75" right="0.75" top="1" bottom="1" header="0.5" footer="0.5"/>
    </customSheetView>
  </customSheetViews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354A-D4F1-4E27-9EC7-4FC496A5C3B6}">
  <dimension ref="A1:B1"/>
  <sheetViews>
    <sheetView workbookViewId="0"/>
  </sheetViews>
  <sheetFormatPr defaultRowHeight="14.4" x14ac:dyDescent="0.3"/>
  <cols>
    <col min="1" max="1" width="4.6640625" bestFit="1" customWidth="1"/>
    <col min="2" max="2" width="6.33203125" bestFit="1" customWidth="1"/>
  </cols>
  <sheetData>
    <row r="1" spans="1:2" x14ac:dyDescent="0.3">
      <c r="A1" s="19" t="s">
        <v>57</v>
      </c>
      <c r="B1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92DE-C3D4-480A-ABC5-6CF23A81CBF8}">
  <dimension ref="A3:B18"/>
  <sheetViews>
    <sheetView workbookViewId="0">
      <selection activeCell="A4" sqref="A4:B17"/>
    </sheetView>
  </sheetViews>
  <sheetFormatPr defaultRowHeight="14.4" x14ac:dyDescent="0.3"/>
  <cols>
    <col min="1" max="1" width="19.77734375" bestFit="1" customWidth="1"/>
    <col min="2" max="2" width="11.109375" bestFit="1" customWidth="1"/>
  </cols>
  <sheetData>
    <row r="3" spans="1:2" x14ac:dyDescent="0.3">
      <c r="A3" s="19" t="s">
        <v>181</v>
      </c>
      <c r="B3" t="s">
        <v>180</v>
      </c>
    </row>
    <row r="4" spans="1:2" x14ac:dyDescent="0.3">
      <c r="A4" s="28" t="s">
        <v>130</v>
      </c>
      <c r="B4" s="27">
        <v>4023</v>
      </c>
    </row>
    <row r="5" spans="1:2" x14ac:dyDescent="0.3">
      <c r="A5" s="28" t="s">
        <v>133</v>
      </c>
      <c r="B5" s="27">
        <v>6051</v>
      </c>
    </row>
    <row r="6" spans="1:2" x14ac:dyDescent="0.3">
      <c r="A6" s="28" t="s">
        <v>140</v>
      </c>
      <c r="B6" s="27">
        <v>2022</v>
      </c>
    </row>
    <row r="7" spans="1:2" x14ac:dyDescent="0.3">
      <c r="A7" s="28" t="s">
        <v>135</v>
      </c>
      <c r="B7" s="27">
        <v>2018</v>
      </c>
    </row>
    <row r="8" spans="1:2" x14ac:dyDescent="0.3">
      <c r="A8" s="28" t="s">
        <v>136</v>
      </c>
      <c r="B8" s="27">
        <v>2020</v>
      </c>
    </row>
    <row r="9" spans="1:2" x14ac:dyDescent="0.3">
      <c r="A9" s="28" t="s">
        <v>128</v>
      </c>
      <c r="B9" s="27">
        <v>2009</v>
      </c>
    </row>
    <row r="10" spans="1:2" x14ac:dyDescent="0.3">
      <c r="A10" s="28" t="s">
        <v>131</v>
      </c>
      <c r="B10" s="27">
        <v>2013</v>
      </c>
    </row>
    <row r="11" spans="1:2" x14ac:dyDescent="0.3">
      <c r="A11" s="28" t="s">
        <v>132</v>
      </c>
      <c r="B11" s="27">
        <v>2014</v>
      </c>
    </row>
    <row r="12" spans="1:2" x14ac:dyDescent="0.3">
      <c r="A12" s="28" t="s">
        <v>138</v>
      </c>
      <c r="B12" s="27">
        <v>2021</v>
      </c>
    </row>
    <row r="13" spans="1:2" x14ac:dyDescent="0.3">
      <c r="A13" s="28" t="s">
        <v>129</v>
      </c>
      <c r="B13" s="27">
        <v>2010</v>
      </c>
    </row>
    <row r="14" spans="1:2" x14ac:dyDescent="0.3">
      <c r="A14" s="28" t="s">
        <v>127</v>
      </c>
      <c r="B14" s="27">
        <v>2008</v>
      </c>
    </row>
    <row r="15" spans="1:2" x14ac:dyDescent="0.3">
      <c r="A15" s="28" t="s">
        <v>117</v>
      </c>
      <c r="B15" s="27">
        <v>2023</v>
      </c>
    </row>
    <row r="16" spans="1:2" x14ac:dyDescent="0.3">
      <c r="A16" s="28" t="s">
        <v>106</v>
      </c>
      <c r="B16" s="27">
        <v>2024</v>
      </c>
    </row>
    <row r="17" spans="1:2" x14ac:dyDescent="0.3">
      <c r="A17" s="28" t="s">
        <v>134</v>
      </c>
      <c r="B17" s="27">
        <v>2016</v>
      </c>
    </row>
    <row r="18" spans="1:2" x14ac:dyDescent="0.3">
      <c r="A18" s="28" t="s">
        <v>182</v>
      </c>
      <c r="B18" s="27">
        <v>34272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T107"/>
  <sheetViews>
    <sheetView topLeftCell="A24" zoomScale="70" zoomScaleNormal="70" workbookViewId="0">
      <selection activeCell="A69" sqref="A69:K86"/>
    </sheetView>
  </sheetViews>
  <sheetFormatPr defaultRowHeight="14.4" x14ac:dyDescent="0.3"/>
  <cols>
    <col min="1" max="1" width="11" bestFit="1" customWidth="1"/>
    <col min="2" max="2" width="21.44140625" customWidth="1"/>
    <col min="3" max="3" width="14.6640625" customWidth="1"/>
    <col min="4" max="4" width="18.6640625" customWidth="1"/>
    <col min="5" max="5" width="19" customWidth="1"/>
    <col min="6" max="6" width="12.33203125" customWidth="1"/>
    <col min="7" max="7" width="15.5546875" customWidth="1"/>
    <col min="8" max="8" width="21.5546875" bestFit="1" customWidth="1"/>
    <col min="12" max="12" width="8.6640625" customWidth="1"/>
    <col min="13" max="13" width="21.33203125" customWidth="1"/>
    <col min="14" max="14" width="17.44140625" customWidth="1"/>
    <col min="15" max="15" width="20.88671875" bestFit="1" customWidth="1"/>
    <col min="16" max="16" width="28.109375" bestFit="1" customWidth="1"/>
    <col min="17" max="18" width="33.5546875" bestFit="1" customWidth="1"/>
  </cols>
  <sheetData>
    <row r="3" spans="1:14" x14ac:dyDescent="0.3">
      <c r="A3" t="s">
        <v>24</v>
      </c>
      <c r="B3" t="s">
        <v>25</v>
      </c>
      <c r="E3" t="s">
        <v>28</v>
      </c>
      <c r="F3" t="s">
        <v>25</v>
      </c>
      <c r="H3" t="s">
        <v>32</v>
      </c>
      <c r="I3" t="s">
        <v>29</v>
      </c>
      <c r="J3" t="s">
        <v>19</v>
      </c>
      <c r="M3" t="s">
        <v>43</v>
      </c>
      <c r="N3" t="s">
        <v>25</v>
      </c>
    </row>
    <row r="4" spans="1:14" x14ac:dyDescent="0.3">
      <c r="A4" t="s">
        <v>26</v>
      </c>
      <c r="B4">
        <v>330</v>
      </c>
      <c r="E4" t="s">
        <v>29</v>
      </c>
      <c r="F4">
        <v>509</v>
      </c>
      <c r="H4" t="s">
        <v>33</v>
      </c>
      <c r="I4">
        <v>32</v>
      </c>
      <c r="J4">
        <v>45</v>
      </c>
      <c r="M4" t="s">
        <v>44</v>
      </c>
      <c r="N4">
        <v>131</v>
      </c>
    </row>
    <row r="5" spans="1:14" x14ac:dyDescent="0.3">
      <c r="A5" t="s">
        <v>27</v>
      </c>
      <c r="B5">
        <v>159</v>
      </c>
      <c r="E5" t="s">
        <v>19</v>
      </c>
      <c r="F5">
        <v>423</v>
      </c>
      <c r="H5" t="s">
        <v>34</v>
      </c>
      <c r="I5">
        <v>35</v>
      </c>
      <c r="J5">
        <v>37</v>
      </c>
      <c r="M5" t="s">
        <v>45</v>
      </c>
      <c r="N5">
        <v>121</v>
      </c>
    </row>
    <row r="6" spans="1:14" x14ac:dyDescent="0.3">
      <c r="A6">
        <v>3</v>
      </c>
      <c r="E6" t="s">
        <v>30</v>
      </c>
      <c r="F6">
        <v>9</v>
      </c>
      <c r="H6" t="s">
        <v>35</v>
      </c>
      <c r="I6">
        <v>26</v>
      </c>
      <c r="J6">
        <v>36</v>
      </c>
      <c r="M6" t="s">
        <v>46</v>
      </c>
      <c r="N6">
        <v>114</v>
      </c>
    </row>
    <row r="7" spans="1:14" x14ac:dyDescent="0.3">
      <c r="A7">
        <v>4</v>
      </c>
      <c r="E7" t="s">
        <v>31</v>
      </c>
      <c r="F7">
        <v>9</v>
      </c>
      <c r="H7" t="s">
        <v>36</v>
      </c>
      <c r="I7">
        <v>28</v>
      </c>
      <c r="J7">
        <v>31</v>
      </c>
      <c r="M7" t="s">
        <v>47</v>
      </c>
      <c r="N7">
        <v>109</v>
      </c>
    </row>
    <row r="8" spans="1:14" x14ac:dyDescent="0.3">
      <c r="A8">
        <v>5</v>
      </c>
      <c r="H8" t="s">
        <v>37</v>
      </c>
      <c r="I8">
        <v>20</v>
      </c>
      <c r="J8">
        <v>28</v>
      </c>
      <c r="M8" t="s">
        <v>48</v>
      </c>
      <c r="N8">
        <v>96</v>
      </c>
    </row>
    <row r="9" spans="1:14" x14ac:dyDescent="0.3">
      <c r="H9" t="s">
        <v>38</v>
      </c>
      <c r="I9">
        <v>30</v>
      </c>
      <c r="J9">
        <v>17</v>
      </c>
      <c r="M9" t="s">
        <v>49</v>
      </c>
      <c r="N9">
        <v>88</v>
      </c>
    </row>
    <row r="10" spans="1:14" x14ac:dyDescent="0.3">
      <c r="H10" t="s">
        <v>39</v>
      </c>
      <c r="I10">
        <v>15</v>
      </c>
      <c r="J10">
        <v>22</v>
      </c>
      <c r="M10" t="s">
        <v>50</v>
      </c>
      <c r="N10">
        <v>78</v>
      </c>
    </row>
    <row r="11" spans="1:14" x14ac:dyDescent="0.3">
      <c r="H11" t="s">
        <v>40</v>
      </c>
      <c r="I11">
        <v>21</v>
      </c>
      <c r="J11">
        <v>22</v>
      </c>
      <c r="M11" t="s">
        <v>51</v>
      </c>
      <c r="N11">
        <v>67</v>
      </c>
    </row>
    <row r="12" spans="1:14" x14ac:dyDescent="0.3">
      <c r="H12" t="s">
        <v>41</v>
      </c>
      <c r="I12">
        <v>18</v>
      </c>
      <c r="J12">
        <v>20</v>
      </c>
      <c r="M12" t="s">
        <v>52</v>
      </c>
      <c r="N12">
        <v>36</v>
      </c>
    </row>
    <row r="13" spans="1:14" x14ac:dyDescent="0.3">
      <c r="H13" t="s">
        <v>42</v>
      </c>
      <c r="I13">
        <v>12</v>
      </c>
      <c r="J13">
        <v>19</v>
      </c>
      <c r="M13" t="s">
        <v>53</v>
      </c>
      <c r="N13">
        <v>29</v>
      </c>
    </row>
    <row r="14" spans="1:14" x14ac:dyDescent="0.3">
      <c r="M14" t="s">
        <v>54</v>
      </c>
      <c r="N14">
        <v>15</v>
      </c>
    </row>
    <row r="15" spans="1:14" x14ac:dyDescent="0.3">
      <c r="M15" t="s">
        <v>55</v>
      </c>
      <c r="N15">
        <v>13</v>
      </c>
    </row>
    <row r="18" spans="1:20" x14ac:dyDescent="0.3">
      <c r="M18" t="s">
        <v>56</v>
      </c>
      <c r="N18">
        <v>2010</v>
      </c>
    </row>
    <row r="19" spans="1:20" ht="16.8" x14ac:dyDescent="0.3">
      <c r="A19" s="2" t="s">
        <v>57</v>
      </c>
      <c r="B19" s="2" t="s">
        <v>58</v>
      </c>
      <c r="C19" s="2" t="s">
        <v>59</v>
      </c>
      <c r="D19" s="2" t="s">
        <v>32</v>
      </c>
      <c r="E19" s="3"/>
      <c r="F19" s="3"/>
      <c r="G19" s="3"/>
      <c r="H19" s="3"/>
      <c r="I19" s="3"/>
      <c r="J19" s="3"/>
      <c r="K19" s="3"/>
    </row>
    <row r="20" spans="1:20" ht="33.6" x14ac:dyDescent="0.3">
      <c r="A20" s="17" t="s">
        <v>176</v>
      </c>
      <c r="B20" s="4" t="s">
        <v>48</v>
      </c>
      <c r="C20" s="4" t="s">
        <v>45</v>
      </c>
      <c r="D20" s="4" t="s">
        <v>60</v>
      </c>
      <c r="E20" s="3"/>
      <c r="F20" s="3"/>
      <c r="G20" s="3"/>
      <c r="H20" s="3"/>
      <c r="I20" s="3"/>
      <c r="J20" s="3"/>
      <c r="K20" s="3"/>
      <c r="O20" t="e">
        <f>VLOOKUP(M23,$B$70:$D$86,3,FALSE)</f>
        <v>#N/A</v>
      </c>
    </row>
    <row r="21" spans="1:20" ht="50.4" x14ac:dyDescent="0.4">
      <c r="A21" s="16">
        <v>2009</v>
      </c>
      <c r="B21" s="4" t="s">
        <v>53</v>
      </c>
      <c r="C21" s="4" t="s">
        <v>61</v>
      </c>
      <c r="D21" s="4" t="s">
        <v>62</v>
      </c>
      <c r="E21" s="3"/>
      <c r="F21" s="3"/>
      <c r="G21" s="3"/>
      <c r="H21" s="3"/>
      <c r="I21" s="3"/>
      <c r="J21" s="3"/>
      <c r="K21" s="3"/>
      <c r="M21" t="s">
        <v>166</v>
      </c>
      <c r="N21" s="6" t="s">
        <v>2</v>
      </c>
      <c r="O21" s="6" t="s">
        <v>4</v>
      </c>
      <c r="P21" s="7" t="s">
        <v>6</v>
      </c>
      <c r="Q21" s="7" t="s">
        <v>167</v>
      </c>
      <c r="R21" s="7" t="s">
        <v>168</v>
      </c>
    </row>
    <row r="22" spans="1:20" ht="33.6" x14ac:dyDescent="0.3">
      <c r="A22" s="16">
        <v>2010</v>
      </c>
      <c r="B22" s="4" t="s">
        <v>45</v>
      </c>
      <c r="C22" s="4" t="s">
        <v>44</v>
      </c>
      <c r="D22" s="4" t="s">
        <v>60</v>
      </c>
      <c r="E22" s="3"/>
      <c r="F22" s="3"/>
      <c r="G22" s="3"/>
      <c r="H22" s="3"/>
      <c r="I22" s="3"/>
      <c r="J22" s="3"/>
      <c r="K22" s="3"/>
      <c r="M22" t="e">
        <f>#REF!</f>
        <v>#REF!</v>
      </c>
      <c r="N22" t="e">
        <f>VLOOKUP(M22,A20:B36,2,0)</f>
        <v>#REF!</v>
      </c>
      <c r="O22" t="e">
        <f>VLOOKUP(M22,A70:B86,2,0)</f>
        <v>#REF!</v>
      </c>
    </row>
    <row r="23" spans="1:20" ht="50.4" x14ac:dyDescent="0.3">
      <c r="A23" s="16">
        <v>2011</v>
      </c>
      <c r="B23" s="4" t="s">
        <v>45</v>
      </c>
      <c r="C23" s="4" t="s">
        <v>61</v>
      </c>
      <c r="D23" s="4" t="s">
        <v>63</v>
      </c>
      <c r="E23" s="3"/>
      <c r="F23" s="3"/>
      <c r="G23" s="3"/>
      <c r="H23" s="3"/>
      <c r="I23" s="3"/>
      <c r="J23" s="3"/>
      <c r="K23" s="3"/>
      <c r="M23">
        <f>Dashboard!T6</f>
        <v>2019</v>
      </c>
      <c r="N23" t="str">
        <f>VLOOKUP(M23,$A$20:$D$36,2,FALSE)</f>
        <v>Mumbai Indians</v>
      </c>
      <c r="O23" t="str">
        <f>VLOOKUP(M23,$A$70:$B$86,2,FALSE)</f>
        <v>David Warner (SRH)</v>
      </c>
      <c r="P23" t="str">
        <f>VLOOKUP(M23,$A$90:$B$106,2,FALSE)</f>
        <v>Imran Tahir</v>
      </c>
      <c r="Q23">
        <f>VLOOKUP(M23,$A$70:$K$86,11,FALSE)</f>
        <v>21</v>
      </c>
      <c r="R23">
        <f>VLOOKUP(M23,$A$70:$K$86,10,FALSE)</f>
        <v>57</v>
      </c>
      <c r="S23">
        <f>VLOOKUP(M23,$A$70:$D$86,4,FALSE)</f>
        <v>692</v>
      </c>
      <c r="T23">
        <f>VLOOKUP(M23,$A$90:$E$106,5,FALSE)</f>
        <v>26</v>
      </c>
    </row>
    <row r="24" spans="1:20" ht="50.4" x14ac:dyDescent="0.3">
      <c r="A24" s="16">
        <v>2012</v>
      </c>
      <c r="B24" s="4" t="s">
        <v>46</v>
      </c>
      <c r="C24" s="4" t="s">
        <v>45</v>
      </c>
      <c r="D24" s="4" t="s">
        <v>63</v>
      </c>
      <c r="E24" s="3"/>
      <c r="F24" s="3"/>
      <c r="G24" s="3"/>
      <c r="H24" s="3"/>
      <c r="I24" s="3"/>
      <c r="J24" s="3"/>
      <c r="K24" s="3"/>
    </row>
    <row r="25" spans="1:20" ht="33.6" x14ac:dyDescent="0.3">
      <c r="A25" s="16">
        <v>2013</v>
      </c>
      <c r="B25" s="4" t="s">
        <v>44</v>
      </c>
      <c r="C25" s="4" t="s">
        <v>45</v>
      </c>
      <c r="D25" s="4" t="s">
        <v>64</v>
      </c>
      <c r="E25" s="3"/>
      <c r="F25" s="3"/>
      <c r="G25" s="3"/>
      <c r="H25" s="3"/>
      <c r="I25" s="3"/>
      <c r="J25" s="3"/>
      <c r="K25" s="3"/>
    </row>
    <row r="26" spans="1:20" ht="50.4" x14ac:dyDescent="0.3">
      <c r="A26" s="16">
        <v>2014</v>
      </c>
      <c r="B26" s="4" t="s">
        <v>46</v>
      </c>
      <c r="C26" s="4" t="s">
        <v>49</v>
      </c>
      <c r="D26" s="4" t="s">
        <v>65</v>
      </c>
      <c r="E26" s="3"/>
      <c r="F26" s="3"/>
      <c r="G26" s="3"/>
      <c r="H26" s="3"/>
      <c r="I26" s="3"/>
      <c r="J26" s="3"/>
      <c r="K26" s="3"/>
    </row>
    <row r="27" spans="1:20" ht="33.6" x14ac:dyDescent="0.3">
      <c r="A27" s="16">
        <v>2015</v>
      </c>
      <c r="B27" s="4" t="s">
        <v>44</v>
      </c>
      <c r="C27" s="4" t="s">
        <v>45</v>
      </c>
      <c r="D27" s="4" t="s">
        <v>64</v>
      </c>
      <c r="E27" s="3"/>
      <c r="F27" s="3"/>
      <c r="G27" s="3"/>
      <c r="H27" s="3"/>
      <c r="I27" s="3"/>
      <c r="J27" s="3"/>
      <c r="K27" s="3"/>
    </row>
    <row r="28" spans="1:20" ht="50.4" x14ac:dyDescent="0.3">
      <c r="A28" s="16">
        <v>2016</v>
      </c>
      <c r="B28" s="4" t="s">
        <v>50</v>
      </c>
      <c r="C28" s="4" t="s">
        <v>61</v>
      </c>
      <c r="D28" s="4" t="s">
        <v>65</v>
      </c>
      <c r="E28" s="3"/>
      <c r="F28" s="3"/>
      <c r="G28" s="3"/>
      <c r="H28" s="3"/>
      <c r="I28" s="3"/>
      <c r="J28" s="3"/>
      <c r="K28" s="3"/>
    </row>
    <row r="29" spans="1:20" ht="33.6" x14ac:dyDescent="0.3">
      <c r="A29" s="16">
        <v>2017</v>
      </c>
      <c r="B29" s="4" t="s">
        <v>44</v>
      </c>
      <c r="C29" s="4" t="s">
        <v>66</v>
      </c>
      <c r="D29" s="4" t="s">
        <v>67</v>
      </c>
      <c r="E29" s="3"/>
      <c r="F29" s="3"/>
      <c r="G29" s="3"/>
      <c r="H29" s="3"/>
      <c r="I29" s="3"/>
      <c r="J29" s="3"/>
      <c r="K29" s="3"/>
    </row>
    <row r="30" spans="1:20" ht="33.6" x14ac:dyDescent="0.3">
      <c r="A30" s="16">
        <v>2018</v>
      </c>
      <c r="B30" s="4" t="s">
        <v>45</v>
      </c>
      <c r="C30" s="4" t="s">
        <v>50</v>
      </c>
      <c r="D30" s="4" t="s">
        <v>60</v>
      </c>
      <c r="E30" s="3"/>
      <c r="F30" s="3"/>
      <c r="G30" s="3"/>
      <c r="H30" s="3"/>
      <c r="I30" s="3"/>
      <c r="J30" s="3"/>
      <c r="K30" s="3"/>
    </row>
    <row r="31" spans="1:20" ht="33.6" x14ac:dyDescent="0.3">
      <c r="A31" s="16">
        <v>2019</v>
      </c>
      <c r="B31" s="4" t="s">
        <v>44</v>
      </c>
      <c r="C31" s="4" t="s">
        <v>45</v>
      </c>
      <c r="D31" s="4" t="s">
        <v>67</v>
      </c>
      <c r="E31" s="3"/>
      <c r="F31" s="3"/>
      <c r="G31" s="3"/>
      <c r="H31" s="3"/>
      <c r="I31" s="3"/>
      <c r="J31" s="3"/>
      <c r="K31" s="3"/>
    </row>
    <row r="32" spans="1:20" ht="33.6" x14ac:dyDescent="0.3">
      <c r="A32" s="16">
        <v>2020</v>
      </c>
      <c r="B32" s="4" t="s">
        <v>44</v>
      </c>
      <c r="C32" s="4" t="s">
        <v>52</v>
      </c>
      <c r="D32" s="4" t="s">
        <v>68</v>
      </c>
      <c r="E32" s="3"/>
      <c r="F32" s="3"/>
      <c r="G32" s="3"/>
      <c r="H32" s="3"/>
      <c r="I32" s="3"/>
      <c r="J32" s="3"/>
      <c r="K32" s="3"/>
    </row>
    <row r="33" spans="1:11" ht="50.4" x14ac:dyDescent="0.3">
      <c r="A33" s="16">
        <v>2021</v>
      </c>
      <c r="B33" s="4" t="s">
        <v>45</v>
      </c>
      <c r="C33" s="4" t="s">
        <v>46</v>
      </c>
      <c r="D33" s="4" t="s">
        <v>68</v>
      </c>
      <c r="E33" s="3"/>
      <c r="F33" s="3"/>
      <c r="G33" s="3"/>
      <c r="H33" s="3"/>
      <c r="I33" s="3"/>
      <c r="J33" s="3"/>
      <c r="K33" s="3"/>
    </row>
    <row r="34" spans="1:11" ht="33.6" x14ac:dyDescent="0.3">
      <c r="A34" s="16">
        <v>2022</v>
      </c>
      <c r="B34" s="4" t="s">
        <v>3</v>
      </c>
      <c r="C34" s="4" t="s">
        <v>48</v>
      </c>
      <c r="D34" s="4" t="s">
        <v>69</v>
      </c>
      <c r="E34" s="3"/>
      <c r="F34" s="3"/>
      <c r="G34" s="3"/>
      <c r="H34" s="3"/>
      <c r="I34" s="3"/>
      <c r="J34" s="3"/>
      <c r="K34" s="3"/>
    </row>
    <row r="35" spans="1:11" ht="33.6" x14ac:dyDescent="0.3">
      <c r="A35" s="16">
        <v>2023</v>
      </c>
      <c r="B35" s="4" t="s">
        <v>45</v>
      </c>
      <c r="C35" s="4" t="s">
        <v>3</v>
      </c>
      <c r="D35" s="4" t="s">
        <v>69</v>
      </c>
      <c r="E35" s="3"/>
      <c r="F35" s="3"/>
      <c r="G35" s="3"/>
      <c r="H35" s="3"/>
      <c r="I35" s="3"/>
      <c r="J35" s="3"/>
      <c r="K35" s="3"/>
    </row>
    <row r="36" spans="1:11" ht="33.6" x14ac:dyDescent="0.3">
      <c r="A36" s="18">
        <v>2024</v>
      </c>
      <c r="B36" s="5" t="s">
        <v>46</v>
      </c>
      <c r="C36" s="5" t="s">
        <v>50</v>
      </c>
      <c r="D36" s="5" t="s">
        <v>63</v>
      </c>
      <c r="E36" s="3"/>
      <c r="F36" s="3"/>
      <c r="G36" s="3"/>
      <c r="H36" s="3"/>
      <c r="I36" s="3"/>
      <c r="J36" s="3"/>
      <c r="K36" s="3"/>
    </row>
    <row r="37" spans="1:11" ht="22.8" x14ac:dyDescent="0.4">
      <c r="A37" s="22" t="s">
        <v>70</v>
      </c>
      <c r="B37" s="22"/>
      <c r="C37" s="22"/>
      <c r="D37" s="22"/>
      <c r="E37" s="22"/>
      <c r="F37" s="22"/>
      <c r="G37" s="22"/>
      <c r="H37" s="22"/>
      <c r="I37" s="3"/>
      <c r="J37" s="3"/>
      <c r="K37" s="3"/>
    </row>
    <row r="38" spans="1:11" ht="49.5" customHeight="1" x14ac:dyDescent="0.3">
      <c r="A38" s="23" t="s">
        <v>71</v>
      </c>
      <c r="B38" s="23"/>
      <c r="C38" s="23"/>
      <c r="D38" s="23"/>
      <c r="E38" s="23"/>
      <c r="F38" s="23"/>
      <c r="G38" s="23"/>
      <c r="H38" s="23"/>
      <c r="I38" s="3"/>
      <c r="J38" s="3"/>
      <c r="K38" s="3"/>
    </row>
    <row r="39" spans="1:11" ht="33.6" x14ac:dyDescent="0.3">
      <c r="A39" s="2" t="s">
        <v>72</v>
      </c>
      <c r="B39" s="2" t="s">
        <v>73</v>
      </c>
      <c r="C39" s="2" t="s">
        <v>74</v>
      </c>
      <c r="D39" s="3"/>
      <c r="E39" s="3"/>
      <c r="F39" s="3"/>
      <c r="G39" s="3"/>
      <c r="H39" s="3"/>
      <c r="I39" s="3"/>
      <c r="J39" s="3"/>
      <c r="K39" s="3"/>
    </row>
    <row r="40" spans="1:11" ht="50.4" x14ac:dyDescent="0.3">
      <c r="A40" s="4" t="s">
        <v>44</v>
      </c>
      <c r="B40" s="4" t="s">
        <v>75</v>
      </c>
      <c r="C40" s="4" t="s">
        <v>76</v>
      </c>
      <c r="D40" s="3"/>
      <c r="E40" s="3"/>
      <c r="F40" s="3"/>
      <c r="G40" s="3"/>
      <c r="H40" s="3"/>
      <c r="I40" s="3"/>
      <c r="J40" s="3"/>
      <c r="K40" s="3"/>
    </row>
    <row r="41" spans="1:11" ht="50.4" x14ac:dyDescent="0.3">
      <c r="A41" s="4" t="s">
        <v>45</v>
      </c>
      <c r="B41" s="4" t="s">
        <v>75</v>
      </c>
      <c r="C41" s="4" t="s">
        <v>77</v>
      </c>
      <c r="D41" s="3"/>
      <c r="E41" s="3"/>
      <c r="F41" s="3"/>
      <c r="G41" s="3"/>
      <c r="H41" s="3"/>
      <c r="I41" s="3"/>
      <c r="J41" s="3"/>
      <c r="K41" s="3"/>
    </row>
    <row r="42" spans="1:11" ht="50.4" x14ac:dyDescent="0.3">
      <c r="A42" s="4" t="s">
        <v>46</v>
      </c>
      <c r="B42" s="4" t="s">
        <v>78</v>
      </c>
      <c r="C42" s="4" t="s">
        <v>79</v>
      </c>
      <c r="D42" s="3"/>
      <c r="E42" s="3"/>
      <c r="F42" s="3"/>
      <c r="G42" s="3"/>
      <c r="H42" s="3"/>
      <c r="I42" s="3"/>
      <c r="J42" s="3"/>
      <c r="K42" s="3"/>
    </row>
    <row r="43" spans="1:11" ht="67.2" x14ac:dyDescent="0.3">
      <c r="A43" s="4" t="s">
        <v>50</v>
      </c>
      <c r="B43" s="4" t="s">
        <v>80</v>
      </c>
      <c r="C43" s="4">
        <v>2016</v>
      </c>
      <c r="D43" s="3"/>
      <c r="E43" s="3"/>
      <c r="F43" s="3"/>
      <c r="G43" s="3"/>
      <c r="H43" s="3"/>
      <c r="I43" s="3"/>
      <c r="J43" s="3"/>
      <c r="K43" s="3"/>
    </row>
    <row r="44" spans="1:11" ht="33.6" x14ac:dyDescent="0.3">
      <c r="A44" s="4" t="s">
        <v>48</v>
      </c>
      <c r="B44" s="4" t="s">
        <v>80</v>
      </c>
      <c r="C44" s="4">
        <v>2008</v>
      </c>
      <c r="D44" s="3"/>
      <c r="E44" s="3"/>
      <c r="F44" s="3"/>
      <c r="G44" s="3"/>
      <c r="H44" s="3"/>
      <c r="I44" s="3"/>
      <c r="J44" s="3"/>
      <c r="K44" s="3"/>
    </row>
    <row r="45" spans="1:11" ht="33.6" x14ac:dyDescent="0.3">
      <c r="A45" s="4" t="s">
        <v>53</v>
      </c>
      <c r="B45" s="4" t="s">
        <v>80</v>
      </c>
      <c r="C45" s="4">
        <v>2009</v>
      </c>
      <c r="D45" s="3"/>
      <c r="E45" s="3"/>
      <c r="F45" s="3"/>
      <c r="G45" s="3"/>
      <c r="H45" s="3"/>
      <c r="I45" s="3"/>
      <c r="J45" s="3"/>
      <c r="K45" s="3"/>
    </row>
    <row r="46" spans="1:11" ht="31.5" customHeight="1" x14ac:dyDescent="0.3">
      <c r="A46" s="4" t="s">
        <v>3</v>
      </c>
      <c r="B46" s="4" t="s">
        <v>80</v>
      </c>
      <c r="C46" s="4">
        <v>2022</v>
      </c>
      <c r="D46" s="3"/>
      <c r="E46" s="3"/>
      <c r="F46" s="3"/>
      <c r="G46" s="3"/>
      <c r="H46" s="3"/>
      <c r="I46" s="3"/>
      <c r="J46" s="3"/>
      <c r="K46" s="3"/>
    </row>
    <row r="47" spans="1:11" ht="22.8" x14ac:dyDescent="0.4">
      <c r="A47" s="22" t="s">
        <v>81</v>
      </c>
      <c r="B47" s="22"/>
      <c r="C47" s="22"/>
      <c r="D47" s="22"/>
      <c r="E47" s="22"/>
      <c r="F47" s="22"/>
      <c r="G47" s="22"/>
      <c r="H47" s="3"/>
      <c r="I47" s="3"/>
      <c r="J47" s="3"/>
      <c r="K47" s="3"/>
    </row>
    <row r="48" spans="1:11" ht="17.399999999999999" x14ac:dyDescent="0.3">
      <c r="A48" s="23" t="s">
        <v>82</v>
      </c>
      <c r="B48" s="23"/>
      <c r="C48" s="23"/>
      <c r="D48" s="23"/>
      <c r="E48" s="23"/>
      <c r="F48" s="23"/>
      <c r="G48" s="23"/>
      <c r="H48" s="3"/>
      <c r="I48" s="3"/>
      <c r="J48" s="3"/>
      <c r="K48" s="3"/>
    </row>
    <row r="49" spans="1:11" ht="33.6" x14ac:dyDescent="0.3">
      <c r="A49" s="2" t="s">
        <v>57</v>
      </c>
      <c r="B49" s="2" t="s">
        <v>58</v>
      </c>
      <c r="C49" s="2" t="s">
        <v>83</v>
      </c>
      <c r="D49" s="2" t="s">
        <v>84</v>
      </c>
      <c r="E49" s="2" t="s">
        <v>85</v>
      </c>
      <c r="F49" s="3"/>
      <c r="G49" s="3"/>
      <c r="H49" s="3"/>
      <c r="I49" s="3"/>
      <c r="J49" s="3"/>
      <c r="K49" s="3"/>
    </row>
    <row r="50" spans="1:11" ht="33.6" x14ac:dyDescent="0.3">
      <c r="A50" s="4">
        <v>2008</v>
      </c>
      <c r="B50" s="4" t="s">
        <v>48</v>
      </c>
      <c r="C50" s="4" t="s">
        <v>86</v>
      </c>
      <c r="D50" s="4" t="s">
        <v>87</v>
      </c>
      <c r="E50" s="4" t="s">
        <v>88</v>
      </c>
      <c r="F50" s="3"/>
      <c r="G50" s="3"/>
      <c r="H50" s="3"/>
      <c r="I50" s="3"/>
      <c r="J50" s="3"/>
      <c r="K50" s="3"/>
    </row>
    <row r="51" spans="1:11" ht="33.6" x14ac:dyDescent="0.3">
      <c r="A51" s="4">
        <v>2009</v>
      </c>
      <c r="B51" s="4" t="s">
        <v>53</v>
      </c>
      <c r="C51" s="4" t="s">
        <v>89</v>
      </c>
      <c r="D51" s="4" t="s">
        <v>90</v>
      </c>
      <c r="E51" s="4" t="s">
        <v>89</v>
      </c>
      <c r="F51" s="3"/>
      <c r="G51" s="3"/>
      <c r="H51" s="3"/>
      <c r="I51" s="3"/>
      <c r="J51" s="3"/>
      <c r="K51" s="3"/>
    </row>
    <row r="52" spans="1:11" ht="33.6" x14ac:dyDescent="0.3">
      <c r="A52" s="4">
        <v>2010</v>
      </c>
      <c r="B52" s="4" t="s">
        <v>45</v>
      </c>
      <c r="C52" s="4" t="s">
        <v>91</v>
      </c>
      <c r="D52" s="4" t="s">
        <v>92</v>
      </c>
      <c r="E52" s="4" t="s">
        <v>93</v>
      </c>
      <c r="F52" s="3"/>
      <c r="G52" s="3"/>
      <c r="H52" s="3"/>
      <c r="I52" s="3"/>
      <c r="J52" s="3"/>
      <c r="K52" s="3"/>
    </row>
    <row r="53" spans="1:11" ht="33.6" x14ac:dyDescent="0.3">
      <c r="A53" s="4">
        <v>2011</v>
      </c>
      <c r="B53" s="4" t="s">
        <v>45</v>
      </c>
      <c r="C53" s="4" t="s">
        <v>91</v>
      </c>
      <c r="D53" s="4" t="s">
        <v>94</v>
      </c>
      <c r="E53" s="4" t="s">
        <v>95</v>
      </c>
      <c r="F53" s="3"/>
      <c r="G53" s="3"/>
      <c r="H53" s="3"/>
      <c r="I53" s="3"/>
      <c r="J53" s="3"/>
      <c r="K53" s="3"/>
    </row>
    <row r="54" spans="1:11" ht="33.6" x14ac:dyDescent="0.3">
      <c r="A54" s="4">
        <v>2012</v>
      </c>
      <c r="B54" s="4" t="s">
        <v>46</v>
      </c>
      <c r="C54" s="4" t="s">
        <v>96</v>
      </c>
      <c r="D54" s="4" t="s">
        <v>97</v>
      </c>
      <c r="E54" s="4" t="s">
        <v>98</v>
      </c>
      <c r="F54" s="3"/>
      <c r="G54" s="3"/>
      <c r="H54" s="3"/>
      <c r="I54" s="3"/>
      <c r="J54" s="3"/>
      <c r="K54" s="3"/>
    </row>
    <row r="55" spans="1:11" ht="33.6" x14ac:dyDescent="0.3">
      <c r="A55" s="4">
        <v>2013</v>
      </c>
      <c r="B55" s="4" t="s">
        <v>44</v>
      </c>
      <c r="C55" s="4" t="s">
        <v>99</v>
      </c>
      <c r="D55" s="4" t="s">
        <v>100</v>
      </c>
      <c r="E55" s="4" t="s">
        <v>88</v>
      </c>
      <c r="F55" s="3"/>
      <c r="G55" s="3"/>
      <c r="H55" s="3"/>
      <c r="I55" s="3"/>
      <c r="J55" s="3"/>
      <c r="K55" s="3"/>
    </row>
    <row r="56" spans="1:11" ht="33.6" x14ac:dyDescent="0.3">
      <c r="A56" s="4">
        <v>2014</v>
      </c>
      <c r="B56" s="4" t="s">
        <v>46</v>
      </c>
      <c r="C56" s="4" t="s">
        <v>96</v>
      </c>
      <c r="D56" s="4" t="s">
        <v>101</v>
      </c>
      <c r="E56" s="4" t="s">
        <v>102</v>
      </c>
      <c r="F56" s="3"/>
      <c r="G56" s="3"/>
      <c r="H56" s="3"/>
      <c r="I56" s="3"/>
      <c r="J56" s="3"/>
      <c r="K56" s="3"/>
    </row>
    <row r="57" spans="1:11" ht="33.6" x14ac:dyDescent="0.3">
      <c r="A57" s="4">
        <v>2015</v>
      </c>
      <c r="B57" s="4" t="s">
        <v>44</v>
      </c>
      <c r="C57" s="4" t="s">
        <v>99</v>
      </c>
      <c r="D57" s="4" t="s">
        <v>99</v>
      </c>
      <c r="E57" s="4" t="s">
        <v>103</v>
      </c>
      <c r="F57" s="3"/>
      <c r="G57" s="3"/>
      <c r="H57" s="3"/>
      <c r="I57" s="3"/>
      <c r="J57" s="3"/>
      <c r="K57" s="3"/>
    </row>
    <row r="58" spans="1:11" ht="33.6" x14ac:dyDescent="0.3">
      <c r="A58" s="4">
        <v>2016</v>
      </c>
      <c r="B58" s="4" t="s">
        <v>50</v>
      </c>
      <c r="C58" s="4" t="s">
        <v>104</v>
      </c>
      <c r="D58" s="4" t="s">
        <v>105</v>
      </c>
      <c r="E58" s="4" t="s">
        <v>106</v>
      </c>
      <c r="F58" s="3"/>
      <c r="G58" s="3"/>
      <c r="H58" s="3"/>
      <c r="I58" s="3"/>
      <c r="J58" s="3"/>
      <c r="K58" s="3"/>
    </row>
    <row r="59" spans="1:11" ht="33.6" x14ac:dyDescent="0.3">
      <c r="A59" s="4">
        <v>2017</v>
      </c>
      <c r="B59" s="4" t="s">
        <v>44</v>
      </c>
      <c r="C59" s="4" t="s">
        <v>99</v>
      </c>
      <c r="D59" s="4" t="s">
        <v>107</v>
      </c>
      <c r="E59" s="4" t="s">
        <v>108</v>
      </c>
      <c r="F59" s="3"/>
      <c r="G59" s="3"/>
      <c r="H59" s="3"/>
      <c r="I59" s="3"/>
      <c r="J59" s="3"/>
      <c r="K59" s="3"/>
    </row>
    <row r="60" spans="1:11" ht="33.6" x14ac:dyDescent="0.3">
      <c r="A60" s="4">
        <v>2018</v>
      </c>
      <c r="B60" s="4" t="s">
        <v>45</v>
      </c>
      <c r="C60" s="4" t="s">
        <v>91</v>
      </c>
      <c r="D60" s="4" t="s">
        <v>88</v>
      </c>
      <c r="E60" s="4" t="s">
        <v>98</v>
      </c>
      <c r="F60" s="3"/>
      <c r="G60" s="3"/>
      <c r="H60" s="3"/>
      <c r="I60" s="3"/>
      <c r="J60" s="3"/>
      <c r="K60" s="3"/>
    </row>
    <row r="61" spans="1:11" ht="33.6" x14ac:dyDescent="0.3">
      <c r="A61" s="4">
        <v>2019</v>
      </c>
      <c r="B61" s="4" t="s">
        <v>44</v>
      </c>
      <c r="C61" s="4" t="s">
        <v>99</v>
      </c>
      <c r="D61" s="4" t="s">
        <v>109</v>
      </c>
      <c r="E61" s="4" t="s">
        <v>103</v>
      </c>
      <c r="F61" s="3"/>
      <c r="G61" s="3"/>
      <c r="H61" s="3"/>
      <c r="I61" s="3"/>
      <c r="J61" s="3"/>
      <c r="K61" s="3"/>
    </row>
    <row r="62" spans="1:11" ht="33.6" x14ac:dyDescent="0.3">
      <c r="A62" s="4">
        <v>2020</v>
      </c>
      <c r="B62" s="4" t="s">
        <v>44</v>
      </c>
      <c r="C62" s="4" t="s">
        <v>99</v>
      </c>
      <c r="D62" s="4" t="s">
        <v>110</v>
      </c>
      <c r="E62" s="4" t="s">
        <v>111</v>
      </c>
      <c r="F62" s="3"/>
      <c r="G62" s="3"/>
      <c r="H62" s="3"/>
      <c r="I62" s="3"/>
      <c r="J62" s="3"/>
      <c r="K62" s="3"/>
    </row>
    <row r="63" spans="1:11" ht="33.6" x14ac:dyDescent="0.3">
      <c r="A63" s="4">
        <v>2021</v>
      </c>
      <c r="B63" s="4" t="s">
        <v>45</v>
      </c>
      <c r="C63" s="4" t="s">
        <v>91</v>
      </c>
      <c r="D63" s="4" t="s">
        <v>112</v>
      </c>
      <c r="E63" s="4" t="s">
        <v>113</v>
      </c>
      <c r="F63" s="3"/>
      <c r="G63" s="3"/>
      <c r="H63" s="3"/>
      <c r="I63" s="3"/>
      <c r="J63" s="3"/>
      <c r="K63" s="3"/>
    </row>
    <row r="64" spans="1:11" ht="33.6" x14ac:dyDescent="0.3">
      <c r="A64" s="4">
        <v>2022</v>
      </c>
      <c r="B64" s="4" t="s">
        <v>3</v>
      </c>
      <c r="C64" s="4" t="s">
        <v>114</v>
      </c>
      <c r="D64" s="4" t="s">
        <v>114</v>
      </c>
      <c r="E64" s="4" t="s">
        <v>115</v>
      </c>
      <c r="F64" s="3"/>
      <c r="G64" s="3"/>
      <c r="H64" s="3"/>
      <c r="I64" s="3"/>
      <c r="J64" s="3"/>
      <c r="K64" s="3"/>
    </row>
    <row r="65" spans="1:17" ht="33.6" x14ac:dyDescent="0.3">
      <c r="A65" s="4">
        <v>2023</v>
      </c>
      <c r="B65" s="4" t="s">
        <v>45</v>
      </c>
      <c r="C65" s="4" t="s">
        <v>91</v>
      </c>
      <c r="D65" s="4" t="s">
        <v>116</v>
      </c>
      <c r="E65" s="4" t="s">
        <v>117</v>
      </c>
      <c r="F65" s="3"/>
      <c r="G65" s="3"/>
      <c r="H65" s="3"/>
      <c r="I65" s="3"/>
      <c r="J65" s="3"/>
      <c r="K65" s="3"/>
    </row>
    <row r="66" spans="1:17" ht="33.6" x14ac:dyDescent="0.3">
      <c r="A66" s="5">
        <v>2024</v>
      </c>
      <c r="B66" s="5" t="s">
        <v>46</v>
      </c>
      <c r="C66" s="5" t="s">
        <v>118</v>
      </c>
      <c r="D66" s="5" t="s">
        <v>119</v>
      </c>
      <c r="E66" s="5" t="s">
        <v>98</v>
      </c>
      <c r="F66" s="3"/>
      <c r="G66" s="3"/>
      <c r="H66" s="3"/>
      <c r="I66" s="3"/>
      <c r="J66" s="3"/>
      <c r="K66" s="3"/>
    </row>
    <row r="67" spans="1:17" ht="22.8" x14ac:dyDescent="0.4">
      <c r="A67" s="22" t="s">
        <v>120</v>
      </c>
      <c r="B67" s="22"/>
      <c r="C67" s="22"/>
      <c r="D67" s="22"/>
      <c r="E67" s="22"/>
      <c r="F67" s="22"/>
      <c r="G67" s="22"/>
      <c r="H67" s="3"/>
      <c r="I67" s="3"/>
      <c r="J67" s="3"/>
      <c r="K67" s="3"/>
    </row>
    <row r="68" spans="1:17" ht="17.399999999999999" x14ac:dyDescent="0.3">
      <c r="A68" s="23" t="s">
        <v>121</v>
      </c>
      <c r="B68" s="23"/>
      <c r="C68" s="23"/>
      <c r="D68" s="23"/>
      <c r="E68" s="23"/>
      <c r="F68" s="23"/>
      <c r="G68" s="23"/>
      <c r="H68" s="3"/>
      <c r="I68" s="3"/>
      <c r="J68" s="3"/>
      <c r="K68" s="3"/>
    </row>
    <row r="69" spans="1:17" ht="16.8" x14ac:dyDescent="0.3">
      <c r="A69" s="11" t="s">
        <v>57</v>
      </c>
      <c r="B69" s="11" t="s">
        <v>122</v>
      </c>
      <c r="C69" s="11" t="s">
        <v>123</v>
      </c>
      <c r="D69" s="11" t="s">
        <v>29</v>
      </c>
      <c r="E69" s="11" t="s">
        <v>124</v>
      </c>
      <c r="F69" s="11" t="s">
        <v>21</v>
      </c>
      <c r="G69" s="11" t="s">
        <v>16</v>
      </c>
      <c r="H69" s="11" t="s">
        <v>174</v>
      </c>
      <c r="I69" s="11" t="s">
        <v>175</v>
      </c>
      <c r="J69" s="11" t="s">
        <v>125</v>
      </c>
      <c r="K69" s="12" t="s">
        <v>126</v>
      </c>
    </row>
    <row r="70" spans="1:17" ht="33.6" x14ac:dyDescent="0.3">
      <c r="A70" s="13">
        <v>2008</v>
      </c>
      <c r="B70" s="13" t="s">
        <v>127</v>
      </c>
      <c r="C70" s="13">
        <v>11</v>
      </c>
      <c r="D70" s="13">
        <v>616</v>
      </c>
      <c r="E70" s="13">
        <v>115</v>
      </c>
      <c r="F70" s="13">
        <v>68.44</v>
      </c>
      <c r="G70" s="13">
        <v>139.68</v>
      </c>
      <c r="H70" s="13">
        <v>5</v>
      </c>
      <c r="I70" s="13">
        <v>1</v>
      </c>
      <c r="J70" s="13">
        <v>59</v>
      </c>
      <c r="K70" s="14">
        <v>26</v>
      </c>
      <c r="N70" t="s">
        <v>169</v>
      </c>
      <c r="O70" t="s">
        <v>170</v>
      </c>
      <c r="P70" t="s">
        <v>15</v>
      </c>
      <c r="Q70" t="s">
        <v>14</v>
      </c>
    </row>
    <row r="71" spans="1:17" ht="33.6" x14ac:dyDescent="0.3">
      <c r="A71" s="13">
        <v>2009</v>
      </c>
      <c r="B71" s="13" t="s">
        <v>128</v>
      </c>
      <c r="C71" s="13">
        <v>12</v>
      </c>
      <c r="D71" s="13">
        <v>572</v>
      </c>
      <c r="E71" s="13">
        <v>89</v>
      </c>
      <c r="F71" s="13">
        <v>52</v>
      </c>
      <c r="G71" s="13">
        <v>144.81</v>
      </c>
      <c r="H71" s="13">
        <v>5</v>
      </c>
      <c r="I71" s="13">
        <v>0</v>
      </c>
      <c r="J71" s="13">
        <v>60</v>
      </c>
      <c r="K71" s="14">
        <v>22</v>
      </c>
      <c r="M71" s="13" t="str">
        <f>Dashboard!Y23</f>
        <v>KL Rahul (PBKS)</v>
      </c>
      <c r="N71">
        <f>VLOOKUP(M71,$B$70:$D$86,3,FALSE)</f>
        <v>670</v>
      </c>
      <c r="O71">
        <f>VLOOKUP(M71,B70:G86,6,FALSE)</f>
        <v>129.34</v>
      </c>
      <c r="P71">
        <f>VLOOKUP(M71,B70:J86,9,FALSE)</f>
        <v>58</v>
      </c>
      <c r="Q71">
        <f>VLOOKUP(M71,$B$70:$K$86,10,FALSE)</f>
        <v>23</v>
      </c>
    </row>
    <row r="72" spans="1:17" ht="33.6" x14ac:dyDescent="0.3">
      <c r="A72" s="13">
        <v>2010</v>
      </c>
      <c r="B72" s="13" t="s">
        <v>129</v>
      </c>
      <c r="C72" s="13">
        <v>15</v>
      </c>
      <c r="D72" s="13">
        <v>618</v>
      </c>
      <c r="E72" s="13">
        <v>89</v>
      </c>
      <c r="F72" s="13">
        <v>47.53</v>
      </c>
      <c r="G72" s="13">
        <v>132.61000000000001</v>
      </c>
      <c r="H72" s="13">
        <v>5</v>
      </c>
      <c r="I72" s="13">
        <v>0</v>
      </c>
      <c r="J72" s="13">
        <v>86</v>
      </c>
      <c r="K72" s="14">
        <v>3</v>
      </c>
      <c r="N72" t="s">
        <v>171</v>
      </c>
      <c r="O72" t="s">
        <v>20</v>
      </c>
      <c r="P72" t="s">
        <v>21</v>
      </c>
      <c r="Q72" t="s">
        <v>22</v>
      </c>
    </row>
    <row r="73" spans="1:17" ht="16.8" x14ac:dyDescent="0.3">
      <c r="A73" s="13">
        <v>2011</v>
      </c>
      <c r="B73" s="13" t="s">
        <v>130</v>
      </c>
      <c r="C73" s="13">
        <v>12</v>
      </c>
      <c r="D73" s="13">
        <v>608</v>
      </c>
      <c r="E73" s="13">
        <v>107</v>
      </c>
      <c r="F73" s="13">
        <v>67.55</v>
      </c>
      <c r="G73" s="13">
        <v>183.13</v>
      </c>
      <c r="H73" s="13">
        <v>3</v>
      </c>
      <c r="I73" s="13">
        <v>2</v>
      </c>
      <c r="J73" s="13">
        <v>57</v>
      </c>
      <c r="K73" s="14">
        <v>44</v>
      </c>
      <c r="M73" t="str">
        <f>Dashboard!Y25</f>
        <v>Imran Tahir</v>
      </c>
      <c r="N73">
        <f>VLOOKUP(M73,B90:E106,4,FALSE)</f>
        <v>26</v>
      </c>
      <c r="O73" s="10">
        <f>VLOOKUP(M73,$B$90:$J$106,8,FALSE)</f>
        <v>2.7</v>
      </c>
      <c r="P73" s="10">
        <f>VLOOKUP(M73,$B$90:$J$106,7,FALSE)</f>
        <v>6.2307692307692308</v>
      </c>
      <c r="Q73" s="10">
        <f>VLOOKUP(M73,$B$90:$J$106,9,FALSE)</f>
        <v>623.07692307692309</v>
      </c>
    </row>
    <row r="74" spans="1:17" ht="16.8" x14ac:dyDescent="0.3">
      <c r="A74" s="13">
        <v>2012</v>
      </c>
      <c r="B74" s="13" t="s">
        <v>130</v>
      </c>
      <c r="C74" s="13">
        <v>14</v>
      </c>
      <c r="D74" s="13">
        <v>733</v>
      </c>
      <c r="E74" s="13">
        <v>128</v>
      </c>
      <c r="F74" s="13">
        <v>61.08</v>
      </c>
      <c r="G74" s="13">
        <v>160.74</v>
      </c>
      <c r="H74" s="13">
        <v>7</v>
      </c>
      <c r="I74" s="13">
        <v>1</v>
      </c>
      <c r="J74" s="13">
        <v>46</v>
      </c>
      <c r="K74" s="14">
        <v>59</v>
      </c>
    </row>
    <row r="75" spans="1:17" ht="33.6" x14ac:dyDescent="0.3">
      <c r="A75" s="13">
        <v>2013</v>
      </c>
      <c r="B75" s="13" t="s">
        <v>131</v>
      </c>
      <c r="C75" s="13">
        <v>17</v>
      </c>
      <c r="D75" s="13">
        <v>733</v>
      </c>
      <c r="E75" s="13">
        <v>95</v>
      </c>
      <c r="F75" s="13">
        <v>52.35</v>
      </c>
      <c r="G75" s="13">
        <v>129.5</v>
      </c>
      <c r="H75" s="13">
        <v>6</v>
      </c>
      <c r="I75" s="13">
        <v>0</v>
      </c>
      <c r="J75" s="13">
        <v>81</v>
      </c>
      <c r="K75" s="14">
        <v>17</v>
      </c>
    </row>
    <row r="76" spans="1:17" ht="33.6" x14ac:dyDescent="0.3">
      <c r="A76" s="13">
        <v>2014</v>
      </c>
      <c r="B76" s="13" t="s">
        <v>132</v>
      </c>
      <c r="C76" s="13">
        <v>16</v>
      </c>
      <c r="D76" s="13">
        <v>660</v>
      </c>
      <c r="E76" s="13">
        <v>83</v>
      </c>
      <c r="F76" s="13">
        <v>44</v>
      </c>
      <c r="G76" s="13">
        <v>137.78</v>
      </c>
      <c r="H76" s="13">
        <v>5</v>
      </c>
      <c r="I76" s="13">
        <v>0</v>
      </c>
      <c r="J76" s="13">
        <v>74</v>
      </c>
      <c r="K76" s="14">
        <v>18</v>
      </c>
    </row>
    <row r="77" spans="1:17" ht="33.6" x14ac:dyDescent="0.3">
      <c r="A77" s="13">
        <v>2015</v>
      </c>
      <c r="B77" s="13" t="s">
        <v>133</v>
      </c>
      <c r="C77" s="13">
        <v>14</v>
      </c>
      <c r="D77" s="13">
        <v>562</v>
      </c>
      <c r="E77" s="13">
        <v>91</v>
      </c>
      <c r="F77" s="13">
        <v>43.23</v>
      </c>
      <c r="G77" s="13">
        <v>156.54</v>
      </c>
      <c r="H77" s="13">
        <v>7</v>
      </c>
      <c r="I77" s="13">
        <v>0</v>
      </c>
      <c r="J77" s="13">
        <v>65</v>
      </c>
      <c r="K77" s="14">
        <v>21</v>
      </c>
    </row>
    <row r="78" spans="1:17" ht="16.8" x14ac:dyDescent="0.3">
      <c r="A78" s="13">
        <v>2016</v>
      </c>
      <c r="B78" s="13" t="s">
        <v>134</v>
      </c>
      <c r="C78" s="13">
        <v>16</v>
      </c>
      <c r="D78" s="13">
        <v>973</v>
      </c>
      <c r="E78" s="13">
        <v>113</v>
      </c>
      <c r="F78" s="13">
        <v>81.08</v>
      </c>
      <c r="G78" s="13">
        <v>152.03</v>
      </c>
      <c r="H78" s="13">
        <v>7</v>
      </c>
      <c r="I78" s="13">
        <v>4</v>
      </c>
      <c r="J78" s="13">
        <v>83</v>
      </c>
      <c r="K78" s="14">
        <v>38</v>
      </c>
    </row>
    <row r="79" spans="1:17" ht="33.6" x14ac:dyDescent="0.3">
      <c r="A79" s="13">
        <v>2017</v>
      </c>
      <c r="B79" s="13" t="s">
        <v>133</v>
      </c>
      <c r="C79" s="13">
        <v>14</v>
      </c>
      <c r="D79" s="13">
        <v>641</v>
      </c>
      <c r="E79" s="13">
        <v>126</v>
      </c>
      <c r="F79" s="13">
        <v>58.27</v>
      </c>
      <c r="G79" s="13">
        <v>141.81</v>
      </c>
      <c r="H79" s="13">
        <v>4</v>
      </c>
      <c r="I79" s="13">
        <v>1</v>
      </c>
      <c r="J79" s="13">
        <v>63</v>
      </c>
      <c r="K79" s="14">
        <v>26</v>
      </c>
    </row>
    <row r="80" spans="1:17" ht="33.6" x14ac:dyDescent="0.3">
      <c r="A80" s="13">
        <v>2018</v>
      </c>
      <c r="B80" s="13" t="s">
        <v>135</v>
      </c>
      <c r="C80" s="13">
        <v>17</v>
      </c>
      <c r="D80" s="13">
        <v>735</v>
      </c>
      <c r="E80" s="13">
        <v>84</v>
      </c>
      <c r="F80" s="13">
        <v>52.5</v>
      </c>
      <c r="G80" s="13">
        <v>142.44</v>
      </c>
      <c r="H80" s="13">
        <v>8</v>
      </c>
      <c r="I80" s="13">
        <v>0</v>
      </c>
      <c r="J80" s="13">
        <v>64</v>
      </c>
      <c r="K80" s="14">
        <v>28</v>
      </c>
    </row>
    <row r="81" spans="1:11" ht="33.6" x14ac:dyDescent="0.3">
      <c r="A81" s="13">
        <v>2019</v>
      </c>
      <c r="B81" s="13" t="s">
        <v>133</v>
      </c>
      <c r="C81" s="13">
        <v>12</v>
      </c>
      <c r="D81" s="13">
        <v>692</v>
      </c>
      <c r="E81" s="13">
        <v>100</v>
      </c>
      <c r="F81" s="13">
        <v>69.2</v>
      </c>
      <c r="G81" s="13">
        <v>143.87</v>
      </c>
      <c r="H81" s="13">
        <v>8</v>
      </c>
      <c r="I81" s="13">
        <v>1</v>
      </c>
      <c r="J81" s="13">
        <v>57</v>
      </c>
      <c r="K81" s="14">
        <v>21</v>
      </c>
    </row>
    <row r="82" spans="1:11" ht="16.8" x14ac:dyDescent="0.3">
      <c r="A82" s="13">
        <v>2020</v>
      </c>
      <c r="B82" s="13" t="s">
        <v>136</v>
      </c>
      <c r="C82" s="13">
        <v>14</v>
      </c>
      <c r="D82" s="13">
        <v>670</v>
      </c>
      <c r="E82" s="13" t="s">
        <v>137</v>
      </c>
      <c r="F82" s="13">
        <v>55.83</v>
      </c>
      <c r="G82" s="13">
        <v>129.34</v>
      </c>
      <c r="H82" s="13">
        <v>5</v>
      </c>
      <c r="I82" s="13">
        <v>1</v>
      </c>
      <c r="J82" s="13">
        <v>58</v>
      </c>
      <c r="K82" s="14">
        <v>23</v>
      </c>
    </row>
    <row r="83" spans="1:11" ht="33.6" x14ac:dyDescent="0.3">
      <c r="A83" s="13">
        <v>2021</v>
      </c>
      <c r="B83" s="13" t="s">
        <v>138</v>
      </c>
      <c r="C83" s="13">
        <v>16</v>
      </c>
      <c r="D83" s="13">
        <v>635</v>
      </c>
      <c r="E83" s="13" t="s">
        <v>139</v>
      </c>
      <c r="F83" s="13">
        <v>45.35</v>
      </c>
      <c r="G83" s="13">
        <v>136.26</v>
      </c>
      <c r="H83" s="13">
        <v>4</v>
      </c>
      <c r="I83" s="13">
        <v>1</v>
      </c>
      <c r="J83" s="13">
        <v>64</v>
      </c>
      <c r="K83" s="14">
        <v>23</v>
      </c>
    </row>
    <row r="84" spans="1:11" ht="16.8" x14ac:dyDescent="0.3">
      <c r="A84" s="13">
        <v>2022</v>
      </c>
      <c r="B84" s="13" t="s">
        <v>140</v>
      </c>
      <c r="C84" s="13">
        <v>17</v>
      </c>
      <c r="D84" s="13">
        <v>863</v>
      </c>
      <c r="E84" s="13">
        <v>116</v>
      </c>
      <c r="F84" s="13">
        <v>57.53</v>
      </c>
      <c r="G84" s="13">
        <v>149.05000000000001</v>
      </c>
      <c r="H84" s="13">
        <v>4</v>
      </c>
      <c r="I84" s="13">
        <v>4</v>
      </c>
      <c r="J84" s="13">
        <v>83</v>
      </c>
      <c r="K84" s="14">
        <v>45</v>
      </c>
    </row>
    <row r="85" spans="1:11" ht="16.8" x14ac:dyDescent="0.3">
      <c r="A85" s="13">
        <v>2023</v>
      </c>
      <c r="B85" s="13" t="s">
        <v>117</v>
      </c>
      <c r="C85" s="13">
        <v>17</v>
      </c>
      <c r="D85" s="13">
        <v>890</v>
      </c>
      <c r="E85" s="13">
        <v>129</v>
      </c>
      <c r="F85" s="13">
        <v>59.33</v>
      </c>
      <c r="G85" s="13">
        <v>157.80000000000001</v>
      </c>
      <c r="H85" s="13">
        <v>4</v>
      </c>
      <c r="I85" s="13">
        <v>3</v>
      </c>
      <c r="J85" s="13">
        <v>85</v>
      </c>
      <c r="K85" s="14">
        <v>33</v>
      </c>
    </row>
    <row r="86" spans="1:11" ht="16.8" x14ac:dyDescent="0.3">
      <c r="A86" s="15">
        <v>2024</v>
      </c>
      <c r="B86" s="15" t="s">
        <v>106</v>
      </c>
      <c r="C86" s="15">
        <v>15</v>
      </c>
      <c r="D86" s="15">
        <v>741</v>
      </c>
      <c r="E86" s="15">
        <v>113</v>
      </c>
      <c r="F86" s="15">
        <v>61.75</v>
      </c>
      <c r="G86" s="15">
        <v>154.69999999999999</v>
      </c>
      <c r="H86" s="15">
        <v>5</v>
      </c>
      <c r="I86" s="15">
        <v>1</v>
      </c>
      <c r="J86" s="15">
        <v>62</v>
      </c>
      <c r="K86" s="5">
        <v>38</v>
      </c>
    </row>
    <row r="87" spans="1:11" ht="22.8" x14ac:dyDescent="0.4">
      <c r="A87" s="22" t="s">
        <v>141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7.399999999999999" x14ac:dyDescent="0.3">
      <c r="A88" s="23" t="s">
        <v>142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16.8" x14ac:dyDescent="0.3">
      <c r="A89" s="2" t="s">
        <v>56</v>
      </c>
      <c r="B89" s="2" t="s">
        <v>143</v>
      </c>
      <c r="C89" s="2" t="s">
        <v>43</v>
      </c>
      <c r="D89" s="2" t="s">
        <v>144</v>
      </c>
      <c r="E89" s="2" t="s">
        <v>19</v>
      </c>
      <c r="F89" s="2" t="s">
        <v>172</v>
      </c>
      <c r="G89" s="8" t="s">
        <v>29</v>
      </c>
      <c r="H89" s="8" t="s">
        <v>21</v>
      </c>
      <c r="I89" s="8" t="s">
        <v>20</v>
      </c>
      <c r="J89" s="3" t="s">
        <v>173</v>
      </c>
      <c r="K89" s="3"/>
    </row>
    <row r="90" spans="1:11" ht="16.8" x14ac:dyDescent="0.3">
      <c r="A90" s="4">
        <v>2008</v>
      </c>
      <c r="B90" s="4" t="s">
        <v>145</v>
      </c>
      <c r="C90" s="4" t="s">
        <v>146</v>
      </c>
      <c r="D90" s="4">
        <v>11</v>
      </c>
      <c r="E90" s="4">
        <v>22</v>
      </c>
      <c r="F90" s="4">
        <v>40</v>
      </c>
      <c r="G90" s="3">
        <v>133</v>
      </c>
      <c r="H90" s="9">
        <f t="shared" ref="H90:H106" si="0">G90/E90</f>
        <v>6.0454545454545459</v>
      </c>
      <c r="I90" s="9">
        <f>G90/F90</f>
        <v>3.3250000000000002</v>
      </c>
      <c r="J90" s="9">
        <f>H90*100</f>
        <v>604.54545454545462</v>
      </c>
      <c r="K90" s="3"/>
    </row>
    <row r="91" spans="1:11" ht="16.8" x14ac:dyDescent="0.3">
      <c r="A91" s="4">
        <v>2009</v>
      </c>
      <c r="B91" s="4" t="s">
        <v>147</v>
      </c>
      <c r="C91" s="4" t="s">
        <v>148</v>
      </c>
      <c r="D91" s="4">
        <v>16</v>
      </c>
      <c r="E91" s="4">
        <v>23</v>
      </c>
      <c r="F91" s="3">
        <v>64</v>
      </c>
      <c r="G91" s="3">
        <v>166</v>
      </c>
      <c r="H91" s="9">
        <f t="shared" si="0"/>
        <v>7.2173913043478262</v>
      </c>
      <c r="I91" s="9">
        <f t="shared" ref="I91:I106" si="1">G91/F91</f>
        <v>2.59375</v>
      </c>
      <c r="J91" s="9">
        <f t="shared" ref="J91:J106" si="2">H91*100</f>
        <v>721.73913043478262</v>
      </c>
      <c r="K91" s="3"/>
    </row>
    <row r="92" spans="1:11" ht="16.8" x14ac:dyDescent="0.3">
      <c r="A92" s="4">
        <v>2010</v>
      </c>
      <c r="B92" s="4" t="s">
        <v>149</v>
      </c>
      <c r="C92" s="4" t="s">
        <v>148</v>
      </c>
      <c r="D92" s="4">
        <v>16</v>
      </c>
      <c r="E92" s="4">
        <v>21</v>
      </c>
      <c r="F92" s="3">
        <v>61</v>
      </c>
      <c r="G92" s="3">
        <v>178</v>
      </c>
      <c r="H92" s="9">
        <f t="shared" si="0"/>
        <v>8.4761904761904763</v>
      </c>
      <c r="I92" s="9">
        <f t="shared" si="1"/>
        <v>2.918032786885246</v>
      </c>
      <c r="J92" s="9">
        <f t="shared" si="2"/>
        <v>847.61904761904759</v>
      </c>
      <c r="K92" s="3"/>
    </row>
    <row r="93" spans="1:11" ht="16.8" x14ac:dyDescent="0.3">
      <c r="A93" s="4">
        <v>2011</v>
      </c>
      <c r="B93" s="4" t="s">
        <v>150</v>
      </c>
      <c r="C93" s="4" t="s">
        <v>151</v>
      </c>
      <c r="D93" s="4">
        <v>16</v>
      </c>
      <c r="E93" s="4">
        <v>28</v>
      </c>
      <c r="F93" s="3">
        <v>67</v>
      </c>
      <c r="G93" s="3">
        <v>124</v>
      </c>
      <c r="H93" s="9">
        <f t="shared" si="0"/>
        <v>4.4285714285714288</v>
      </c>
      <c r="I93" s="9">
        <f t="shared" si="1"/>
        <v>1.8507462686567164</v>
      </c>
      <c r="J93" s="9">
        <f t="shared" si="2"/>
        <v>442.85714285714289</v>
      </c>
      <c r="K93" s="3"/>
    </row>
    <row r="94" spans="1:11" ht="16.8" x14ac:dyDescent="0.3">
      <c r="A94" s="4">
        <v>2012</v>
      </c>
      <c r="B94" s="4" t="s">
        <v>152</v>
      </c>
      <c r="C94" s="4" t="s">
        <v>148</v>
      </c>
      <c r="D94" s="4">
        <v>16</v>
      </c>
      <c r="E94" s="4">
        <v>25</v>
      </c>
      <c r="F94" s="3">
        <v>66</v>
      </c>
      <c r="G94" s="3">
        <v>198</v>
      </c>
      <c r="H94" s="9">
        <f t="shared" si="0"/>
        <v>7.92</v>
      </c>
      <c r="I94" s="9">
        <f t="shared" si="1"/>
        <v>3</v>
      </c>
      <c r="J94" s="9">
        <f t="shared" si="2"/>
        <v>792</v>
      </c>
      <c r="K94" s="3"/>
    </row>
    <row r="95" spans="1:11" ht="16.8" x14ac:dyDescent="0.3">
      <c r="A95" s="4">
        <v>2013</v>
      </c>
      <c r="B95" s="4" t="s">
        <v>153</v>
      </c>
      <c r="C95" s="4" t="s">
        <v>154</v>
      </c>
      <c r="D95" s="4">
        <v>18</v>
      </c>
      <c r="E95" s="4">
        <v>32</v>
      </c>
      <c r="F95" s="3">
        <v>66</v>
      </c>
      <c r="G95" s="3">
        <v>146</v>
      </c>
      <c r="H95" s="9">
        <f t="shared" si="0"/>
        <v>4.5625</v>
      </c>
      <c r="I95" s="9">
        <f t="shared" si="1"/>
        <v>2.2121212121212119</v>
      </c>
      <c r="J95" s="9">
        <f t="shared" si="2"/>
        <v>456.25</v>
      </c>
      <c r="K95" s="3"/>
    </row>
    <row r="96" spans="1:11" ht="16.8" x14ac:dyDescent="0.3">
      <c r="A96" s="4">
        <v>2014</v>
      </c>
      <c r="B96" s="4" t="s">
        <v>155</v>
      </c>
      <c r="C96" s="4" t="s">
        <v>154</v>
      </c>
      <c r="D96" s="4">
        <v>16</v>
      </c>
      <c r="E96" s="4">
        <v>23</v>
      </c>
      <c r="F96" s="3">
        <v>65</v>
      </c>
      <c r="G96" s="3">
        <v>165</v>
      </c>
      <c r="H96" s="9">
        <f t="shared" si="0"/>
        <v>7.1739130434782608</v>
      </c>
      <c r="I96" s="9">
        <f t="shared" si="1"/>
        <v>2.5384615384615383</v>
      </c>
      <c r="J96" s="9">
        <f t="shared" si="2"/>
        <v>717.39130434782612</v>
      </c>
      <c r="K96" s="3"/>
    </row>
    <row r="97" spans="1:11" ht="16.8" x14ac:dyDescent="0.3">
      <c r="A97" s="4">
        <v>2015</v>
      </c>
      <c r="B97" s="4" t="s">
        <v>153</v>
      </c>
      <c r="C97" s="4" t="s">
        <v>154</v>
      </c>
      <c r="D97" s="4">
        <v>16</v>
      </c>
      <c r="E97" s="4">
        <v>26</v>
      </c>
      <c r="F97" s="3">
        <v>63</v>
      </c>
      <c r="G97" s="3">
        <v>138</v>
      </c>
      <c r="H97" s="9">
        <f t="shared" si="0"/>
        <v>5.3076923076923075</v>
      </c>
      <c r="I97" s="9">
        <f t="shared" si="1"/>
        <v>2.1904761904761907</v>
      </c>
      <c r="J97" s="9">
        <f t="shared" si="2"/>
        <v>530.76923076923072</v>
      </c>
      <c r="K97" s="3"/>
    </row>
    <row r="98" spans="1:11" ht="33.6" x14ac:dyDescent="0.3">
      <c r="A98" s="4">
        <v>2016</v>
      </c>
      <c r="B98" s="4" t="s">
        <v>156</v>
      </c>
      <c r="C98" s="4" t="s">
        <v>157</v>
      </c>
      <c r="D98" s="4">
        <v>17</v>
      </c>
      <c r="E98" s="4">
        <v>23</v>
      </c>
      <c r="F98" s="3">
        <v>66</v>
      </c>
      <c r="G98" s="3">
        <v>185</v>
      </c>
      <c r="H98" s="9">
        <f t="shared" si="0"/>
        <v>8.0434782608695645</v>
      </c>
      <c r="I98" s="9">
        <f t="shared" si="1"/>
        <v>2.8030303030303032</v>
      </c>
      <c r="J98" s="9">
        <f t="shared" si="2"/>
        <v>804.3478260869565</v>
      </c>
      <c r="K98" s="3"/>
    </row>
    <row r="99" spans="1:11" ht="33.6" x14ac:dyDescent="0.3">
      <c r="A99" s="4">
        <v>2017</v>
      </c>
      <c r="B99" s="4" t="s">
        <v>156</v>
      </c>
      <c r="C99" s="4" t="s">
        <v>157</v>
      </c>
      <c r="D99" s="4">
        <v>14</v>
      </c>
      <c r="E99" s="4">
        <v>26</v>
      </c>
      <c r="F99" s="3">
        <v>61</v>
      </c>
      <c r="G99" s="3">
        <v>153</v>
      </c>
      <c r="H99" s="9">
        <f t="shared" si="0"/>
        <v>5.884615384615385</v>
      </c>
      <c r="I99" s="9">
        <f t="shared" si="1"/>
        <v>2.5081967213114753</v>
      </c>
      <c r="J99" s="9">
        <f t="shared" si="2"/>
        <v>588.46153846153845</v>
      </c>
      <c r="K99" s="3"/>
    </row>
    <row r="100" spans="1:11" ht="16.8" x14ac:dyDescent="0.3">
      <c r="A100" s="4">
        <v>2018</v>
      </c>
      <c r="B100" s="4" t="s">
        <v>158</v>
      </c>
      <c r="C100" s="4" t="s">
        <v>159</v>
      </c>
      <c r="D100" s="4">
        <v>14</v>
      </c>
      <c r="E100" s="4">
        <v>24</v>
      </c>
      <c r="F100" s="3">
        <v>50</v>
      </c>
      <c r="G100" s="3">
        <v>190</v>
      </c>
      <c r="H100" s="9">
        <f t="shared" si="0"/>
        <v>7.916666666666667</v>
      </c>
      <c r="I100" s="9">
        <f t="shared" si="1"/>
        <v>3.8</v>
      </c>
      <c r="J100" s="9">
        <f t="shared" si="2"/>
        <v>791.66666666666674</v>
      </c>
      <c r="K100" s="3"/>
    </row>
    <row r="101" spans="1:11" ht="16.8" x14ac:dyDescent="0.3">
      <c r="A101" s="4">
        <v>2019</v>
      </c>
      <c r="B101" s="4" t="s">
        <v>160</v>
      </c>
      <c r="C101" s="4" t="s">
        <v>154</v>
      </c>
      <c r="D101" s="4">
        <v>17</v>
      </c>
      <c r="E101" s="4">
        <v>26</v>
      </c>
      <c r="F101" s="3">
        <v>60</v>
      </c>
      <c r="G101" s="3">
        <v>162</v>
      </c>
      <c r="H101" s="9">
        <f t="shared" si="0"/>
        <v>6.2307692307692308</v>
      </c>
      <c r="I101" s="9">
        <f t="shared" si="1"/>
        <v>2.7</v>
      </c>
      <c r="J101" s="9">
        <f t="shared" si="2"/>
        <v>623.07692307692309</v>
      </c>
      <c r="K101" s="3"/>
    </row>
    <row r="102" spans="1:11" ht="16.8" x14ac:dyDescent="0.3">
      <c r="A102" s="4">
        <v>2020</v>
      </c>
      <c r="B102" s="4" t="s">
        <v>161</v>
      </c>
      <c r="C102" s="4" t="s">
        <v>148</v>
      </c>
      <c r="D102" s="4">
        <v>17</v>
      </c>
      <c r="E102" s="4">
        <v>30</v>
      </c>
      <c r="F102" s="3">
        <v>66</v>
      </c>
      <c r="G102" s="3">
        <v>106</v>
      </c>
      <c r="H102" s="9">
        <f t="shared" si="0"/>
        <v>3.5333333333333332</v>
      </c>
      <c r="I102" s="9">
        <f t="shared" si="1"/>
        <v>1.606060606060606</v>
      </c>
      <c r="J102" s="9">
        <f t="shared" si="2"/>
        <v>353.33333333333331</v>
      </c>
      <c r="K102" s="3"/>
    </row>
    <row r="103" spans="1:11" ht="16.8" x14ac:dyDescent="0.3">
      <c r="A103" s="4">
        <v>2021</v>
      </c>
      <c r="B103" s="4" t="s">
        <v>113</v>
      </c>
      <c r="C103" s="4" t="s">
        <v>162</v>
      </c>
      <c r="D103" s="4">
        <v>15</v>
      </c>
      <c r="E103" s="4">
        <v>32</v>
      </c>
      <c r="F103" s="3">
        <v>58</v>
      </c>
      <c r="G103" s="3">
        <v>185</v>
      </c>
      <c r="H103" s="9">
        <f t="shared" si="0"/>
        <v>5.78125</v>
      </c>
      <c r="I103" s="9">
        <f t="shared" si="1"/>
        <v>3.1896551724137931</v>
      </c>
      <c r="J103" s="9">
        <f t="shared" si="2"/>
        <v>578.125</v>
      </c>
      <c r="K103" s="3"/>
    </row>
    <row r="104" spans="1:11" ht="16.8" x14ac:dyDescent="0.3">
      <c r="A104" s="4">
        <v>2022</v>
      </c>
      <c r="B104" s="4" t="s">
        <v>163</v>
      </c>
      <c r="C104" s="4" t="s">
        <v>146</v>
      </c>
      <c r="D104" s="4">
        <v>17</v>
      </c>
      <c r="E104" s="4">
        <v>27</v>
      </c>
      <c r="F104" s="3">
        <v>61</v>
      </c>
      <c r="G104" s="3">
        <v>190</v>
      </c>
      <c r="H104" s="9">
        <f t="shared" si="0"/>
        <v>7.0370370370370372</v>
      </c>
      <c r="I104" s="9">
        <f t="shared" si="1"/>
        <v>3.1147540983606556</v>
      </c>
      <c r="J104" s="9">
        <f t="shared" si="2"/>
        <v>703.7037037037037</v>
      </c>
      <c r="K104" s="3"/>
    </row>
    <row r="105" spans="1:11" ht="33.6" x14ac:dyDescent="0.3">
      <c r="A105" s="4">
        <v>2023</v>
      </c>
      <c r="B105" s="4" t="s">
        <v>164</v>
      </c>
      <c r="C105" s="4" t="s">
        <v>165</v>
      </c>
      <c r="D105" s="4">
        <v>17</v>
      </c>
      <c r="E105" s="4">
        <v>28</v>
      </c>
      <c r="F105" s="3">
        <v>62</v>
      </c>
      <c r="G105" s="3">
        <v>146</v>
      </c>
      <c r="H105" s="9">
        <f t="shared" si="0"/>
        <v>5.2142857142857144</v>
      </c>
      <c r="I105" s="9">
        <f t="shared" si="1"/>
        <v>2.3548387096774195</v>
      </c>
      <c r="J105" s="9">
        <f t="shared" si="2"/>
        <v>521.42857142857144</v>
      </c>
      <c r="K105" s="3"/>
    </row>
    <row r="106" spans="1:11" ht="16.8" x14ac:dyDescent="0.3">
      <c r="A106" s="5">
        <v>2024</v>
      </c>
      <c r="B106" s="5" t="s">
        <v>113</v>
      </c>
      <c r="C106" s="5" t="s">
        <v>159</v>
      </c>
      <c r="D106" s="5">
        <v>14</v>
      </c>
      <c r="E106" s="5">
        <v>24</v>
      </c>
      <c r="F106" s="3">
        <v>55</v>
      </c>
      <c r="G106" s="3">
        <v>182</v>
      </c>
      <c r="H106" s="9">
        <f t="shared" si="0"/>
        <v>7.583333333333333</v>
      </c>
      <c r="I106" s="9">
        <f t="shared" si="1"/>
        <v>3.3090909090909091</v>
      </c>
      <c r="J106" s="9">
        <f t="shared" si="2"/>
        <v>758.33333333333326</v>
      </c>
      <c r="K106" s="3"/>
    </row>
    <row r="107" spans="1:1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</sheetData>
  <dataConsolidate/>
  <customSheetViews>
    <customSheetView guid="{3FD37C40-7D4B-41EC-9BA4-8C41BD6C5744}">
      <selection activeCell="B3" sqref="B3"/>
      <pageMargins left="0.7" right="0.7" top="0.75" bottom="0.75" header="0.3" footer="0.3"/>
    </customSheetView>
  </customSheetViews>
  <mergeCells count="8">
    <mergeCell ref="A87:K87"/>
    <mergeCell ref="A88:K88"/>
    <mergeCell ref="A37:H37"/>
    <mergeCell ref="A38:H38"/>
    <mergeCell ref="A47:G47"/>
    <mergeCell ref="A48:G48"/>
    <mergeCell ref="A67:G67"/>
    <mergeCell ref="A68:G68"/>
  </mergeCells>
  <dataValidations count="1">
    <dataValidation type="list" allowBlank="1" showInputMessage="1" showErrorMessage="1" sqref="N18" xr:uid="{60F336BF-9A7C-4D1D-8BED-8D16BF9EEDA7}">
      <formula1>$A$20:$A$23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51C4-C900-49A2-9342-C5AB762586CA}">
  <dimension ref="A1:Y45"/>
  <sheetViews>
    <sheetView showGridLines="0" tabSelected="1" zoomScale="49" zoomScaleNormal="94" workbookViewId="0">
      <selection activeCell="T2" sqref="T2:V5"/>
    </sheetView>
  </sheetViews>
  <sheetFormatPr defaultRowHeight="14.4" x14ac:dyDescent="0.3"/>
  <cols>
    <col min="19" max="19" width="8.88671875" customWidth="1"/>
    <col min="23" max="23" width="8.88671875" customWidth="1"/>
    <col min="24" max="24" width="11.21875" customWidth="1"/>
    <col min="25" max="25" width="22.5546875" customWidth="1"/>
  </cols>
  <sheetData>
    <row r="1" spans="1:22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8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5" t="s">
        <v>178</v>
      </c>
      <c r="U2" s="26"/>
      <c r="V2" s="26"/>
    </row>
    <row r="3" spans="1:22" ht="14.4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5"/>
      <c r="U3" s="26"/>
      <c r="V3" s="26"/>
    </row>
    <row r="4" spans="1:22" ht="14.4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5"/>
      <c r="U4" s="26"/>
      <c r="V4" s="26"/>
    </row>
    <row r="5" spans="1:22" ht="15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5"/>
      <c r="U5" s="26"/>
      <c r="V5" s="26"/>
    </row>
    <row r="6" spans="1:22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4">
        <v>2019</v>
      </c>
      <c r="U6" s="24"/>
      <c r="V6" s="24"/>
    </row>
    <row r="7" spans="1:22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4"/>
      <c r="U7" s="24"/>
      <c r="V7" s="24"/>
    </row>
    <row r="8" spans="1:22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5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5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5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5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5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5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5" ht="18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X23" s="21" t="s">
        <v>12</v>
      </c>
      <c r="Y23" s="4" t="s">
        <v>136</v>
      </c>
    </row>
    <row r="24" spans="1:25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5" ht="18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X25" s="21" t="s">
        <v>179</v>
      </c>
      <c r="Y25" s="4" t="s">
        <v>160</v>
      </c>
    </row>
    <row r="26" spans="1:25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5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5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5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5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5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5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</sheetData>
  <dataConsolidate/>
  <mergeCells count="2">
    <mergeCell ref="T2:V5"/>
    <mergeCell ref="T6:V7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A2F3CF-2539-4668-9D3B-99F28DDD89C3}">
          <x14:formula1>
            <xm:f>Season!$A$50:$A$66</xm:f>
          </x14:formula1>
          <xm:sqref>T6</xm:sqref>
        </x14:dataValidation>
        <x14:dataValidation type="list" allowBlank="1" showInputMessage="1" showErrorMessage="1" xr:uid="{71F04C6F-191D-4472-A4D0-A673B88C783B}">
          <x14:formula1>
            <xm:f>Season!$B$70:$B$86</xm:f>
          </x14:formula1>
          <xm:sqref>Y23</xm:sqref>
        </x14:dataValidation>
        <x14:dataValidation type="list" allowBlank="1" showInputMessage="1" showErrorMessage="1" xr:uid="{2A11587F-5F3D-4DD5-AA24-66980B2A6E71}">
          <x14:formula1>
            <xm:f>Season!$B$90:$B$106</xm:f>
          </x14:formula1>
          <xm:sqref>Y25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7B19-5BCA-43CA-AD7A-49692072ABB9}">
  <dimension ref="A1"/>
  <sheetViews>
    <sheetView zoomScale="115" zoomScaleNormal="115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Batting Stats</vt:lpstr>
      <vt:lpstr>Bowling Stats</vt:lpstr>
      <vt:lpstr>Toss Decision</vt:lpstr>
      <vt:lpstr>Result Type</vt:lpstr>
      <vt:lpstr>Wins by Venue</vt:lpstr>
      <vt:lpstr>Team Wins</vt:lpstr>
      <vt:lpstr>Sheet1</vt:lpstr>
      <vt:lpstr>Sheet3</vt:lpstr>
      <vt:lpstr>Season</vt:lpstr>
      <vt:lpstr>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2025-06-03T05:31:17Z</dcterms:created>
  <dcterms:modified xsi:type="dcterms:W3CDTF">2026-03-20T07:57:58Z</dcterms:modified>
</cp:coreProperties>
</file>