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334020\Desktop\"/>
    </mc:Choice>
  </mc:AlternateContent>
  <xr:revisionPtr revIDLastSave="0" documentId="13_ncr:1_{BEC79ACA-92AE-47E9-A624-F6A076E05E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  <sheet name="Planilha2" sheetId="3" r:id="rId2"/>
  </sheets>
  <definedNames>
    <definedName name="rendimento_carteira">Planilha1!$D$5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D28" i="2" s="1"/>
  <c r="C29" i="2"/>
  <c r="D29" i="2" s="1"/>
  <c r="C30" i="2"/>
  <c r="D30" i="2" s="1"/>
  <c r="C31" i="2"/>
  <c r="D31" i="2" s="1"/>
  <c r="C32" i="2"/>
  <c r="D32" i="2" s="1"/>
  <c r="C27" i="2"/>
  <c r="D27" i="2" s="1"/>
  <c r="A17" i="3"/>
  <c r="A18" i="3"/>
  <c r="A19" i="3"/>
  <c r="A20" i="3"/>
  <c r="A21" i="3"/>
  <c r="A16" i="3"/>
  <c r="A11" i="3"/>
  <c r="A12" i="3"/>
  <c r="A13" i="3"/>
  <c r="A14" i="3"/>
  <c r="A15" i="3"/>
  <c r="A10" i="3"/>
  <c r="A5" i="3"/>
  <c r="A6" i="3"/>
  <c r="A7" i="3"/>
  <c r="A8" i="3"/>
  <c r="A9" i="3"/>
  <c r="A4" i="3"/>
  <c r="C24" i="2"/>
  <c r="D6" i="2"/>
  <c r="C20" i="2"/>
  <c r="D20" i="2" s="1"/>
  <c r="C19" i="2"/>
  <c r="D19" i="2" s="1"/>
  <c r="C18" i="2"/>
  <c r="D18" i="2" s="1"/>
  <c r="C17" i="2"/>
  <c r="D17" i="2" s="1"/>
  <c r="C16" i="2"/>
  <c r="D16" i="2" s="1"/>
  <c r="D12" i="2"/>
  <c r="D13" i="2" s="1"/>
  <c r="D33" i="2" l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<sst xmlns="http://schemas.openxmlformats.org/spreadsheetml/2006/main" count="70" uniqueCount="35">
  <si>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</si>
  <si>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 precisa investir?</t>
  </si>
  <si>
    <t>Patrimônio acumulado</t>
  </si>
  <si>
    <t>Taxa de rendimento mensal</t>
  </si>
  <si>
    <t>Dividendos mensais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</si>
  <si>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</si>
  <si>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</si>
  <si>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</si>
  <si>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</si>
  <si>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</si>
  <si>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</si>
  <si>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</si>
  <si>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</si>
  <si>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carteiras</t>
  </si>
  <si>
    <t>Salário</t>
  </si>
  <si>
    <t>Sugestão de investimento</t>
  </si>
  <si>
    <t>CONFIGURAÇÕES</t>
  </si>
  <si>
    <t>Agressivo</t>
  </si>
  <si>
    <t>VALOR A SER INVESTIDO POR MÊS</t>
  </si>
  <si>
    <t>PERFIL</t>
  </si>
  <si>
    <t>Valores</t>
  </si>
  <si>
    <t>TIPO DE FII</t>
  </si>
  <si>
    <t>Percentual Sugerido</t>
  </si>
  <si>
    <t>PAPEL</t>
  </si>
  <si>
    <t>TIJOLO</t>
  </si>
  <si>
    <t>HÍBRIDOS</t>
  </si>
  <si>
    <t>FOFs</t>
  </si>
  <si>
    <t>DESENVOLVIMENTO</t>
  </si>
  <si>
    <t>HOTELARIAS</t>
  </si>
  <si>
    <t>Conservador</t>
  </si>
  <si>
    <t>TOTAL</t>
  </si>
  <si>
    <t>TIPOS DE FII</t>
  </si>
  <si>
    <t>%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</si>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</sst>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Aptos Display"/>
      <family val="2"/>
    </font>
    <font>
      <sz val="12"/>
      <name val="Aptos Display"/>
      <family val="2"/>
    </font>
    <font>
      <sz val="12"/>
      <color theme="1"/>
      <name val="Aptos Display"/>
      <family val="2"/>
    </font>
    <font>
      <sz val="11"/>
      <color theme="1"/>
      <name val="Aptos Display"/>
      <family val="2"/>
    </font>
    <font>
      <b/>
      <sz val="12"/>
      <color theme="1"/>
      <name val="Aptos Display"/>
      <family val="2"/>
    </font>
    <font>
      <b/>
      <sz val="12"/>
      <color theme="0"/>
      <name val="Aptos Display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 style="medium">
        <color indexed="64"/>
      </left>
      <right/>
      <top/>
      <bottom style="medium">
        <color theme="0" tint="-4.9989318521683403E-2"/>
      </bottom>
      <diagonal/>
    </border>
    <border>
      <left/>
      <right style="thin">
        <color theme="2"/>
      </right>
      <top/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  <border>
      <left/>
      <right style="thin">
        <color theme="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thin">
        <color theme="2"/>
      </top>
      <bottom style="medium">
        <color theme="0" tint="-4.9989318521683403E-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5" fillId="4" borderId="0" xfId="0" applyFont="1" applyFill="1"/>
    <xf numFmtId="0" fontId="5" fillId="5" borderId="0" xfId="0" applyFont="1" applyFill="1"/>
    <xf numFmtId="0" fontId="0" fillId="0" borderId="7" xfId="0" applyBorder="1"/>
    <xf numFmtId="0" fontId="0" fillId="0" borderId="0" xfId="0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/>
    </xf>
    <xf numFmtId="9" fontId="8" fillId="0" borderId="5" xfId="0" applyNumberFormat="1" applyFont="1" applyBorder="1" applyAlignment="1">
      <alignment horizontal="center"/>
    </xf>
    <xf numFmtId="0" fontId="9" fillId="0" borderId="0" xfId="0" applyFont="1"/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0" fontId="10" fillId="0" borderId="5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8" fillId="2" borderId="9" xfId="0" applyFont="1" applyFill="1" applyBorder="1"/>
    <xf numFmtId="164" fontId="8" fillId="2" borderId="10" xfId="0" applyNumberFormat="1" applyFont="1" applyFill="1" applyBorder="1" applyAlignment="1">
      <alignment horizontal="center" vertical="center"/>
    </xf>
    <xf numFmtId="0" fontId="8" fillId="2" borderId="12" xfId="0" applyFont="1" applyFill="1" applyBorder="1"/>
    <xf numFmtId="164" fontId="8" fillId="2" borderId="13" xfId="0" applyNumberFormat="1" applyFont="1" applyFill="1" applyBorder="1" applyAlignment="1">
      <alignment horizontal="center" vertical="center"/>
    </xf>
    <xf numFmtId="0" fontId="8" fillId="2" borderId="15" xfId="0" applyFont="1" applyFill="1" applyBorder="1"/>
    <xf numFmtId="164" fontId="8" fillId="2" borderId="16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164" fontId="8" fillId="2" borderId="17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6" fillId="7" borderId="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left"/>
    </xf>
    <xf numFmtId="0" fontId="7" fillId="2" borderId="20" xfId="0" applyFont="1" applyFill="1" applyBorder="1" applyAlignment="1">
      <alignment horizontal="left"/>
    </xf>
    <xf numFmtId="0" fontId="7" fillId="2" borderId="21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24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8" fontId="10" fillId="2" borderId="25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left"/>
    </xf>
    <xf numFmtId="8" fontId="10" fillId="2" borderId="17" xfId="0" applyNumberFormat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/>
    </xf>
    <xf numFmtId="0" fontId="3" fillId="3" borderId="0" xfId="2" applyBorder="1"/>
    <xf numFmtId="0" fontId="3" fillId="3" borderId="0" xfId="2"/>
    <xf numFmtId="0" fontId="0" fillId="2" borderId="0" xfId="0" applyFill="1"/>
    <xf numFmtId="0" fontId="3" fillId="3" borderId="0" xfId="2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0" xfId="0" applyFont="1" applyFill="1"/>
    <xf numFmtId="164" fontId="4" fillId="8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66675</xdr:rowOff>
    </xdr:from>
    <xdr:to>
      <xdr:col>5</xdr:col>
      <xdr:colOff>0</xdr:colOff>
      <xdr:row>0</xdr:row>
      <xdr:rowOff>409575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6B156A8-E12D-FE5A-8C6A-5C123868AF9C}"/>
            </a:ext>
          </a:extLst>
        </xdr:cNvPr>
        <xdr:cNvSpPr txBox="1"/>
      </xdr:nvSpPr>
      <xdr:spPr>
        <a:xfrm>
          <a:off x="885825" y="66675"/>
          <a:ext cx="61817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bg1"/>
              </a:solidFill>
            </a:rPr>
            <a:t>DIO INVEST</a:t>
          </a:r>
        </a:p>
      </xdr:txBody>
    </xdr:sp>
    <xdr:clientData/>
  </xdr:twoCellAnchor>
  <xdr:twoCellAnchor editAs="oneCell">
    <xdr:from>
      <xdr:col>0</xdr:col>
      <xdr:colOff>323850</xdr:colOff>
      <xdr:row>0</xdr:row>
      <xdr:rowOff>114301</xdr:rowOff>
    </xdr:from>
    <xdr:to>
      <xdr:col>1</xdr:col>
      <xdr:colOff>123824</xdr:colOff>
      <xdr:row>0</xdr:row>
      <xdr:rowOff>457200</xdr:rowOff>
    </xdr:to>
    <xdr:pic>
      <xdr:nvPicPr>
        <xdr:cNvPr id="4" name="Gráfico 3" descr="Banco com preenchimento sólido">
          <a:extLst>
            <a:ext uri="{FF2B5EF4-FFF2-40B4-BE49-F238E27FC236}">
              <a16:creationId xmlns:a16="http://schemas.microsoft.com/office/drawing/2014/main" id="{B255D37B-CA33-8189-6D39-7D97F6FFD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3850" y="114301"/>
          <a:ext cx="342899" cy="342899"/>
        </a:xfrm>
        <a:prstGeom prst="rect">
          <a:avLst/>
        </a:prstGeom>
      </xdr:spPr>
    </xdr:pic>
    <xdr:clientData/>
  </xdr:twoCellAnchor>
  <xdr:twoCellAnchor>
    <xdr:from>
      <xdr:col>1</xdr:col>
      <xdr:colOff>236217</xdr:colOff>
      <xdr:row>0</xdr:row>
      <xdr:rowOff>133349</xdr:rowOff>
    </xdr:from>
    <xdr:to>
      <xdr:col>1</xdr:col>
      <xdr:colOff>281936</xdr:colOff>
      <xdr:row>0</xdr:row>
      <xdr:rowOff>466724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B72295A-970D-8F69-2852-BD13703482F7}"/>
            </a:ext>
          </a:extLst>
        </xdr:cNvPr>
        <xdr:cNvSpPr/>
      </xdr:nvSpPr>
      <xdr:spPr>
        <a:xfrm>
          <a:off x="779142" y="133349"/>
          <a:ext cx="45719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7979-8307-4D28-BAF9-07CBA4C515B5}">
  <dimension ref="A1:H33"/>
  <sheetViews>
    <sheetView showGridLines="0" tabSelected="1" topLeftCell="A15" zoomScaleNormal="100" workbookViewId="0">
      <selection activeCell="C23" sqref="C23"/>
    </sheetView>
  </sheetViews>
  <sheetFormatPr defaultColWidth="0" defaultRowHeight="15" x14ac:dyDescent="0.25"/>
  <cols>
    <col min="1" max="1" width="8.140625" customWidth="1"/>
    <col min="2" max="2" width="42.28515625" customWidth="1"/>
    <col min="3" max="3" width="31.28515625" bestFit="1" customWidth="1"/>
    <col min="4" max="4" width="17.85546875" customWidth="1"/>
    <col min="5" max="5" width="8.140625" customWidth="1"/>
    <col min="6" max="6" width="10.7109375" hidden="1" customWidth="1"/>
    <col min="7" max="8" width="9.140625" hidden="1" customWidth="1"/>
    <col min="9" max="16384" width="9.140625" hidden="1"/>
  </cols>
  <sheetData>
    <row r="1" spans="1:8" ht="45" customHeight="1" x14ac:dyDescent="0.25">
      <c r="A1" s="2"/>
      <c r="B1" s="2"/>
      <c r="C1" s="2"/>
      <c r="D1" s="2"/>
      <c r="E1" s="2"/>
      <c r="F1" s="2"/>
      <c r="G1" s="2"/>
      <c r="H1" s="3"/>
    </row>
    <row r="2" spans="1:8" ht="15.75" thickBot="1" x14ac:dyDescent="0.3"/>
    <row r="3" spans="1:8" ht="24" x14ac:dyDescent="0.25">
      <c r="B3" s="6" t="s">
        <v>16</v>
      </c>
      <c r="C3" s="29"/>
      <c r="D3" s="7"/>
    </row>
    <row r="4" spans="1:8" ht="16.5" thickBot="1" x14ac:dyDescent="0.3">
      <c r="B4" s="30" t="s">
        <v>14</v>
      </c>
      <c r="C4" s="31"/>
      <c r="D4" s="8">
        <v>5000</v>
      </c>
    </row>
    <row r="5" spans="1:8" ht="16.5" thickBot="1" x14ac:dyDescent="0.3">
      <c r="B5" s="32" t="s">
        <v>13</v>
      </c>
      <c r="C5" s="33"/>
      <c r="D5" s="9">
        <v>0.01</v>
      </c>
    </row>
    <row r="6" spans="1:8" ht="16.5" thickBot="1" x14ac:dyDescent="0.3">
      <c r="B6" s="34" t="s">
        <v>15</v>
      </c>
      <c r="C6" s="35"/>
      <c r="D6" s="42">
        <f>D4*30%</f>
        <v>1500</v>
      </c>
    </row>
    <row r="7" spans="1:8" ht="15.75" thickBot="1" x14ac:dyDescent="0.3">
      <c r="B7" s="10"/>
      <c r="C7" s="10"/>
    </row>
    <row r="8" spans="1:8" ht="22.5" customHeight="1" x14ac:dyDescent="0.25">
      <c r="B8" s="11" t="s">
        <v>5</v>
      </c>
      <c r="C8" s="16"/>
      <c r="D8" s="12"/>
    </row>
    <row r="9" spans="1:8" ht="15.75" x14ac:dyDescent="0.25">
      <c r="B9" s="27" t="s">
        <v>0</v>
      </c>
      <c r="C9" s="28"/>
      <c r="D9" s="13">
        <v>500</v>
      </c>
    </row>
    <row r="10" spans="1:8" ht="15.75" x14ac:dyDescent="0.25">
      <c r="B10" s="27" t="s">
        <v>1</v>
      </c>
      <c r="C10" s="28"/>
      <c r="D10" s="14">
        <v>5</v>
      </c>
    </row>
    <row r="11" spans="1:8" ht="15.75" x14ac:dyDescent="0.25">
      <c r="B11" s="27" t="s">
        <v>3</v>
      </c>
      <c r="C11" s="28"/>
      <c r="D11" s="15">
        <v>1.0789999999999999E-2</v>
      </c>
    </row>
    <row r="12" spans="1:8" ht="16.5" thickBot="1" x14ac:dyDescent="0.3">
      <c r="B12" s="36" t="s">
        <v>2</v>
      </c>
      <c r="C12" s="37"/>
      <c r="D12" s="38">
        <f>FV(D11,D10*12,D9)*-1</f>
        <v>41888.456999243819</v>
      </c>
    </row>
    <row r="13" spans="1:8" ht="16.5" thickBot="1" x14ac:dyDescent="0.3">
      <c r="B13" s="39" t="s">
        <v>4</v>
      </c>
      <c r="C13" s="40"/>
      <c r="D13" s="41">
        <f>D12*$D5</f>
        <v>418.88456999243817</v>
      </c>
    </row>
    <row r="14" spans="1:8" ht="15.75" thickBot="1" x14ac:dyDescent="0.3">
      <c r="B14" s="10"/>
      <c r="C14" s="10"/>
      <c r="E14" s="5"/>
    </row>
    <row r="15" spans="1:8" ht="24" x14ac:dyDescent="0.25">
      <c r="B15" s="11" t="s">
        <v>11</v>
      </c>
      <c r="C15" s="16"/>
      <c r="D15" s="23" t="s">
        <v>12</v>
      </c>
    </row>
    <row r="16" spans="1:8" ht="16.5" thickBot="1" x14ac:dyDescent="0.3">
      <c r="B16" s="17" t="s">
        <v>6</v>
      </c>
      <c r="C16" s="18">
        <f>FV($D$11,2*12,D9)*-1</f>
        <v>13613.813648822608</v>
      </c>
      <c r="D16" s="24">
        <f>C16*D$5</f>
        <v>136.13813648822608</v>
      </c>
    </row>
    <row r="17" spans="2:4" ht="16.5" thickBot="1" x14ac:dyDescent="0.3">
      <c r="B17" s="19" t="s">
        <v>7</v>
      </c>
      <c r="C17" s="20">
        <f>FV($D$11,5*12,D9)*-1</f>
        <v>41888.456999243819</v>
      </c>
      <c r="D17" s="24">
        <f>C17*D$5</f>
        <v>418.88456999243817</v>
      </c>
    </row>
    <row r="18" spans="2:4" ht="16.5" thickBot="1" x14ac:dyDescent="0.3">
      <c r="B18" s="19" t="s">
        <v>8</v>
      </c>
      <c r="C18" s="20">
        <f>FV($D$11,10*12,D9)*-1</f>
        <v>121642.1062650861</v>
      </c>
      <c r="D18" s="25">
        <f>C18*D$5</f>
        <v>1216.4210626508609</v>
      </c>
    </row>
    <row r="19" spans="2:4" ht="16.5" thickBot="1" x14ac:dyDescent="0.3">
      <c r="B19" s="19" t="s">
        <v>9</v>
      </c>
      <c r="C19" s="20">
        <f>FV($D$11,20*12,D9)*-1</f>
        <v>562599.20004854025</v>
      </c>
      <c r="D19" s="25">
        <f>C19*D$5</f>
        <v>5625.992000485403</v>
      </c>
    </row>
    <row r="20" spans="2:4" ht="16.5" thickBot="1" x14ac:dyDescent="0.3">
      <c r="B20" s="21" t="s">
        <v>10</v>
      </c>
      <c r="C20" s="22">
        <f>FV($D$11,30*12,D9)*-1</f>
        <v>2161084.8275023573</v>
      </c>
      <c r="D20" s="26">
        <f>C20*D$5</f>
        <v>21610.848275023574</v>
      </c>
    </row>
    <row r="23" spans="2:4" x14ac:dyDescent="0.25">
      <c r="B23" s="43" t="s">
        <v>19</v>
      </c>
      <c r="C23" s="46" t="s">
        <v>34</v>
      </c>
      <c r="D23" s="44"/>
    </row>
    <row r="24" spans="2:4" x14ac:dyDescent="0.25">
      <c r="B24" s="45" t="s">
        <v>18</v>
      </c>
      <c r="C24" s="47">
        <f>D9</f>
        <v>500</v>
      </c>
      <c r="D24" s="45"/>
    </row>
    <row r="26" spans="2:4" x14ac:dyDescent="0.25">
      <c r="B26" s="53" t="s">
        <v>21</v>
      </c>
      <c r="C26" s="53" t="s">
        <v>22</v>
      </c>
      <c r="D26" s="53" t="s">
        <v>20</v>
      </c>
    </row>
    <row r="27" spans="2:4" x14ac:dyDescent="0.25">
      <c r="B27" s="1" t="s">
        <v>23</v>
      </c>
      <c r="C27" s="48">
        <f>VLOOKUP($C$23&amp;"-"&amp;B27,Planilha2!A4:D21,4,FALSE)</f>
        <v>0.32</v>
      </c>
      <c r="D27" s="49">
        <f>C27*C$24</f>
        <v>160</v>
      </c>
    </row>
    <row r="28" spans="2:4" x14ac:dyDescent="0.25">
      <c r="B28" s="1" t="s">
        <v>24</v>
      </c>
      <c r="C28" s="48">
        <f>VLOOKUP($C$23&amp;"-"&amp;B28,Planilha2!A5:D22,4,FALSE)</f>
        <v>0.35</v>
      </c>
      <c r="D28" s="49">
        <f t="shared" ref="D28:D32" si="0">C28*C$24</f>
        <v>175</v>
      </c>
    </row>
    <row r="29" spans="2:4" x14ac:dyDescent="0.25">
      <c r="B29" s="1" t="s">
        <v>25</v>
      </c>
      <c r="C29" s="48">
        <f>VLOOKUP($C$23&amp;"-"&amp;B29,Planilha2!A6:D23,4,FALSE)</f>
        <v>0.1</v>
      </c>
      <c r="D29" s="49">
        <f t="shared" si="0"/>
        <v>50</v>
      </c>
    </row>
    <row r="30" spans="2:4" x14ac:dyDescent="0.25">
      <c r="B30" s="1" t="s">
        <v>26</v>
      </c>
      <c r="C30" s="48">
        <f>VLOOKUP($C$23&amp;"-"&amp;B30,Planilha2!A7:D24,4,FALSE)</f>
        <v>0.05</v>
      </c>
      <c r="D30" s="49">
        <f t="shared" si="0"/>
        <v>25</v>
      </c>
    </row>
    <row r="31" spans="2:4" x14ac:dyDescent="0.25">
      <c r="B31" s="1" t="s">
        <v>27</v>
      </c>
      <c r="C31" s="48">
        <f>VLOOKUP($C$23&amp;"-"&amp;B31,Planilha2!A8:D25,4,FALSE)</f>
        <v>0.08</v>
      </c>
      <c r="D31" s="49">
        <f t="shared" si="0"/>
        <v>40</v>
      </c>
    </row>
    <row r="32" spans="2:4" x14ac:dyDescent="0.25">
      <c r="B32" s="1" t="s">
        <v>28</v>
      </c>
      <c r="C32" s="48">
        <f>VLOOKUP($C$23&amp;"-"&amp;B32,Planilha2!A9:D26,4,FALSE)</f>
        <v>0.1</v>
      </c>
      <c r="D32" s="49">
        <f t="shared" si="0"/>
        <v>50</v>
      </c>
    </row>
    <row r="33" spans="2:4" x14ac:dyDescent="0.25">
      <c r="B33" s="50" t="s">
        <v>30</v>
      </c>
      <c r="C33" s="51"/>
      <c r="D33" s="52">
        <f>SUM(D27:D32)</f>
        <v>500</v>
      </c>
    </row>
  </sheetData>
  <mergeCells count="11">
    <mergeCell ref="B12:C12"/>
    <mergeCell ref="B13:C13"/>
    <mergeCell ref="B4:C4"/>
    <mergeCell ref="B5:C5"/>
    <mergeCell ref="B6:C6"/>
    <mergeCell ref="B3:D3"/>
    <mergeCell ref="B8:D8"/>
    <mergeCell ref="B15:C15"/>
    <mergeCell ref="B9:C9"/>
    <mergeCell ref="B10:C10"/>
    <mergeCell ref="B11:C11"/>
  </mergeCells>
  <dataValidations count="1">
    <dataValidation type="list" allowBlank="1" showInputMessage="1" showErrorMessage="1" sqref="C23" xr:uid="{BE373BCD-E6AA-42F1-A29F-88722B9C649E}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E5D5-3B0F-49DE-8B37-BF85A99A3C33}">
  <dimension ref="A3:D21"/>
  <sheetViews>
    <sheetView workbookViewId="0">
      <selection activeCell="D14" sqref="D14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" bestFit="1" customWidth="1"/>
  </cols>
  <sheetData>
    <row r="3" spans="1:4" x14ac:dyDescent="0.25">
      <c r="A3" t="s">
        <v>33</v>
      </c>
      <c r="B3" t="s">
        <v>19</v>
      </c>
      <c r="C3" s="1" t="s">
        <v>31</v>
      </c>
      <c r="D3" s="1" t="s">
        <v>32</v>
      </c>
    </row>
    <row r="4" spans="1:4" x14ac:dyDescent="0.25">
      <c r="A4" t="str">
        <f>$B$4&amp;"-"&amp;C4</f>
        <v>Conservador-PAPEL</v>
      </c>
      <c r="B4" t="s">
        <v>29</v>
      </c>
      <c r="C4" s="1" t="s">
        <v>23</v>
      </c>
      <c r="D4" s="48">
        <v>0.3</v>
      </c>
    </row>
    <row r="5" spans="1:4" x14ac:dyDescent="0.25">
      <c r="A5" t="str">
        <f t="shared" ref="A5:A10" si="0">$B$4&amp;"-"&amp;C5</f>
        <v>Conservador-TIJOLO</v>
      </c>
      <c r="B5" t="s">
        <v>29</v>
      </c>
      <c r="C5" s="1" t="s">
        <v>24</v>
      </c>
      <c r="D5" s="48">
        <v>0.5</v>
      </c>
    </row>
    <row r="6" spans="1:4" x14ac:dyDescent="0.25">
      <c r="A6" t="str">
        <f t="shared" si="0"/>
        <v>Conservador-HÍBRIDOS</v>
      </c>
      <c r="B6" t="s">
        <v>29</v>
      </c>
      <c r="C6" s="1" t="s">
        <v>25</v>
      </c>
      <c r="D6" s="48">
        <v>0.1</v>
      </c>
    </row>
    <row r="7" spans="1:4" x14ac:dyDescent="0.25">
      <c r="A7" t="str">
        <f t="shared" si="0"/>
        <v>Conservador-FOFs</v>
      </c>
      <c r="B7" t="s">
        <v>29</v>
      </c>
      <c r="C7" s="1" t="s">
        <v>26</v>
      </c>
      <c r="D7" s="48">
        <v>0.1</v>
      </c>
    </row>
    <row r="8" spans="1:4" x14ac:dyDescent="0.25">
      <c r="A8" t="str">
        <f t="shared" si="0"/>
        <v>Conservador-DESENVOLVIMENTO</v>
      </c>
      <c r="B8" t="s">
        <v>29</v>
      </c>
      <c r="C8" s="1" t="s">
        <v>27</v>
      </c>
      <c r="D8" s="48">
        <v>0</v>
      </c>
    </row>
    <row r="9" spans="1:4" ht="15.75" thickBot="1" x14ac:dyDescent="0.3">
      <c r="A9" s="4" t="str">
        <f t="shared" si="0"/>
        <v>Conservador-HOTELARIAS</v>
      </c>
      <c r="B9" s="4" t="s">
        <v>29</v>
      </c>
      <c r="C9" s="54" t="s">
        <v>28</v>
      </c>
      <c r="D9" s="55">
        <v>0</v>
      </c>
    </row>
    <row r="10" spans="1:4" x14ac:dyDescent="0.25">
      <c r="A10" t="str">
        <f>$B$10&amp;"-"&amp;C10</f>
        <v>Moderado-PAPEL</v>
      </c>
      <c r="B10" t="s">
        <v>34</v>
      </c>
      <c r="C10" s="1" t="s">
        <v>23</v>
      </c>
      <c r="D10" s="48">
        <v>0.32</v>
      </c>
    </row>
    <row r="11" spans="1:4" x14ac:dyDescent="0.25">
      <c r="A11" t="str">
        <f t="shared" ref="A11:A16" si="1">$B$10&amp;"-"&amp;C11</f>
        <v>Moderado-TIJOLO</v>
      </c>
      <c r="B11" t="s">
        <v>34</v>
      </c>
      <c r="C11" s="1" t="s">
        <v>24</v>
      </c>
      <c r="D11" s="48">
        <v>0.35</v>
      </c>
    </row>
    <row r="12" spans="1:4" x14ac:dyDescent="0.25">
      <c r="A12" t="str">
        <f t="shared" si="1"/>
        <v>Moderado-HÍBRIDOS</v>
      </c>
      <c r="B12" t="s">
        <v>34</v>
      </c>
      <c r="C12" s="1" t="s">
        <v>25</v>
      </c>
      <c r="D12" s="48">
        <v>0.1</v>
      </c>
    </row>
    <row r="13" spans="1:4" x14ac:dyDescent="0.25">
      <c r="A13" t="str">
        <f t="shared" si="1"/>
        <v>Moderado-FOFs</v>
      </c>
      <c r="B13" t="s">
        <v>34</v>
      </c>
      <c r="C13" s="1" t="s">
        <v>26</v>
      </c>
      <c r="D13" s="48">
        <v>0.05</v>
      </c>
    </row>
    <row r="14" spans="1:4" x14ac:dyDescent="0.25">
      <c r="A14" t="str">
        <f t="shared" si="1"/>
        <v>Moderado-DESENVOLVIMENTO</v>
      </c>
      <c r="B14" t="s">
        <v>34</v>
      </c>
      <c r="C14" s="1" t="s">
        <v>27</v>
      </c>
      <c r="D14" s="48">
        <v>0.08</v>
      </c>
    </row>
    <row r="15" spans="1:4" ht="15.75" thickBot="1" x14ac:dyDescent="0.3">
      <c r="A15" s="4" t="str">
        <f t="shared" si="1"/>
        <v>Moderado-HOTELARIAS</v>
      </c>
      <c r="B15" s="4" t="s">
        <v>34</v>
      </c>
      <c r="C15" s="54" t="s">
        <v>28</v>
      </c>
      <c r="D15" s="55">
        <v>0.1</v>
      </c>
    </row>
    <row r="16" spans="1:4" x14ac:dyDescent="0.25">
      <c r="A16" t="str">
        <f>$B$16&amp;"-"&amp;C16</f>
        <v>Agressivo-PAPEL</v>
      </c>
      <c r="B16" t="s">
        <v>17</v>
      </c>
      <c r="C16" s="1" t="s">
        <v>23</v>
      </c>
      <c r="D16" s="48">
        <v>0.5</v>
      </c>
    </row>
    <row r="17" spans="1:4" x14ac:dyDescent="0.25">
      <c r="A17" t="str">
        <f t="shared" ref="A17:A21" si="2">$B$16&amp;"-"&amp;C17</f>
        <v>Agressivo-TIJOLO</v>
      </c>
      <c r="B17" t="s">
        <v>17</v>
      </c>
      <c r="C17" s="1" t="s">
        <v>24</v>
      </c>
      <c r="D17" s="48">
        <v>0.1</v>
      </c>
    </row>
    <row r="18" spans="1:4" x14ac:dyDescent="0.25">
      <c r="A18" t="str">
        <f t="shared" si="2"/>
        <v>Agressivo-HÍBRIDOS</v>
      </c>
      <c r="B18" t="s">
        <v>17</v>
      </c>
      <c r="C18" s="1" t="s">
        <v>25</v>
      </c>
      <c r="D18" s="48">
        <v>0.05</v>
      </c>
    </row>
    <row r="19" spans="1:4" x14ac:dyDescent="0.25">
      <c r="A19" t="str">
        <f t="shared" si="2"/>
        <v>Agressivo-FOFs</v>
      </c>
      <c r="B19" t="s">
        <v>17</v>
      </c>
      <c r="C19" s="1" t="s">
        <v>26</v>
      </c>
      <c r="D19" s="48">
        <v>0.05</v>
      </c>
    </row>
    <row r="20" spans="1:4" x14ac:dyDescent="0.25">
      <c r="A20" t="str">
        <f t="shared" si="2"/>
        <v>Agressivo-DESENVOLVIMENTO</v>
      </c>
      <c r="B20" t="s">
        <v>17</v>
      </c>
      <c r="C20" s="1" t="s">
        <v>27</v>
      </c>
      <c r="D20" s="48">
        <v>0.2</v>
      </c>
    </row>
    <row r="21" spans="1:4" x14ac:dyDescent="0.25">
      <c r="A21" t="str">
        <f t="shared" si="2"/>
        <v>Agressivo-HOTELARIAS</v>
      </c>
      <c r="B21" t="s">
        <v>17</v>
      </c>
      <c r="C21" s="1" t="s">
        <v>28</v>
      </c>
      <c r="D21" s="4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rendimento_carteira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MONTEZANO CRUZ</dc:creator>
  <cp:lastModifiedBy>VIVIAN MONTEZANO CRUZ</cp:lastModifiedBy>
  <dcterms:created xsi:type="dcterms:W3CDTF">2015-06-05T18:17:20Z</dcterms:created>
  <dcterms:modified xsi:type="dcterms:W3CDTF">2025-06-08T00:35:10Z</dcterms:modified>
</cp:coreProperties>
</file>