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ENSTA\PRe\Code\"/>
    </mc:Choice>
  </mc:AlternateContent>
  <xr:revisionPtr revIDLastSave="0" documentId="13_ncr:1_{D9FDA2DA-0F76-4D4F-9264-BE882C44BE5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pikes" sheetId="1" r:id="rId1"/>
  </sheets>
  <definedNames>
    <definedName name="_xlnm._FilterDatabase" localSheetId="0" hidden="1">Spikes!$B$1:$B$228</definedName>
    <definedName name="_xlnm.Extract" localSheetId="0">Spikes!$K$14:$K$230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J15" i="1"/>
  <c r="E6" i="1"/>
  <c r="F6" i="1"/>
  <c r="H6" i="1" s="1"/>
  <c r="E7" i="1"/>
  <c r="E11" i="1"/>
  <c r="F11" i="1"/>
  <c r="H11" i="1" s="1"/>
  <c r="G11" i="1"/>
  <c r="E15" i="1"/>
  <c r="F15" i="1"/>
  <c r="H15" i="1" s="1"/>
  <c r="E16" i="1"/>
  <c r="E20" i="1"/>
  <c r="E24" i="1"/>
  <c r="F24" i="1"/>
  <c r="H24" i="1" s="1"/>
  <c r="E25" i="1"/>
  <c r="E29" i="1"/>
  <c r="E33" i="1"/>
  <c r="F33" i="1"/>
  <c r="H33" i="1" s="1"/>
  <c r="E34" i="1"/>
  <c r="E38" i="1"/>
  <c r="E42" i="1"/>
  <c r="F42" i="1"/>
  <c r="H42" i="1" s="1"/>
  <c r="E43" i="1"/>
  <c r="E47" i="1"/>
  <c r="E51" i="1"/>
  <c r="F51" i="1"/>
  <c r="H51" i="1" s="1"/>
  <c r="E52" i="1"/>
  <c r="E56" i="1"/>
  <c r="E60" i="1"/>
  <c r="F60" i="1"/>
  <c r="H60" i="1" s="1"/>
  <c r="E61" i="1"/>
  <c r="E65" i="1"/>
  <c r="E69" i="1"/>
  <c r="F69" i="1"/>
  <c r="H69" i="1" s="1"/>
  <c r="E70" i="1"/>
  <c r="E74" i="1"/>
  <c r="E78" i="1"/>
  <c r="F78" i="1"/>
  <c r="H78" i="1" s="1"/>
  <c r="E79" i="1"/>
  <c r="E83" i="1"/>
  <c r="E87" i="1"/>
  <c r="F87" i="1"/>
  <c r="H87" i="1" s="1"/>
  <c r="E88" i="1"/>
  <c r="E92" i="1"/>
  <c r="E96" i="1"/>
  <c r="F96" i="1"/>
  <c r="H96" i="1" s="1"/>
  <c r="E97" i="1"/>
  <c r="E101" i="1"/>
  <c r="E105" i="1"/>
  <c r="F105" i="1"/>
  <c r="H105" i="1" s="1"/>
  <c r="E106" i="1"/>
  <c r="E110" i="1"/>
  <c r="E114" i="1"/>
  <c r="F114" i="1"/>
  <c r="H114" i="1" s="1"/>
  <c r="E115" i="1"/>
  <c r="E119" i="1"/>
  <c r="E123" i="1"/>
  <c r="F123" i="1"/>
  <c r="H123" i="1" s="1"/>
  <c r="E124" i="1"/>
  <c r="E128" i="1"/>
  <c r="E132" i="1"/>
  <c r="F132" i="1"/>
  <c r="H132" i="1" s="1"/>
  <c r="E133" i="1"/>
  <c r="E138" i="1"/>
  <c r="F138" i="1"/>
  <c r="H138" i="1" s="1"/>
  <c r="E139" i="1"/>
  <c r="E143" i="1"/>
  <c r="F143" i="1"/>
  <c r="E144" i="1"/>
  <c r="E149" i="1"/>
  <c r="F149" i="1"/>
  <c r="H149" i="1" s="1"/>
  <c r="F154" i="1"/>
  <c r="E155" i="1"/>
  <c r="F155" i="1"/>
  <c r="H155" i="1" s="1"/>
  <c r="E156" i="1"/>
  <c r="E160" i="1"/>
  <c r="F160" i="1"/>
  <c r="H160" i="1" s="1"/>
  <c r="E161" i="1"/>
  <c r="E166" i="1"/>
  <c r="F166" i="1"/>
  <c r="G166" i="1"/>
  <c r="F171" i="1"/>
  <c r="E172" i="1"/>
  <c r="F172" i="1"/>
  <c r="H172" i="1" s="1"/>
  <c r="E177" i="1"/>
  <c r="F177" i="1"/>
  <c r="H177" i="1" s="1"/>
  <c r="E178" i="1"/>
  <c r="E183" i="1"/>
  <c r="F183" i="1"/>
  <c r="H183" i="1" s="1"/>
  <c r="G183" i="1"/>
  <c r="E186" i="1"/>
  <c r="E189" i="1"/>
  <c r="G189" i="1" s="1"/>
  <c r="F189" i="1"/>
  <c r="H189" i="1" s="1"/>
  <c r="E192" i="1"/>
  <c r="G192" i="1" s="1"/>
  <c r="E193" i="1"/>
  <c r="E194" i="1"/>
  <c r="F196" i="1"/>
  <c r="E198" i="1"/>
  <c r="F198" i="1"/>
  <c r="E199" i="1"/>
  <c r="F203" i="1"/>
  <c r="F204" i="1"/>
  <c r="E205" i="1"/>
  <c r="F205" i="1"/>
  <c r="H205" i="1" s="1"/>
  <c r="F209" i="1"/>
  <c r="E210" i="1"/>
  <c r="F210" i="1"/>
  <c r="F211" i="1"/>
  <c r="E214" i="1"/>
  <c r="E215" i="1"/>
  <c r="F215" i="1"/>
  <c r="G215" i="1" s="1"/>
  <c r="E216" i="1"/>
  <c r="F216" i="1"/>
  <c r="H216" i="1" s="1"/>
  <c r="F217" i="1"/>
  <c r="E220" i="1"/>
  <c r="E221" i="1"/>
  <c r="F221" i="1"/>
  <c r="F222" i="1"/>
  <c r="E223" i="1"/>
  <c r="F223" i="1"/>
  <c r="H223" i="1" s="1"/>
  <c r="E226" i="1"/>
  <c r="E227" i="1"/>
  <c r="F227" i="1"/>
  <c r="H227" i="1" s="1"/>
  <c r="E228" i="1"/>
  <c r="F228" i="1"/>
  <c r="F2" i="1"/>
  <c r="E2" i="1"/>
  <c r="D228" i="1"/>
  <c r="C228" i="1"/>
  <c r="D227" i="1"/>
  <c r="C227" i="1"/>
  <c r="D226" i="1"/>
  <c r="F226" i="1" s="1"/>
  <c r="C226" i="1"/>
  <c r="D225" i="1"/>
  <c r="F225" i="1" s="1"/>
  <c r="H225" i="1" s="1"/>
  <c r="C225" i="1"/>
  <c r="E225" i="1" s="1"/>
  <c r="C222" i="1"/>
  <c r="E222" i="1" s="1"/>
  <c r="C223" i="1"/>
  <c r="D224" i="1"/>
  <c r="F224" i="1" s="1"/>
  <c r="C224" i="1"/>
  <c r="E224" i="1" s="1"/>
  <c r="G224" i="1" s="1"/>
  <c r="D223" i="1"/>
  <c r="D222" i="1"/>
  <c r="C221" i="1"/>
  <c r="D221" i="1"/>
  <c r="D220" i="1"/>
  <c r="F220" i="1" s="1"/>
  <c r="C220" i="1"/>
  <c r="D219" i="1"/>
  <c r="F219" i="1" s="1"/>
  <c r="C219" i="1"/>
  <c r="E219" i="1" s="1"/>
  <c r="D218" i="1"/>
  <c r="F218" i="1" s="1"/>
  <c r="H218" i="1" s="1"/>
  <c r="C218" i="1"/>
  <c r="E218" i="1" s="1"/>
  <c r="D217" i="1"/>
  <c r="C217" i="1"/>
  <c r="E217" i="1" s="1"/>
  <c r="D216" i="1"/>
  <c r="C216" i="1"/>
  <c r="D215" i="1"/>
  <c r="C215" i="1"/>
  <c r="D214" i="1"/>
  <c r="F214" i="1" s="1"/>
  <c r="H214" i="1" s="1"/>
  <c r="C214" i="1"/>
  <c r="D213" i="1"/>
  <c r="F213" i="1" s="1"/>
  <c r="C213" i="1"/>
  <c r="E213" i="1" s="1"/>
  <c r="D212" i="1"/>
  <c r="F212" i="1" s="1"/>
  <c r="C212" i="1"/>
  <c r="E212" i="1" s="1"/>
  <c r="D211" i="1"/>
  <c r="C211" i="1"/>
  <c r="E211" i="1" s="1"/>
  <c r="G211" i="1" s="1"/>
  <c r="D210" i="1"/>
  <c r="C210" i="1"/>
  <c r="B210" i="1"/>
  <c r="D209" i="1"/>
  <c r="C209" i="1"/>
  <c r="E209" i="1" s="1"/>
  <c r="D208" i="1"/>
  <c r="F208" i="1" s="1"/>
  <c r="C208" i="1"/>
  <c r="E208" i="1" s="1"/>
  <c r="D207" i="1"/>
  <c r="F207" i="1" s="1"/>
  <c r="C207" i="1"/>
  <c r="E207" i="1" s="1"/>
  <c r="D206" i="1"/>
  <c r="F206" i="1" s="1"/>
  <c r="C206" i="1"/>
  <c r="E206" i="1" s="1"/>
  <c r="C204" i="1"/>
  <c r="E204" i="1" s="1"/>
  <c r="D205" i="1"/>
  <c r="C205" i="1"/>
  <c r="D204" i="1"/>
  <c r="D203" i="1"/>
  <c r="C203" i="1"/>
  <c r="E203" i="1" s="1"/>
  <c r="D202" i="1"/>
  <c r="F202" i="1" s="1"/>
  <c r="C202" i="1"/>
  <c r="E202" i="1" s="1"/>
  <c r="D201" i="1"/>
  <c r="F201" i="1" s="1"/>
  <c r="C201" i="1"/>
  <c r="E201" i="1" s="1"/>
  <c r="D200" i="1"/>
  <c r="F200" i="1" s="1"/>
  <c r="C200" i="1"/>
  <c r="E200" i="1" s="1"/>
  <c r="D199" i="1"/>
  <c r="F199" i="1" s="1"/>
  <c r="C199" i="1"/>
  <c r="D198" i="1"/>
  <c r="C198" i="1"/>
  <c r="D197" i="1"/>
  <c r="F197" i="1" s="1"/>
  <c r="C197" i="1"/>
  <c r="E197" i="1" s="1"/>
  <c r="G197" i="1" s="1"/>
  <c r="D196" i="1"/>
  <c r="C196" i="1"/>
  <c r="E196" i="1" s="1"/>
  <c r="D195" i="1"/>
  <c r="F195" i="1" s="1"/>
  <c r="C195" i="1"/>
  <c r="E195" i="1" s="1"/>
  <c r="D194" i="1"/>
  <c r="F194" i="1" s="1"/>
  <c r="H194" i="1" s="1"/>
  <c r="C194" i="1"/>
  <c r="D193" i="1"/>
  <c r="F193" i="1" s="1"/>
  <c r="C193" i="1"/>
  <c r="D192" i="1"/>
  <c r="F192" i="1" s="1"/>
  <c r="H192" i="1" s="1"/>
  <c r="C192" i="1"/>
  <c r="D191" i="1"/>
  <c r="F191" i="1" s="1"/>
  <c r="C191" i="1"/>
  <c r="E191" i="1" s="1"/>
  <c r="D190" i="1"/>
  <c r="F190" i="1" s="1"/>
  <c r="H190" i="1" s="1"/>
  <c r="C190" i="1"/>
  <c r="E190" i="1" s="1"/>
  <c r="D189" i="1"/>
  <c r="C189" i="1"/>
  <c r="D188" i="1"/>
  <c r="F188" i="1" s="1"/>
  <c r="C188" i="1"/>
  <c r="E188" i="1" s="1"/>
  <c r="D187" i="1"/>
  <c r="F187" i="1" s="1"/>
  <c r="H187" i="1" s="1"/>
  <c r="C187" i="1"/>
  <c r="E187" i="1" s="1"/>
  <c r="D186" i="1"/>
  <c r="F186" i="1" s="1"/>
  <c r="H186" i="1" s="1"/>
  <c r="C186" i="1"/>
  <c r="D185" i="1"/>
  <c r="F185" i="1" s="1"/>
  <c r="C185" i="1"/>
  <c r="E185" i="1" s="1"/>
  <c r="D184" i="1"/>
  <c r="F184" i="1" s="1"/>
  <c r="C184" i="1"/>
  <c r="E184" i="1" s="1"/>
  <c r="D183" i="1"/>
  <c r="C183" i="1"/>
  <c r="D182" i="1"/>
  <c r="F182" i="1" s="1"/>
  <c r="H182" i="1" s="1"/>
  <c r="C182" i="1"/>
  <c r="E182" i="1" s="1"/>
  <c r="D181" i="1"/>
  <c r="F181" i="1" s="1"/>
  <c r="H181" i="1" s="1"/>
  <c r="C181" i="1"/>
  <c r="E181" i="1" s="1"/>
  <c r="D180" i="1"/>
  <c r="F180" i="1" s="1"/>
  <c r="C180" i="1"/>
  <c r="E180" i="1" s="1"/>
  <c r="G180" i="1" s="1"/>
  <c r="D179" i="1"/>
  <c r="F179" i="1" s="1"/>
  <c r="C179" i="1"/>
  <c r="E179" i="1" s="1"/>
  <c r="G179" i="1" s="1"/>
  <c r="D178" i="1"/>
  <c r="F178" i="1" s="1"/>
  <c r="H178" i="1" s="1"/>
  <c r="C178" i="1"/>
  <c r="D177" i="1"/>
  <c r="C177" i="1"/>
  <c r="D176" i="1"/>
  <c r="F176" i="1" s="1"/>
  <c r="H176" i="1" s="1"/>
  <c r="C176" i="1"/>
  <c r="E176" i="1" s="1"/>
  <c r="D175" i="1"/>
  <c r="F175" i="1" s="1"/>
  <c r="C175" i="1"/>
  <c r="E175" i="1" s="1"/>
  <c r="D174" i="1"/>
  <c r="F174" i="1" s="1"/>
  <c r="C174" i="1"/>
  <c r="E174" i="1" s="1"/>
  <c r="D173" i="1"/>
  <c r="F173" i="1" s="1"/>
  <c r="C173" i="1"/>
  <c r="E173" i="1" s="1"/>
  <c r="D172" i="1"/>
  <c r="C172" i="1"/>
  <c r="D171" i="1"/>
  <c r="C171" i="1"/>
  <c r="E171" i="1" s="1"/>
  <c r="G171" i="1" s="1"/>
  <c r="D170" i="1"/>
  <c r="F170" i="1" s="1"/>
  <c r="C170" i="1"/>
  <c r="E170" i="1" s="1"/>
  <c r="G170" i="1" s="1"/>
  <c r="D169" i="1"/>
  <c r="F169" i="1" s="1"/>
  <c r="H169" i="1" s="1"/>
  <c r="C169" i="1"/>
  <c r="E169" i="1" s="1"/>
  <c r="D168" i="1"/>
  <c r="F168" i="1" s="1"/>
  <c r="C168" i="1"/>
  <c r="E168" i="1" s="1"/>
  <c r="D167" i="1"/>
  <c r="F167" i="1" s="1"/>
  <c r="C167" i="1"/>
  <c r="E167" i="1" s="1"/>
  <c r="D166" i="1"/>
  <c r="C166" i="1"/>
  <c r="D165" i="1"/>
  <c r="F165" i="1" s="1"/>
  <c r="C165" i="1"/>
  <c r="E165" i="1" s="1"/>
  <c r="D164" i="1"/>
  <c r="F164" i="1" s="1"/>
  <c r="C164" i="1"/>
  <c r="E164" i="1" s="1"/>
  <c r="D163" i="1"/>
  <c r="F163" i="1" s="1"/>
  <c r="H163" i="1" s="1"/>
  <c r="C163" i="1"/>
  <c r="E163" i="1" s="1"/>
  <c r="D162" i="1"/>
  <c r="F162" i="1" s="1"/>
  <c r="C162" i="1"/>
  <c r="E162" i="1" s="1"/>
  <c r="G162" i="1" s="1"/>
  <c r="D161" i="1"/>
  <c r="F161" i="1" s="1"/>
  <c r="C161" i="1"/>
  <c r="D160" i="1"/>
  <c r="C160" i="1"/>
  <c r="D159" i="1"/>
  <c r="F159" i="1" s="1"/>
  <c r="C159" i="1"/>
  <c r="E159" i="1" s="1"/>
  <c r="D158" i="1"/>
  <c r="F158" i="1" s="1"/>
  <c r="C158" i="1"/>
  <c r="E158" i="1" s="1"/>
  <c r="D157" i="1"/>
  <c r="F157" i="1" s="1"/>
  <c r="C157" i="1"/>
  <c r="E157" i="1" s="1"/>
  <c r="D156" i="1"/>
  <c r="F156" i="1" s="1"/>
  <c r="H156" i="1" s="1"/>
  <c r="C156" i="1"/>
  <c r="D155" i="1"/>
  <c r="C155" i="1"/>
  <c r="D154" i="1"/>
  <c r="C154" i="1"/>
  <c r="E154" i="1" s="1"/>
  <c r="G154" i="1" s="1"/>
  <c r="D153" i="1"/>
  <c r="F153" i="1" s="1"/>
  <c r="C153" i="1"/>
  <c r="E153" i="1" s="1"/>
  <c r="G153" i="1" s="1"/>
  <c r="D152" i="1"/>
  <c r="F152" i="1" s="1"/>
  <c r="C152" i="1"/>
  <c r="E152" i="1" s="1"/>
  <c r="G152" i="1" s="1"/>
  <c r="D151" i="1"/>
  <c r="F151" i="1" s="1"/>
  <c r="H151" i="1" s="1"/>
  <c r="C151" i="1"/>
  <c r="E151" i="1" s="1"/>
  <c r="D150" i="1"/>
  <c r="F150" i="1" s="1"/>
  <c r="C150" i="1"/>
  <c r="E150" i="1" s="1"/>
  <c r="D149" i="1"/>
  <c r="C149" i="1"/>
  <c r="D148" i="1"/>
  <c r="F148" i="1" s="1"/>
  <c r="C148" i="1"/>
  <c r="E148" i="1" s="1"/>
  <c r="D147" i="1"/>
  <c r="F147" i="1" s="1"/>
  <c r="C147" i="1"/>
  <c r="E147" i="1" s="1"/>
  <c r="D146" i="1"/>
  <c r="F146" i="1" s="1"/>
  <c r="C146" i="1"/>
  <c r="E146" i="1" s="1"/>
  <c r="D145" i="1"/>
  <c r="F145" i="1" s="1"/>
  <c r="H145" i="1" s="1"/>
  <c r="C145" i="1"/>
  <c r="E145" i="1" s="1"/>
  <c r="D144" i="1"/>
  <c r="F144" i="1" s="1"/>
  <c r="C144" i="1"/>
  <c r="D143" i="1"/>
  <c r="C143" i="1"/>
  <c r="D142" i="1"/>
  <c r="F142" i="1" s="1"/>
  <c r="H142" i="1" s="1"/>
  <c r="C142" i="1"/>
  <c r="E142" i="1" s="1"/>
  <c r="D141" i="1"/>
  <c r="F141" i="1" s="1"/>
  <c r="C141" i="1"/>
  <c r="E141" i="1" s="1"/>
  <c r="D140" i="1"/>
  <c r="F140" i="1" s="1"/>
  <c r="C140" i="1"/>
  <c r="E140" i="1" s="1"/>
  <c r="D139" i="1"/>
  <c r="F139" i="1" s="1"/>
  <c r="H139" i="1" s="1"/>
  <c r="C139" i="1"/>
  <c r="D138" i="1"/>
  <c r="C138" i="1"/>
  <c r="D137" i="1"/>
  <c r="F137" i="1" s="1"/>
  <c r="C137" i="1"/>
  <c r="E137" i="1" s="1"/>
  <c r="D136" i="1"/>
  <c r="F136" i="1" s="1"/>
  <c r="H136" i="1" s="1"/>
  <c r="C136" i="1"/>
  <c r="E136" i="1" s="1"/>
  <c r="D135" i="1"/>
  <c r="F135" i="1" s="1"/>
  <c r="C135" i="1"/>
  <c r="E135" i="1" s="1"/>
  <c r="G135" i="1" s="1"/>
  <c r="D134" i="1"/>
  <c r="F134" i="1" s="1"/>
  <c r="C134" i="1"/>
  <c r="E134" i="1" s="1"/>
  <c r="G134" i="1" s="1"/>
  <c r="D133" i="1"/>
  <c r="F133" i="1" s="1"/>
  <c r="H133" i="1" s="1"/>
  <c r="C133" i="1"/>
  <c r="D132" i="1"/>
  <c r="C132" i="1"/>
  <c r="D131" i="1"/>
  <c r="F131" i="1" s="1"/>
  <c r="C131" i="1"/>
  <c r="E131" i="1" s="1"/>
  <c r="D130" i="1"/>
  <c r="F130" i="1" s="1"/>
  <c r="H130" i="1" s="1"/>
  <c r="C130" i="1"/>
  <c r="E130" i="1" s="1"/>
  <c r="D129" i="1"/>
  <c r="F129" i="1" s="1"/>
  <c r="C129" i="1"/>
  <c r="E129" i="1" s="1"/>
  <c r="G129" i="1" s="1"/>
  <c r="D128" i="1"/>
  <c r="F128" i="1" s="1"/>
  <c r="H128" i="1" s="1"/>
  <c r="C128" i="1"/>
  <c r="D127" i="1"/>
  <c r="F127" i="1" s="1"/>
  <c r="H127" i="1" s="1"/>
  <c r="C127" i="1"/>
  <c r="E127" i="1" s="1"/>
  <c r="D126" i="1"/>
  <c r="F126" i="1" s="1"/>
  <c r="C126" i="1"/>
  <c r="E126" i="1" s="1"/>
  <c r="G126" i="1" s="1"/>
  <c r="D125" i="1"/>
  <c r="F125" i="1" s="1"/>
  <c r="C125" i="1"/>
  <c r="E125" i="1" s="1"/>
  <c r="G125" i="1" s="1"/>
  <c r="D124" i="1"/>
  <c r="F124" i="1" s="1"/>
  <c r="H124" i="1" s="1"/>
  <c r="C124" i="1"/>
  <c r="D123" i="1"/>
  <c r="C123" i="1"/>
  <c r="D122" i="1"/>
  <c r="F122" i="1" s="1"/>
  <c r="C122" i="1"/>
  <c r="E122" i="1" s="1"/>
  <c r="G122" i="1" s="1"/>
  <c r="D121" i="1"/>
  <c r="F121" i="1" s="1"/>
  <c r="H121" i="1" s="1"/>
  <c r="C121" i="1"/>
  <c r="E121" i="1" s="1"/>
  <c r="D120" i="1"/>
  <c r="F120" i="1" s="1"/>
  <c r="C120" i="1"/>
  <c r="E120" i="1" s="1"/>
  <c r="G120" i="1" s="1"/>
  <c r="D119" i="1"/>
  <c r="F119" i="1" s="1"/>
  <c r="H119" i="1" s="1"/>
  <c r="C119" i="1"/>
  <c r="D118" i="1"/>
  <c r="F118" i="1" s="1"/>
  <c r="H118" i="1" s="1"/>
  <c r="C118" i="1"/>
  <c r="E118" i="1" s="1"/>
  <c r="D117" i="1"/>
  <c r="F117" i="1" s="1"/>
  <c r="C117" i="1"/>
  <c r="E117" i="1" s="1"/>
  <c r="G117" i="1" s="1"/>
  <c r="D116" i="1"/>
  <c r="F116" i="1" s="1"/>
  <c r="C116" i="1"/>
  <c r="E116" i="1" s="1"/>
  <c r="G116" i="1" s="1"/>
  <c r="D115" i="1"/>
  <c r="F115" i="1" s="1"/>
  <c r="H115" i="1" s="1"/>
  <c r="C115" i="1"/>
  <c r="D114" i="1"/>
  <c r="C114" i="1"/>
  <c r="D113" i="1"/>
  <c r="F113" i="1" s="1"/>
  <c r="C113" i="1"/>
  <c r="E113" i="1" s="1"/>
  <c r="G113" i="1" s="1"/>
  <c r="D112" i="1"/>
  <c r="F112" i="1" s="1"/>
  <c r="H112" i="1" s="1"/>
  <c r="C112" i="1"/>
  <c r="E112" i="1" s="1"/>
  <c r="D111" i="1"/>
  <c r="F111" i="1" s="1"/>
  <c r="C111" i="1"/>
  <c r="E111" i="1" s="1"/>
  <c r="G111" i="1" s="1"/>
  <c r="D110" i="1"/>
  <c r="F110" i="1" s="1"/>
  <c r="H110" i="1" s="1"/>
  <c r="C110" i="1"/>
  <c r="D109" i="1"/>
  <c r="F109" i="1" s="1"/>
  <c r="H109" i="1" s="1"/>
  <c r="C109" i="1"/>
  <c r="E109" i="1" s="1"/>
  <c r="D108" i="1"/>
  <c r="F108" i="1" s="1"/>
  <c r="C108" i="1"/>
  <c r="E108" i="1" s="1"/>
  <c r="G108" i="1" s="1"/>
  <c r="D107" i="1"/>
  <c r="F107" i="1" s="1"/>
  <c r="C107" i="1"/>
  <c r="E107" i="1" s="1"/>
  <c r="G107" i="1" s="1"/>
  <c r="D106" i="1"/>
  <c r="F106" i="1" s="1"/>
  <c r="H106" i="1" s="1"/>
  <c r="C106" i="1"/>
  <c r="D105" i="1"/>
  <c r="C105" i="1"/>
  <c r="D104" i="1"/>
  <c r="F104" i="1" s="1"/>
  <c r="C104" i="1"/>
  <c r="E104" i="1" s="1"/>
  <c r="G104" i="1" s="1"/>
  <c r="D103" i="1"/>
  <c r="F103" i="1" s="1"/>
  <c r="H103" i="1" s="1"/>
  <c r="C103" i="1"/>
  <c r="E103" i="1" s="1"/>
  <c r="D102" i="1"/>
  <c r="F102" i="1" s="1"/>
  <c r="C102" i="1"/>
  <c r="E102" i="1" s="1"/>
  <c r="G102" i="1" s="1"/>
  <c r="D101" i="1"/>
  <c r="F101" i="1" s="1"/>
  <c r="H101" i="1" s="1"/>
  <c r="C101" i="1"/>
  <c r="D100" i="1"/>
  <c r="F100" i="1" s="1"/>
  <c r="H100" i="1" s="1"/>
  <c r="C100" i="1"/>
  <c r="E100" i="1" s="1"/>
  <c r="D99" i="1"/>
  <c r="F99" i="1" s="1"/>
  <c r="C99" i="1"/>
  <c r="E99" i="1" s="1"/>
  <c r="G99" i="1" s="1"/>
  <c r="D98" i="1"/>
  <c r="F98" i="1" s="1"/>
  <c r="C98" i="1"/>
  <c r="E98" i="1" s="1"/>
  <c r="G98" i="1" s="1"/>
  <c r="D97" i="1"/>
  <c r="F97" i="1" s="1"/>
  <c r="H97" i="1" s="1"/>
  <c r="C97" i="1"/>
  <c r="D96" i="1"/>
  <c r="C96" i="1"/>
  <c r="D95" i="1"/>
  <c r="F95" i="1" s="1"/>
  <c r="C95" i="1"/>
  <c r="E95" i="1" s="1"/>
  <c r="G95" i="1" s="1"/>
  <c r="D94" i="1"/>
  <c r="F94" i="1" s="1"/>
  <c r="H94" i="1" s="1"/>
  <c r="C94" i="1"/>
  <c r="E94" i="1" s="1"/>
  <c r="D93" i="1"/>
  <c r="F93" i="1" s="1"/>
  <c r="C93" i="1"/>
  <c r="E93" i="1" s="1"/>
  <c r="G93" i="1" s="1"/>
  <c r="D92" i="1"/>
  <c r="F92" i="1" s="1"/>
  <c r="H92" i="1" s="1"/>
  <c r="C92" i="1"/>
  <c r="C91" i="1"/>
  <c r="E91" i="1" s="1"/>
  <c r="G91" i="1" s="1"/>
  <c r="D91" i="1"/>
  <c r="F91" i="1" s="1"/>
  <c r="D90" i="1"/>
  <c r="F90" i="1" s="1"/>
  <c r="C90" i="1"/>
  <c r="E90" i="1" s="1"/>
  <c r="G90" i="1" s="1"/>
  <c r="D89" i="1"/>
  <c r="F89" i="1" s="1"/>
  <c r="C89" i="1"/>
  <c r="E89" i="1" s="1"/>
  <c r="G89" i="1" s="1"/>
  <c r="D88" i="1"/>
  <c r="F88" i="1" s="1"/>
  <c r="H88" i="1" s="1"/>
  <c r="C88" i="1"/>
  <c r="D87" i="1"/>
  <c r="C87" i="1"/>
  <c r="D86" i="1"/>
  <c r="F86" i="1" s="1"/>
  <c r="C86" i="1"/>
  <c r="E86" i="1" s="1"/>
  <c r="G86" i="1" s="1"/>
  <c r="D85" i="1"/>
  <c r="F85" i="1" s="1"/>
  <c r="H85" i="1" s="1"/>
  <c r="C85" i="1"/>
  <c r="E85" i="1" s="1"/>
  <c r="D84" i="1"/>
  <c r="F84" i="1" s="1"/>
  <c r="C84" i="1"/>
  <c r="E84" i="1" s="1"/>
  <c r="G84" i="1" s="1"/>
  <c r="D83" i="1"/>
  <c r="F83" i="1" s="1"/>
  <c r="H83" i="1" s="1"/>
  <c r="C83" i="1"/>
  <c r="D82" i="1"/>
  <c r="F82" i="1" s="1"/>
  <c r="H82" i="1" s="1"/>
  <c r="C82" i="1"/>
  <c r="E82" i="1" s="1"/>
  <c r="D81" i="1"/>
  <c r="F81" i="1" s="1"/>
  <c r="C81" i="1"/>
  <c r="E81" i="1" s="1"/>
  <c r="G81" i="1" s="1"/>
  <c r="D80" i="1"/>
  <c r="F80" i="1" s="1"/>
  <c r="C80" i="1"/>
  <c r="E80" i="1" s="1"/>
  <c r="G80" i="1" s="1"/>
  <c r="D79" i="1"/>
  <c r="F79" i="1" s="1"/>
  <c r="H79" i="1" s="1"/>
  <c r="C79" i="1"/>
  <c r="D78" i="1"/>
  <c r="C78" i="1"/>
  <c r="D77" i="1"/>
  <c r="F77" i="1" s="1"/>
  <c r="C77" i="1"/>
  <c r="E77" i="1" s="1"/>
  <c r="G77" i="1" s="1"/>
  <c r="D76" i="1"/>
  <c r="F76" i="1" s="1"/>
  <c r="H76" i="1" s="1"/>
  <c r="C76" i="1"/>
  <c r="E76" i="1" s="1"/>
  <c r="D75" i="1"/>
  <c r="F75" i="1" s="1"/>
  <c r="C75" i="1"/>
  <c r="E75" i="1" s="1"/>
  <c r="G75" i="1" s="1"/>
  <c r="D74" i="1"/>
  <c r="F74" i="1" s="1"/>
  <c r="H74" i="1" s="1"/>
  <c r="C74" i="1"/>
  <c r="D73" i="1"/>
  <c r="F73" i="1" s="1"/>
  <c r="H73" i="1" s="1"/>
  <c r="C73" i="1"/>
  <c r="E73" i="1" s="1"/>
  <c r="D72" i="1"/>
  <c r="F72" i="1" s="1"/>
  <c r="C72" i="1"/>
  <c r="E72" i="1" s="1"/>
  <c r="G72" i="1" s="1"/>
  <c r="D71" i="1"/>
  <c r="F71" i="1" s="1"/>
  <c r="C71" i="1"/>
  <c r="E71" i="1" s="1"/>
  <c r="G71" i="1" s="1"/>
  <c r="D70" i="1"/>
  <c r="F70" i="1" s="1"/>
  <c r="H70" i="1" s="1"/>
  <c r="C70" i="1"/>
  <c r="D69" i="1"/>
  <c r="C69" i="1"/>
  <c r="D68" i="1"/>
  <c r="F68" i="1" s="1"/>
  <c r="C68" i="1"/>
  <c r="E68" i="1" s="1"/>
  <c r="G68" i="1" s="1"/>
  <c r="D67" i="1"/>
  <c r="F67" i="1" s="1"/>
  <c r="H67" i="1" s="1"/>
  <c r="C67" i="1"/>
  <c r="E67" i="1" s="1"/>
  <c r="D66" i="1"/>
  <c r="F66" i="1" s="1"/>
  <c r="C66" i="1"/>
  <c r="E66" i="1" s="1"/>
  <c r="G66" i="1" s="1"/>
  <c r="D65" i="1"/>
  <c r="F65" i="1" s="1"/>
  <c r="H65" i="1" s="1"/>
  <c r="C65" i="1"/>
  <c r="D64" i="1"/>
  <c r="F64" i="1" s="1"/>
  <c r="H64" i="1" s="1"/>
  <c r="C64" i="1"/>
  <c r="E64" i="1" s="1"/>
  <c r="D63" i="1"/>
  <c r="F63" i="1" s="1"/>
  <c r="C63" i="1"/>
  <c r="E63" i="1" s="1"/>
  <c r="G63" i="1" s="1"/>
  <c r="D62" i="1"/>
  <c r="F62" i="1" s="1"/>
  <c r="C62" i="1"/>
  <c r="E62" i="1" s="1"/>
  <c r="G62" i="1" s="1"/>
  <c r="D61" i="1"/>
  <c r="F61" i="1" s="1"/>
  <c r="H61" i="1" s="1"/>
  <c r="C61" i="1"/>
  <c r="D60" i="1"/>
  <c r="C60" i="1"/>
  <c r="D59" i="1"/>
  <c r="F59" i="1" s="1"/>
  <c r="C59" i="1"/>
  <c r="E59" i="1" s="1"/>
  <c r="G59" i="1" s="1"/>
  <c r="D58" i="1"/>
  <c r="F58" i="1" s="1"/>
  <c r="H58" i="1" s="1"/>
  <c r="C58" i="1"/>
  <c r="E58" i="1" s="1"/>
  <c r="D57" i="1"/>
  <c r="F57" i="1" s="1"/>
  <c r="C57" i="1"/>
  <c r="E57" i="1" s="1"/>
  <c r="G57" i="1" s="1"/>
  <c r="D56" i="1"/>
  <c r="F56" i="1" s="1"/>
  <c r="H56" i="1" s="1"/>
  <c r="C56" i="1"/>
  <c r="D55" i="1"/>
  <c r="F55" i="1" s="1"/>
  <c r="H55" i="1" s="1"/>
  <c r="C55" i="1"/>
  <c r="E55" i="1" s="1"/>
  <c r="D54" i="1"/>
  <c r="F54" i="1" s="1"/>
  <c r="C54" i="1"/>
  <c r="E54" i="1" s="1"/>
  <c r="G54" i="1" s="1"/>
  <c r="D53" i="1"/>
  <c r="F53" i="1" s="1"/>
  <c r="C53" i="1"/>
  <c r="E53" i="1" s="1"/>
  <c r="G53" i="1" s="1"/>
  <c r="D52" i="1"/>
  <c r="F52" i="1" s="1"/>
  <c r="H52" i="1" s="1"/>
  <c r="C52" i="1"/>
  <c r="D51" i="1"/>
  <c r="C51" i="1"/>
  <c r="D50" i="1"/>
  <c r="F50" i="1" s="1"/>
  <c r="C50" i="1"/>
  <c r="E50" i="1" s="1"/>
  <c r="G50" i="1" s="1"/>
  <c r="D49" i="1"/>
  <c r="F49" i="1" s="1"/>
  <c r="H49" i="1" s="1"/>
  <c r="C49" i="1"/>
  <c r="E49" i="1" s="1"/>
  <c r="D48" i="1"/>
  <c r="F48" i="1" s="1"/>
  <c r="C48" i="1"/>
  <c r="E48" i="1" s="1"/>
  <c r="G48" i="1" s="1"/>
  <c r="D47" i="1"/>
  <c r="F47" i="1" s="1"/>
  <c r="H47" i="1" s="1"/>
  <c r="C47" i="1"/>
  <c r="C44" i="1"/>
  <c r="E44" i="1" s="1"/>
  <c r="G44" i="1" s="1"/>
  <c r="D46" i="1"/>
  <c r="F46" i="1" s="1"/>
  <c r="H46" i="1" s="1"/>
  <c r="C46" i="1"/>
  <c r="E46" i="1" s="1"/>
  <c r="D45" i="1"/>
  <c r="F45" i="1" s="1"/>
  <c r="C45" i="1"/>
  <c r="E45" i="1" s="1"/>
  <c r="G45" i="1" s="1"/>
  <c r="D44" i="1"/>
  <c r="F44" i="1" s="1"/>
  <c r="D43" i="1"/>
  <c r="F43" i="1" s="1"/>
  <c r="H43" i="1" s="1"/>
  <c r="C43" i="1"/>
  <c r="D42" i="1"/>
  <c r="C42" i="1"/>
  <c r="D41" i="1"/>
  <c r="F41" i="1" s="1"/>
  <c r="C41" i="1"/>
  <c r="E41" i="1" s="1"/>
  <c r="G41" i="1" s="1"/>
  <c r="D40" i="1"/>
  <c r="F40" i="1" s="1"/>
  <c r="H40" i="1" s="1"/>
  <c r="C40" i="1"/>
  <c r="E40" i="1" s="1"/>
  <c r="D39" i="1"/>
  <c r="F39" i="1" s="1"/>
  <c r="C39" i="1"/>
  <c r="E39" i="1" s="1"/>
  <c r="G39" i="1" s="1"/>
  <c r="D38" i="1"/>
  <c r="F38" i="1" s="1"/>
  <c r="H38" i="1" s="1"/>
  <c r="C38" i="1"/>
  <c r="D37" i="1"/>
  <c r="F37" i="1" s="1"/>
  <c r="H37" i="1" s="1"/>
  <c r="C37" i="1"/>
  <c r="E37" i="1" s="1"/>
  <c r="D36" i="1"/>
  <c r="F36" i="1" s="1"/>
  <c r="C36" i="1"/>
  <c r="E36" i="1" s="1"/>
  <c r="G36" i="1" s="1"/>
  <c r="D35" i="1"/>
  <c r="F35" i="1" s="1"/>
  <c r="C35" i="1"/>
  <c r="E35" i="1" s="1"/>
  <c r="G35" i="1" s="1"/>
  <c r="D34" i="1"/>
  <c r="F34" i="1" s="1"/>
  <c r="H34" i="1" s="1"/>
  <c r="C34" i="1"/>
  <c r="D33" i="1"/>
  <c r="C33" i="1"/>
  <c r="D32" i="1"/>
  <c r="F32" i="1" s="1"/>
  <c r="C32" i="1"/>
  <c r="E32" i="1" s="1"/>
  <c r="G32" i="1" s="1"/>
  <c r="D31" i="1"/>
  <c r="F31" i="1" s="1"/>
  <c r="H31" i="1" s="1"/>
  <c r="C31" i="1"/>
  <c r="E31" i="1" s="1"/>
  <c r="D30" i="1"/>
  <c r="F30" i="1" s="1"/>
  <c r="C30" i="1"/>
  <c r="E30" i="1" s="1"/>
  <c r="G30" i="1" s="1"/>
  <c r="D29" i="1"/>
  <c r="F29" i="1" s="1"/>
  <c r="H29" i="1" s="1"/>
  <c r="C29" i="1"/>
  <c r="D28" i="1"/>
  <c r="F28" i="1" s="1"/>
  <c r="H28" i="1" s="1"/>
  <c r="C28" i="1"/>
  <c r="E28" i="1" s="1"/>
  <c r="D27" i="1"/>
  <c r="F27" i="1" s="1"/>
  <c r="C27" i="1"/>
  <c r="E27" i="1" s="1"/>
  <c r="G27" i="1" s="1"/>
  <c r="D26" i="1"/>
  <c r="F26" i="1" s="1"/>
  <c r="C26" i="1"/>
  <c r="E26" i="1" s="1"/>
  <c r="G26" i="1" s="1"/>
  <c r="D25" i="1"/>
  <c r="F25" i="1" s="1"/>
  <c r="H25" i="1" s="1"/>
  <c r="C25" i="1"/>
  <c r="D24" i="1"/>
  <c r="C24" i="1"/>
  <c r="D23" i="1"/>
  <c r="F23" i="1" s="1"/>
  <c r="C23" i="1"/>
  <c r="E23" i="1" s="1"/>
  <c r="G23" i="1" s="1"/>
  <c r="D22" i="1"/>
  <c r="F22" i="1" s="1"/>
  <c r="H22" i="1" s="1"/>
  <c r="C22" i="1"/>
  <c r="E22" i="1" s="1"/>
  <c r="D21" i="1"/>
  <c r="F21" i="1" s="1"/>
  <c r="C21" i="1"/>
  <c r="E21" i="1" s="1"/>
  <c r="G21" i="1" s="1"/>
  <c r="D20" i="1"/>
  <c r="F20" i="1" s="1"/>
  <c r="H20" i="1" s="1"/>
  <c r="C20" i="1"/>
  <c r="D19" i="1"/>
  <c r="F19" i="1" s="1"/>
  <c r="H19" i="1" s="1"/>
  <c r="C19" i="1"/>
  <c r="E19" i="1" s="1"/>
  <c r="D18" i="1"/>
  <c r="F18" i="1" s="1"/>
  <c r="C18" i="1"/>
  <c r="E18" i="1" s="1"/>
  <c r="G18" i="1" s="1"/>
  <c r="D17" i="1"/>
  <c r="F17" i="1" s="1"/>
  <c r="C17" i="1"/>
  <c r="E17" i="1" s="1"/>
  <c r="G17" i="1" s="1"/>
  <c r="D16" i="1"/>
  <c r="F16" i="1" s="1"/>
  <c r="H16" i="1" s="1"/>
  <c r="C16" i="1"/>
  <c r="D15" i="1"/>
  <c r="D14" i="1"/>
  <c r="F14" i="1" s="1"/>
  <c r="C14" i="1"/>
  <c r="E14" i="1" s="1"/>
  <c r="G14" i="1" s="1"/>
  <c r="D13" i="1"/>
  <c r="F13" i="1" s="1"/>
  <c r="H13" i="1" s="1"/>
  <c r="C13" i="1"/>
  <c r="E13" i="1" s="1"/>
  <c r="D12" i="1"/>
  <c r="F12" i="1" s="1"/>
  <c r="C12" i="1"/>
  <c r="E12" i="1" s="1"/>
  <c r="G12" i="1" s="1"/>
  <c r="D11" i="1"/>
  <c r="C11" i="1"/>
  <c r="D10" i="1"/>
  <c r="F10" i="1" s="1"/>
  <c r="H10" i="1" s="1"/>
  <c r="C10" i="1"/>
  <c r="E10" i="1" s="1"/>
  <c r="D9" i="1"/>
  <c r="F9" i="1" s="1"/>
  <c r="C9" i="1"/>
  <c r="E9" i="1" s="1"/>
  <c r="G9" i="1" s="1"/>
  <c r="D8" i="1"/>
  <c r="F8" i="1" s="1"/>
  <c r="C8" i="1"/>
  <c r="E8" i="1" s="1"/>
  <c r="G8" i="1" s="1"/>
  <c r="D7" i="1"/>
  <c r="F7" i="1" s="1"/>
  <c r="H7" i="1" s="1"/>
  <c r="C7" i="1"/>
  <c r="C6" i="1"/>
  <c r="D6" i="1"/>
  <c r="D5" i="1"/>
  <c r="F5" i="1" s="1"/>
  <c r="C5" i="1"/>
  <c r="E5" i="1" s="1"/>
  <c r="G5" i="1" s="1"/>
  <c r="D4" i="1"/>
  <c r="F4" i="1" s="1"/>
  <c r="H4" i="1" s="1"/>
  <c r="C4" i="1"/>
  <c r="E4" i="1" s="1"/>
  <c r="D3" i="1"/>
  <c r="F3" i="1" s="1"/>
  <c r="C3" i="1"/>
  <c r="E3" i="1" s="1"/>
  <c r="G3" i="1" s="1"/>
  <c r="D2" i="1"/>
  <c r="C2" i="1"/>
  <c r="G4" i="1" l="1"/>
  <c r="G10" i="1"/>
  <c r="G22" i="1"/>
  <c r="G28" i="1"/>
  <c r="G40" i="1"/>
  <c r="G58" i="1"/>
  <c r="G64" i="1"/>
  <c r="G76" i="1"/>
  <c r="G82" i="1"/>
  <c r="G94" i="1"/>
  <c r="G100" i="1"/>
  <c r="G112" i="1"/>
  <c r="G118" i="1"/>
  <c r="G130" i="1"/>
  <c r="G136" i="1"/>
  <c r="G142" i="1"/>
  <c r="H148" i="1"/>
  <c r="G148" i="1"/>
  <c r="G184" i="1"/>
  <c r="H35" i="1"/>
  <c r="H41" i="1"/>
  <c r="H53" i="1"/>
  <c r="H59" i="1"/>
  <c r="H71" i="1"/>
  <c r="H77" i="1"/>
  <c r="H89" i="1"/>
  <c r="H95" i="1"/>
  <c r="H107" i="1"/>
  <c r="H113" i="1"/>
  <c r="H125" i="1"/>
  <c r="H131" i="1"/>
  <c r="H137" i="1"/>
  <c r="H167" i="1"/>
  <c r="H173" i="1"/>
  <c r="H185" i="1"/>
  <c r="H191" i="1"/>
  <c r="H197" i="1"/>
  <c r="G124" i="1"/>
  <c r="G97" i="1"/>
  <c r="G70" i="1"/>
  <c r="G43" i="1"/>
  <c r="G16" i="1"/>
  <c r="H12" i="1"/>
  <c r="H18" i="1"/>
  <c r="H30" i="1"/>
  <c r="H36" i="1"/>
  <c r="H48" i="1"/>
  <c r="H54" i="1"/>
  <c r="H66" i="1"/>
  <c r="H72" i="1"/>
  <c r="H84" i="1"/>
  <c r="H90" i="1"/>
  <c r="H102" i="1"/>
  <c r="H108" i="1"/>
  <c r="H120" i="1"/>
  <c r="H126" i="1"/>
  <c r="H150" i="1"/>
  <c r="H168" i="1"/>
  <c r="H174" i="1"/>
  <c r="G13" i="1"/>
  <c r="G19" i="1"/>
  <c r="G31" i="1"/>
  <c r="G37" i="1"/>
  <c r="G49" i="1"/>
  <c r="G55" i="1"/>
  <c r="G67" i="1"/>
  <c r="G73" i="1"/>
  <c r="G85" i="1"/>
  <c r="H91" i="1"/>
  <c r="G103" i="1"/>
  <c r="G109" i="1"/>
  <c r="G121" i="1"/>
  <c r="G127" i="1"/>
  <c r="G145" i="1"/>
  <c r="G151" i="1"/>
  <c r="H157" i="1"/>
  <c r="G157" i="1"/>
  <c r="G163" i="1"/>
  <c r="G169" i="1"/>
  <c r="H175" i="1"/>
  <c r="G175" i="1"/>
  <c r="G181" i="1"/>
  <c r="H17" i="1"/>
  <c r="G115" i="1"/>
  <c r="G88" i="1"/>
  <c r="G61" i="1"/>
  <c r="G34" i="1"/>
  <c r="G188" i="1"/>
  <c r="G139" i="1"/>
  <c r="H5" i="1"/>
  <c r="H8" i="1"/>
  <c r="H32" i="1"/>
  <c r="H50" i="1"/>
  <c r="H62" i="1"/>
  <c r="H68" i="1"/>
  <c r="H80" i="1"/>
  <c r="H86" i="1"/>
  <c r="H98" i="1"/>
  <c r="H104" i="1"/>
  <c r="H116" i="1"/>
  <c r="H122" i="1"/>
  <c r="H140" i="1"/>
  <c r="H146" i="1"/>
  <c r="H158" i="1"/>
  <c r="H164" i="1"/>
  <c r="H200" i="1"/>
  <c r="H23" i="1"/>
  <c r="H14" i="1"/>
  <c r="H26" i="1"/>
  <c r="H44" i="1"/>
  <c r="H45" i="1"/>
  <c r="H3" i="1"/>
  <c r="H9" i="1"/>
  <c r="H21" i="1"/>
  <c r="H27" i="1"/>
  <c r="H39" i="1"/>
  <c r="G46" i="1"/>
  <c r="H57" i="1"/>
  <c r="H63" i="1"/>
  <c r="H75" i="1"/>
  <c r="H81" i="1"/>
  <c r="H93" i="1"/>
  <c r="H99" i="1"/>
  <c r="H111" i="1"/>
  <c r="H117" i="1"/>
  <c r="H129" i="1"/>
  <c r="H141" i="1"/>
  <c r="H147" i="1"/>
  <c r="H159" i="1"/>
  <c r="H165" i="1"/>
  <c r="H195" i="1"/>
  <c r="H201" i="1"/>
  <c r="G106" i="1"/>
  <c r="G79" i="1"/>
  <c r="G52" i="1"/>
  <c r="G25" i="1"/>
  <c r="G92" i="1"/>
  <c r="G47" i="1"/>
  <c r="G101" i="1"/>
  <c r="H166" i="1"/>
  <c r="G114" i="1"/>
  <c r="G228" i="1"/>
  <c r="G56" i="1"/>
  <c r="G172" i="1"/>
  <c r="G160" i="1"/>
  <c r="G96" i="1"/>
  <c r="G60" i="1"/>
  <c r="H209" i="1"/>
  <c r="G110" i="1"/>
  <c r="G74" i="1"/>
  <c r="G29" i="1"/>
  <c r="H154" i="1"/>
  <c r="G78" i="1"/>
  <c r="G42" i="1"/>
  <c r="G65" i="1"/>
  <c r="G20" i="1"/>
  <c r="G33" i="1"/>
  <c r="G161" i="1"/>
  <c r="G87" i="1"/>
  <c r="G24" i="1"/>
  <c r="G220" i="1"/>
  <c r="H196" i="1"/>
  <c r="G186" i="1"/>
  <c r="G178" i="1"/>
  <c r="G119" i="1"/>
  <c r="G7" i="1"/>
  <c r="G193" i="1"/>
  <c r="G51" i="1"/>
  <c r="G133" i="1"/>
  <c r="H222" i="1"/>
  <c r="G123" i="1"/>
  <c r="G69" i="1"/>
  <c r="G6" i="1"/>
  <c r="G128" i="1"/>
  <c r="G83" i="1"/>
  <c r="G38" i="1"/>
  <c r="G105" i="1"/>
  <c r="G144" i="1"/>
  <c r="G143" i="1"/>
  <c r="G15" i="1"/>
  <c r="G217" i="1"/>
  <c r="H206" i="1"/>
  <c r="G200" i="1"/>
  <c r="G190" i="1"/>
  <c r="G177" i="1"/>
  <c r="G168" i="1"/>
  <c r="G159" i="1"/>
  <c r="G150" i="1"/>
  <c r="G141" i="1"/>
  <c r="G132" i="1"/>
  <c r="G167" i="1"/>
  <c r="G131" i="1"/>
  <c r="G227" i="1"/>
  <c r="H221" i="1"/>
  <c r="G210" i="1"/>
  <c r="H204" i="1"/>
  <c r="H198" i="1"/>
  <c r="H184" i="1"/>
  <c r="H180" i="1"/>
  <c r="H171" i="1"/>
  <c r="H162" i="1"/>
  <c r="H153" i="1"/>
  <c r="H144" i="1"/>
  <c r="H135" i="1"/>
  <c r="G185" i="1"/>
  <c r="G226" i="1"/>
  <c r="H215" i="1"/>
  <c r="G209" i="1"/>
  <c r="H203" i="1"/>
  <c r="H188" i="1"/>
  <c r="H179" i="1"/>
  <c r="H170" i="1"/>
  <c r="H161" i="1"/>
  <c r="H152" i="1"/>
  <c r="H143" i="1"/>
  <c r="H134" i="1"/>
  <c r="G140" i="1"/>
  <c r="G194" i="1"/>
  <c r="G149" i="1"/>
  <c r="G176" i="1"/>
  <c r="G208" i="1"/>
  <c r="G219" i="1"/>
  <c r="H213" i="1"/>
  <c r="H207" i="1"/>
  <c r="G202" i="1"/>
  <c r="G187" i="1"/>
  <c r="G174" i="1"/>
  <c r="G165" i="1"/>
  <c r="G156" i="1"/>
  <c r="G147" i="1"/>
  <c r="G138" i="1"/>
  <c r="G199" i="1"/>
  <c r="G158" i="1"/>
  <c r="H224" i="1"/>
  <c r="G218" i="1"/>
  <c r="H212" i="1"/>
  <c r="G206" i="1"/>
  <c r="G201" i="1"/>
  <c r="G191" i="1"/>
  <c r="G182" i="1"/>
  <c r="G173" i="1"/>
  <c r="G164" i="1"/>
  <c r="G155" i="1"/>
  <c r="G146" i="1"/>
  <c r="G137" i="1"/>
  <c r="G221" i="1"/>
  <c r="G212" i="1"/>
  <c r="G203" i="1"/>
  <c r="G225" i="1"/>
  <c r="G216" i="1"/>
  <c r="G207" i="1"/>
  <c r="G198" i="1"/>
  <c r="H220" i="1"/>
  <c r="H211" i="1"/>
  <c r="H202" i="1"/>
  <c r="H193" i="1"/>
  <c r="H228" i="1"/>
  <c r="H219" i="1"/>
  <c r="H210" i="1"/>
  <c r="G223" i="1"/>
  <c r="G214" i="1"/>
  <c r="G205" i="1"/>
  <c r="G196" i="1"/>
  <c r="G195" i="1"/>
  <c r="G222" i="1"/>
  <c r="G213" i="1"/>
  <c r="G204" i="1"/>
  <c r="H226" i="1"/>
  <c r="H217" i="1"/>
  <c r="H208" i="1"/>
  <c r="H199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Léo</author>
  </authors>
  <commentList>
    <comment ref="C6" authorId="0" shapeId="0" xr:uid="{ABC9820C-C4C9-4FDD-9FC5-5E5BB3605C65}">
      <text>
        <r>
          <rPr>
            <b/>
            <sz val="9"/>
            <color indexed="81"/>
            <rFont val="Tahoma"/>
            <charset val="1"/>
          </rPr>
          <t>Léo:</t>
        </r>
        <r>
          <rPr>
            <sz val="9"/>
            <color indexed="81"/>
            <rFont val="Tahoma"/>
            <charset val="1"/>
          </rPr>
          <t xml:space="preserve">
Or 52631</t>
        </r>
      </text>
    </comment>
    <comment ref="C15" authorId="0" shapeId="0" xr:uid="{DF217F19-B334-4471-8196-8525F1C05455}">
      <text>
        <r>
          <rPr>
            <b/>
            <sz val="9"/>
            <color indexed="81"/>
            <rFont val="Tahoma"/>
            <charset val="1"/>
          </rPr>
          <t>Léo:</t>
        </r>
        <r>
          <rPr>
            <sz val="9"/>
            <color indexed="81"/>
            <rFont val="Tahoma"/>
            <charset val="1"/>
          </rPr>
          <t xml:space="preserve">
maybe not exact
</t>
        </r>
      </text>
    </comment>
    <comment ref="C30" authorId="0" shapeId="0" xr:uid="{31068DD9-9DEE-4B23-B56A-DF47BD7BDE74}">
      <text>
        <r>
          <rPr>
            <b/>
            <sz val="9"/>
            <color indexed="81"/>
            <rFont val="Tahoma"/>
            <charset val="1"/>
          </rPr>
          <t>Léo:</t>
        </r>
        <r>
          <rPr>
            <sz val="9"/>
            <color indexed="81"/>
            <rFont val="Tahoma"/>
            <charset val="1"/>
          </rPr>
          <t xml:space="preserve">
Not 100% sure too</t>
        </r>
      </text>
    </comment>
  </commentList>
</comments>
</file>

<file path=xl/sharedStrings.xml><?xml version="1.0" encoding="utf-8"?>
<sst xmlns="http://schemas.openxmlformats.org/spreadsheetml/2006/main" count="11" uniqueCount="11">
  <si>
    <t>Indice Sensor</t>
  </si>
  <si>
    <t>Num Spike</t>
  </si>
  <si>
    <t>Position Spike 500Hz min</t>
  </si>
  <si>
    <t>Position Spike 500Hz max</t>
  </si>
  <si>
    <t>Distinct sensors</t>
  </si>
  <si>
    <t>Position Spike 125Hz min</t>
  </si>
  <si>
    <t>Position Spike 125Hz max</t>
  </si>
  <si>
    <t>Position Spike 125Hz</t>
  </si>
  <si>
    <t>Index distinct  sensors</t>
  </si>
  <si>
    <t>Length Spike 125Hz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</si>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</sst>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8"/>
  <sheetViews>
    <sheetView tabSelected="1" workbookViewId="0">
      <selection activeCell="E2" sqref="E2"/>
    </sheetView>
  </sheetViews>
  <sheetFormatPr baseColWidth="10" defaultColWidth="8.85546875" defaultRowHeight="15" x14ac:dyDescent="0.25"/>
  <cols>
    <col min="1" max="1" width="10.5703125" style="1" bestFit="1" customWidth="1"/>
    <col min="2" max="2" width="12.85546875" style="1" bestFit="1" customWidth="1"/>
    <col min="3" max="3" width="23.28515625" style="1" bestFit="1" customWidth="1"/>
    <col min="4" max="4" width="23.5703125" style="1" bestFit="1" customWidth="1"/>
    <col min="5" max="5" width="23.28515625" style="1" bestFit="1" customWidth="1"/>
    <col min="6" max="6" width="23.5703125" style="1" bestFit="1" customWidth="1"/>
    <col min="7" max="7" width="19.28515625" style="1" bestFit="1" customWidth="1"/>
    <col min="8" max="8" width="18" style="1" bestFit="1" customWidth="1"/>
    <col min="9" max="9" width="10" style="1" bestFit="1" customWidth="1"/>
    <col min="10" max="10" width="21.7109375" style="1" bestFit="1" customWidth="1"/>
    <col min="11" max="11" width="21.7109375" style="1" customWidth="1"/>
    <col min="12" max="16384" width="8.85546875" style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J1" s="4"/>
      <c r="K1" s="4"/>
    </row>
    <row r="2" spans="1:11" x14ac:dyDescent="0.25">
      <c r="A2" s="1">
        <v>1</v>
      </c>
      <c r="B2" s="1">
        <v>250</v>
      </c>
      <c r="C2" s="1">
        <f>12832-500+443</f>
        <v>12775</v>
      </c>
      <c r="D2" s="1">
        <f>12832-500+531</f>
        <v>12863</v>
      </c>
      <c r="E2" s="2">
        <f>ROUND(C2/ROUND(500/125,0),0)</f>
        <v>3194</v>
      </c>
      <c r="F2" s="2">
        <f>ROUND(D2/ROUND(500/125,0),0)+1</f>
        <v>3217</v>
      </c>
      <c r="G2" s="1" t="str">
        <f>E2&amp;":"&amp;F2</f>
        <v>3194:3217</v>
      </c>
      <c r="H2" s="1">
        <f>F2-E2+1</f>
        <v>24</v>
      </c>
      <c r="J2" s="4"/>
      <c r="K2" s="4"/>
    </row>
    <row r="3" spans="1:11" x14ac:dyDescent="0.25">
      <c r="A3" s="1">
        <v>2</v>
      </c>
      <c r="B3" s="1">
        <v>283</v>
      </c>
      <c r="C3" s="1">
        <f>34318+389</f>
        <v>34707</v>
      </c>
      <c r="D3" s="1">
        <f>34318+444</f>
        <v>34762</v>
      </c>
      <c r="E3" s="2">
        <f t="shared" ref="E3:E12" si="0">ROUND(C3/ROUND(500/125,0),0)</f>
        <v>8677</v>
      </c>
      <c r="F3" s="2">
        <f t="shared" ref="F3:F12" si="1">ROUND(D3/ROUND(500/125,0),0)+1</f>
        <v>8692</v>
      </c>
      <c r="G3" s="1" t="str">
        <f t="shared" ref="G3:G12" si="2">E3&amp;":"&amp;F3</f>
        <v>8677:8692</v>
      </c>
      <c r="H3" s="1">
        <f t="shared" ref="H3:H12" si="3">F3-E3+1</f>
        <v>16</v>
      </c>
      <c r="J3" s="4"/>
      <c r="K3" s="4"/>
    </row>
    <row r="4" spans="1:11" x14ac:dyDescent="0.25">
      <c r="A4" s="1">
        <v>3</v>
      </c>
      <c r="B4" s="1">
        <v>253</v>
      </c>
      <c r="C4" s="1">
        <f>39936+486</f>
        <v>40422</v>
      </c>
      <c r="D4" s="1">
        <f>39936+528</f>
        <v>40464</v>
      </c>
      <c r="E4" s="2">
        <f t="shared" si="0"/>
        <v>10106</v>
      </c>
      <c r="F4" s="2">
        <f t="shared" si="1"/>
        <v>10117</v>
      </c>
      <c r="G4" s="1" t="str">
        <f t="shared" si="2"/>
        <v>10106:10117</v>
      </c>
      <c r="H4" s="1">
        <f t="shared" si="3"/>
        <v>12</v>
      </c>
      <c r="J4" s="4"/>
      <c r="K4" s="4"/>
    </row>
    <row r="5" spans="1:11" x14ac:dyDescent="0.25">
      <c r="A5" s="1">
        <v>4</v>
      </c>
      <c r="B5" s="1">
        <v>269</v>
      </c>
      <c r="C5" s="1">
        <f>484+42726</f>
        <v>43210</v>
      </c>
      <c r="D5" s="1">
        <f>42726+581</f>
        <v>43307</v>
      </c>
      <c r="E5" s="2">
        <f t="shared" si="0"/>
        <v>10803</v>
      </c>
      <c r="F5" s="2">
        <f t="shared" si="1"/>
        <v>10828</v>
      </c>
      <c r="G5" s="1" t="str">
        <f t="shared" si="2"/>
        <v>10803:10828</v>
      </c>
      <c r="H5" s="1">
        <f t="shared" si="3"/>
        <v>26</v>
      </c>
      <c r="J5" s="4"/>
      <c r="K5" s="4"/>
    </row>
    <row r="6" spans="1:11" x14ac:dyDescent="0.25">
      <c r="A6" s="1">
        <v>5</v>
      </c>
      <c r="B6" s="1">
        <v>250</v>
      </c>
      <c r="C6" s="1">
        <f>52152+435</f>
        <v>52587</v>
      </c>
      <c r="D6" s="1">
        <f>52152+527</f>
        <v>52679</v>
      </c>
      <c r="E6" s="2">
        <f t="shared" si="0"/>
        <v>13147</v>
      </c>
      <c r="F6" s="2">
        <f t="shared" si="1"/>
        <v>13171</v>
      </c>
      <c r="G6" s="1" t="str">
        <f t="shared" si="2"/>
        <v>13147:13171</v>
      </c>
      <c r="H6" s="1">
        <f t="shared" si="3"/>
        <v>25</v>
      </c>
      <c r="J6" s="4" t="s">
        <v>10</v>
      </c>
      <c r="K6" s="4"/>
    </row>
    <row r="7" spans="1:11" x14ac:dyDescent="0.25">
      <c r="A7" s="1">
        <v>6</v>
      </c>
      <c r="B7" s="1">
        <v>250</v>
      </c>
      <c r="C7" s="1">
        <f>54998+478</f>
        <v>55476</v>
      </c>
      <c r="D7" s="1">
        <f>54998+528</f>
        <v>55526</v>
      </c>
      <c r="E7" s="2">
        <f t="shared" si="0"/>
        <v>13869</v>
      </c>
      <c r="F7" s="2">
        <f t="shared" si="1"/>
        <v>13883</v>
      </c>
      <c r="G7" s="1" t="str">
        <f t="shared" si="2"/>
        <v>13869:13883</v>
      </c>
      <c r="H7" s="1">
        <f t="shared" si="3"/>
        <v>15</v>
      </c>
      <c r="J7" s="4"/>
      <c r="K7" s="4"/>
    </row>
    <row r="8" spans="1:11" x14ac:dyDescent="0.25">
      <c r="A8" s="1">
        <v>7</v>
      </c>
      <c r="B8" s="1">
        <v>269</v>
      </c>
      <c r="C8" s="1">
        <f>80910+424</f>
        <v>81334</v>
      </c>
      <c r="D8" s="1">
        <f>80910+527</f>
        <v>81437</v>
      </c>
      <c r="E8" s="2">
        <f t="shared" si="0"/>
        <v>20334</v>
      </c>
      <c r="F8" s="2">
        <f t="shared" si="1"/>
        <v>20360</v>
      </c>
      <c r="G8" s="1" t="str">
        <f t="shared" si="2"/>
        <v>20334:20360</v>
      </c>
      <c r="H8" s="1">
        <f t="shared" si="3"/>
        <v>27</v>
      </c>
      <c r="J8" s="4"/>
      <c r="K8" s="4"/>
    </row>
    <row r="9" spans="1:11" x14ac:dyDescent="0.25">
      <c r="A9" s="1">
        <v>8</v>
      </c>
      <c r="B9" s="1">
        <v>121</v>
      </c>
      <c r="C9" s="1">
        <f>171256+471</f>
        <v>171727</v>
      </c>
      <c r="D9" s="1">
        <f>171256+525</f>
        <v>171781</v>
      </c>
      <c r="E9" s="2">
        <f t="shared" si="0"/>
        <v>42932</v>
      </c>
      <c r="F9" s="2">
        <f t="shared" si="1"/>
        <v>42946</v>
      </c>
      <c r="G9" s="1" t="str">
        <f t="shared" si="2"/>
        <v>42932:42946</v>
      </c>
      <c r="H9" s="1">
        <f t="shared" si="3"/>
        <v>15</v>
      </c>
      <c r="J9" s="4"/>
      <c r="K9" s="4"/>
    </row>
    <row r="10" spans="1:11" x14ac:dyDescent="0.25">
      <c r="A10" s="1">
        <v>9</v>
      </c>
      <c r="B10" s="1">
        <v>272</v>
      </c>
      <c r="C10" s="1">
        <f>173566+455</f>
        <v>174021</v>
      </c>
      <c r="D10" s="1">
        <f>173566+522</f>
        <v>174088</v>
      </c>
      <c r="E10" s="2">
        <f t="shared" si="0"/>
        <v>43505</v>
      </c>
      <c r="F10" s="2">
        <f t="shared" si="1"/>
        <v>43523</v>
      </c>
      <c r="G10" s="1" t="str">
        <f t="shared" si="2"/>
        <v>43505:43523</v>
      </c>
      <c r="H10" s="1">
        <f t="shared" si="3"/>
        <v>19</v>
      </c>
      <c r="J10" s="4"/>
      <c r="K10" s="4"/>
    </row>
    <row r="11" spans="1:11" x14ac:dyDescent="0.25">
      <c r="A11" s="1">
        <v>10</v>
      </c>
      <c r="B11" s="1">
        <v>271</v>
      </c>
      <c r="C11" s="1">
        <f>173892+465</f>
        <v>174357</v>
      </c>
      <c r="D11" s="1">
        <f>173892+521</f>
        <v>174413</v>
      </c>
      <c r="E11" s="2">
        <f t="shared" si="0"/>
        <v>43589</v>
      </c>
      <c r="F11" s="2">
        <f t="shared" si="1"/>
        <v>43604</v>
      </c>
      <c r="G11" s="1" t="str">
        <f t="shared" si="2"/>
        <v>43589:43604</v>
      </c>
      <c r="H11" s="1">
        <f t="shared" si="3"/>
        <v>16</v>
      </c>
      <c r="J11" s="4"/>
      <c r="K11" s="4"/>
    </row>
    <row r="12" spans="1:11" x14ac:dyDescent="0.25">
      <c r="A12" s="1">
        <v>11</v>
      </c>
      <c r="B12" s="1">
        <v>263</v>
      </c>
      <c r="C12" s="1">
        <f>178574+421</f>
        <v>178995</v>
      </c>
      <c r="D12" s="1">
        <f>178574+552</f>
        <v>179126</v>
      </c>
      <c r="E12" s="2">
        <f t="shared" si="0"/>
        <v>44749</v>
      </c>
      <c r="F12" s="2">
        <f t="shared" si="1"/>
        <v>44783</v>
      </c>
      <c r="G12" s="1" t="str">
        <f t="shared" si="2"/>
        <v>44749:44783</v>
      </c>
      <c r="H12" s="1">
        <f t="shared" si="3"/>
        <v>35</v>
      </c>
    </row>
    <row r="13" spans="1:11" x14ac:dyDescent="0.25">
      <c r="A13" s="1">
        <v>13</v>
      </c>
      <c r="B13" s="1">
        <v>272</v>
      </c>
      <c r="C13" s="1">
        <f>179632+483</f>
        <v>180115</v>
      </c>
      <c r="D13" s="1">
        <f>179632+564</f>
        <v>180196</v>
      </c>
      <c r="E13" s="2">
        <f t="shared" ref="E13:E44" si="4">ROUND(C13/ROUND(500/125,0),0)</f>
        <v>45029</v>
      </c>
      <c r="F13" s="2">
        <f t="shared" ref="F13:F44" si="5">ROUND(D13/ROUND(500/125,0),0)+1</f>
        <v>45050</v>
      </c>
      <c r="G13" s="1" t="str">
        <f t="shared" ref="G13:G44" si="6">E13&amp;":"&amp;F13</f>
        <v>45029:45050</v>
      </c>
      <c r="H13" s="1">
        <f t="shared" ref="H13:H44" si="7">F13-E13+1</f>
        <v>22</v>
      </c>
    </row>
    <row r="14" spans="1:11" x14ac:dyDescent="0.25">
      <c r="A14" s="1">
        <v>14</v>
      </c>
      <c r="B14" s="1">
        <v>260</v>
      </c>
      <c r="C14" s="1">
        <f>182304+438</f>
        <v>182742</v>
      </c>
      <c r="D14" s="1">
        <f>182304+522</f>
        <v>182826</v>
      </c>
      <c r="E14" s="2">
        <f t="shared" si="4"/>
        <v>45686</v>
      </c>
      <c r="F14" s="2">
        <f t="shared" si="5"/>
        <v>45708</v>
      </c>
      <c r="G14" s="1" t="str">
        <f t="shared" si="6"/>
        <v>45686:45708</v>
      </c>
      <c r="H14" s="1">
        <f t="shared" si="7"/>
        <v>23</v>
      </c>
      <c r="J14" s="3" t="s">
        <v>4</v>
      </c>
      <c r="K14" s="1" t="s">
        <v>8</v>
      </c>
    </row>
    <row r="15" spans="1:11" x14ac:dyDescent="0.25">
      <c r="A15" s="1">
        <v>15</v>
      </c>
      <c r="B15" s="1">
        <v>263</v>
      </c>
      <c r="C15" s="1">
        <f>184758+484</f>
        <v>185242</v>
      </c>
      <c r="D15" s="1">
        <f>184758+525</f>
        <v>185283</v>
      </c>
      <c r="E15" s="2">
        <f t="shared" si="4"/>
        <v>46311</v>
      </c>
      <c r="F15" s="2">
        <f t="shared" si="5"/>
        <v>46322</v>
      </c>
      <c r="G15" s="1" t="str">
        <f t="shared" si="6"/>
        <v>46311:46322</v>
      </c>
      <c r="H15" s="1">
        <f t="shared" si="7"/>
        <v>12</v>
      </c>
      <c r="J15" s="3">
        <f>SUM(IF(FREQUENCY(B2:B228,B2:B228)&gt;0,1))-2</f>
        <v>29</v>
      </c>
      <c r="K15" s="1">
        <v>250</v>
      </c>
    </row>
    <row r="16" spans="1:11" x14ac:dyDescent="0.25">
      <c r="A16" s="1">
        <v>16</v>
      </c>
      <c r="B16" s="1">
        <v>148</v>
      </c>
      <c r="C16" s="1">
        <f>490+185312</f>
        <v>185802</v>
      </c>
      <c r="D16" s="1">
        <f>185312+532</f>
        <v>185844</v>
      </c>
      <c r="E16" s="2">
        <f t="shared" si="4"/>
        <v>46451</v>
      </c>
      <c r="F16" s="2">
        <f t="shared" si="5"/>
        <v>46462</v>
      </c>
      <c r="G16" s="1" t="str">
        <f t="shared" si="6"/>
        <v>46451:46462</v>
      </c>
      <c r="H16" s="1">
        <f t="shared" si="7"/>
        <v>12</v>
      </c>
      <c r="K16" s="1">
        <v>283</v>
      </c>
    </row>
    <row r="17" spans="1:11" x14ac:dyDescent="0.25">
      <c r="A17" s="1">
        <v>17</v>
      </c>
      <c r="B17" s="1">
        <v>185</v>
      </c>
      <c r="C17" s="1">
        <f>186496+479</f>
        <v>186975</v>
      </c>
      <c r="D17" s="1">
        <f>186496+541</f>
        <v>187037</v>
      </c>
      <c r="E17" s="2">
        <f t="shared" si="4"/>
        <v>46744</v>
      </c>
      <c r="F17" s="2">
        <f t="shared" si="5"/>
        <v>46760</v>
      </c>
      <c r="G17" s="1" t="str">
        <f t="shared" si="6"/>
        <v>46744:46760</v>
      </c>
      <c r="H17" s="1">
        <f t="shared" si="7"/>
        <v>17</v>
      </c>
      <c r="K17" s="1">
        <v>253</v>
      </c>
    </row>
    <row r="18" spans="1:11" x14ac:dyDescent="0.25">
      <c r="A18" s="1">
        <v>18</v>
      </c>
      <c r="B18" s="1">
        <v>280</v>
      </c>
      <c r="C18" s="1">
        <f>187818+386</f>
        <v>188204</v>
      </c>
      <c r="D18" s="1">
        <f>187818+527</f>
        <v>188345</v>
      </c>
      <c r="E18" s="2">
        <f t="shared" si="4"/>
        <v>47051</v>
      </c>
      <c r="F18" s="2">
        <f t="shared" si="5"/>
        <v>47087</v>
      </c>
      <c r="G18" s="1" t="str">
        <f t="shared" si="6"/>
        <v>47051:47087</v>
      </c>
      <c r="H18" s="1">
        <f t="shared" si="7"/>
        <v>37</v>
      </c>
      <c r="K18" s="1">
        <v>269</v>
      </c>
    </row>
    <row r="19" spans="1:11" x14ac:dyDescent="0.25">
      <c r="A19" s="1">
        <v>19</v>
      </c>
      <c r="B19" s="1">
        <v>224</v>
      </c>
      <c r="C19" s="1">
        <f>454+195466</f>
        <v>195920</v>
      </c>
      <c r="D19" s="1">
        <f>195466+541</f>
        <v>196007</v>
      </c>
      <c r="E19" s="2">
        <f t="shared" si="4"/>
        <v>48980</v>
      </c>
      <c r="F19" s="2">
        <f t="shared" si="5"/>
        <v>49003</v>
      </c>
      <c r="G19" s="1" t="str">
        <f t="shared" si="6"/>
        <v>48980:49003</v>
      </c>
      <c r="H19" s="1">
        <f t="shared" si="7"/>
        <v>24</v>
      </c>
      <c r="K19" s="1">
        <v>121</v>
      </c>
    </row>
    <row r="20" spans="1:11" x14ac:dyDescent="0.25">
      <c r="A20" s="1">
        <v>20</v>
      </c>
      <c r="B20" s="1">
        <v>263</v>
      </c>
      <c r="C20" s="1">
        <f>451+196110</f>
        <v>196561</v>
      </c>
      <c r="D20" s="1">
        <f>196110+533</f>
        <v>196643</v>
      </c>
      <c r="E20" s="2">
        <f t="shared" si="4"/>
        <v>49140</v>
      </c>
      <c r="F20" s="2">
        <f t="shared" si="5"/>
        <v>49162</v>
      </c>
      <c r="G20" s="1" t="str">
        <f t="shared" si="6"/>
        <v>49140:49162</v>
      </c>
      <c r="H20" s="1">
        <f t="shared" si="7"/>
        <v>23</v>
      </c>
      <c r="K20" s="1">
        <v>272</v>
      </c>
    </row>
    <row r="21" spans="1:11" x14ac:dyDescent="0.25">
      <c r="A21" s="1">
        <v>21</v>
      </c>
      <c r="B21" s="1">
        <v>260</v>
      </c>
      <c r="C21" s="1">
        <f>199060+405</f>
        <v>199465</v>
      </c>
      <c r="D21" s="1">
        <f>199060+526</f>
        <v>199586</v>
      </c>
      <c r="E21" s="2">
        <f t="shared" si="4"/>
        <v>49866</v>
      </c>
      <c r="F21" s="2">
        <f t="shared" si="5"/>
        <v>49898</v>
      </c>
      <c r="G21" s="1" t="str">
        <f t="shared" si="6"/>
        <v>49866:49898</v>
      </c>
      <c r="H21" s="1">
        <f t="shared" si="7"/>
        <v>33</v>
      </c>
      <c r="K21" s="1">
        <v>271</v>
      </c>
    </row>
    <row r="22" spans="1:11" x14ac:dyDescent="0.25">
      <c r="A22" s="1">
        <v>22</v>
      </c>
      <c r="B22" s="1">
        <v>250</v>
      </c>
      <c r="C22" s="1">
        <f>200554+467</f>
        <v>201021</v>
      </c>
      <c r="D22" s="1">
        <f>200554+526</f>
        <v>201080</v>
      </c>
      <c r="E22" s="2">
        <f t="shared" si="4"/>
        <v>50255</v>
      </c>
      <c r="F22" s="2">
        <f t="shared" si="5"/>
        <v>50271</v>
      </c>
      <c r="G22" s="1" t="str">
        <f t="shared" si="6"/>
        <v>50255:50271</v>
      </c>
      <c r="H22" s="1">
        <f t="shared" si="7"/>
        <v>17</v>
      </c>
      <c r="K22" s="1">
        <v>263</v>
      </c>
    </row>
    <row r="23" spans="1:11" x14ac:dyDescent="0.25">
      <c r="A23" s="1">
        <v>23</v>
      </c>
      <c r="B23" s="1">
        <v>275</v>
      </c>
      <c r="C23" s="1">
        <f>238186+486</f>
        <v>238672</v>
      </c>
      <c r="D23" s="1">
        <f>238186+527</f>
        <v>238713</v>
      </c>
      <c r="E23" s="2">
        <f t="shared" si="4"/>
        <v>59668</v>
      </c>
      <c r="F23" s="2">
        <f t="shared" si="5"/>
        <v>59679</v>
      </c>
      <c r="G23" s="1" t="str">
        <f t="shared" si="6"/>
        <v>59668:59679</v>
      </c>
      <c r="H23" s="1">
        <f t="shared" si="7"/>
        <v>12</v>
      </c>
      <c r="K23" s="1">
        <v>260</v>
      </c>
    </row>
    <row r="24" spans="1:11" x14ac:dyDescent="0.25">
      <c r="A24" s="1">
        <v>24</v>
      </c>
      <c r="B24" s="1">
        <v>250</v>
      </c>
      <c r="C24" s="1">
        <f>241968+432</f>
        <v>242400</v>
      </c>
      <c r="D24" s="1">
        <f>241968+537</f>
        <v>242505</v>
      </c>
      <c r="E24" s="2">
        <f t="shared" si="4"/>
        <v>60600</v>
      </c>
      <c r="F24" s="2">
        <f t="shared" si="5"/>
        <v>60627</v>
      </c>
      <c r="G24" s="1" t="str">
        <f t="shared" si="6"/>
        <v>60600:60627</v>
      </c>
      <c r="H24" s="1">
        <f t="shared" si="7"/>
        <v>28</v>
      </c>
      <c r="K24" s="1">
        <v>148</v>
      </c>
    </row>
    <row r="25" spans="1:11" x14ac:dyDescent="0.25">
      <c r="A25" s="1">
        <v>25</v>
      </c>
      <c r="B25" s="1">
        <v>250</v>
      </c>
      <c r="C25" s="1">
        <f>242640+450</f>
        <v>243090</v>
      </c>
      <c r="D25" s="1">
        <f>242640+524</f>
        <v>243164</v>
      </c>
      <c r="E25" s="2">
        <f t="shared" si="4"/>
        <v>60773</v>
      </c>
      <c r="F25" s="2">
        <f t="shared" si="5"/>
        <v>60792</v>
      </c>
      <c r="G25" s="1" t="str">
        <f t="shared" si="6"/>
        <v>60773:60792</v>
      </c>
      <c r="H25" s="1">
        <f t="shared" si="7"/>
        <v>20</v>
      </c>
      <c r="K25" s="1">
        <v>185</v>
      </c>
    </row>
    <row r="26" spans="1:11" x14ac:dyDescent="0.25">
      <c r="A26" s="1">
        <v>26</v>
      </c>
      <c r="B26" s="1">
        <v>253</v>
      </c>
      <c r="C26" s="1">
        <f>263848+433</f>
        <v>264281</v>
      </c>
      <c r="D26" s="1">
        <f>263848+600</f>
        <v>264448</v>
      </c>
      <c r="E26" s="2">
        <f t="shared" si="4"/>
        <v>66070</v>
      </c>
      <c r="F26" s="2">
        <f t="shared" si="5"/>
        <v>66113</v>
      </c>
      <c r="G26" s="1" t="str">
        <f t="shared" si="6"/>
        <v>66070:66113</v>
      </c>
      <c r="H26" s="1">
        <f t="shared" si="7"/>
        <v>44</v>
      </c>
      <c r="K26" s="1">
        <v>280</v>
      </c>
    </row>
    <row r="27" spans="1:11" x14ac:dyDescent="0.25">
      <c r="A27" s="1">
        <v>27</v>
      </c>
      <c r="B27" s="1">
        <v>230</v>
      </c>
      <c r="C27" s="1">
        <f>268534+398</f>
        <v>268932</v>
      </c>
      <c r="D27" s="1">
        <f>268534+532</f>
        <v>269066</v>
      </c>
      <c r="E27" s="2">
        <f t="shared" si="4"/>
        <v>67233</v>
      </c>
      <c r="F27" s="2">
        <f t="shared" si="5"/>
        <v>67268</v>
      </c>
      <c r="G27" s="1" t="str">
        <f t="shared" si="6"/>
        <v>67233:67268</v>
      </c>
      <c r="H27" s="1">
        <f t="shared" si="7"/>
        <v>36</v>
      </c>
      <c r="K27" s="1">
        <v>224</v>
      </c>
    </row>
    <row r="28" spans="1:11" x14ac:dyDescent="0.25">
      <c r="A28" s="1">
        <v>28</v>
      </c>
      <c r="B28" s="1">
        <v>250</v>
      </c>
      <c r="C28" s="1">
        <f>274542+478</f>
        <v>275020</v>
      </c>
      <c r="D28" s="1">
        <f>274542+524</f>
        <v>275066</v>
      </c>
      <c r="E28" s="2">
        <f t="shared" si="4"/>
        <v>68755</v>
      </c>
      <c r="F28" s="2">
        <f t="shared" si="5"/>
        <v>68768</v>
      </c>
      <c r="G28" s="1" t="str">
        <f t="shared" si="6"/>
        <v>68755:68768</v>
      </c>
      <c r="H28" s="1">
        <f t="shared" si="7"/>
        <v>14</v>
      </c>
      <c r="K28" s="1">
        <v>275</v>
      </c>
    </row>
    <row r="29" spans="1:11" x14ac:dyDescent="0.25">
      <c r="A29" s="1">
        <v>29</v>
      </c>
      <c r="B29" s="1">
        <v>272</v>
      </c>
      <c r="C29" s="1">
        <f>283954+447</f>
        <v>284401</v>
      </c>
      <c r="D29" s="1">
        <f>283954+520</f>
        <v>284474</v>
      </c>
      <c r="E29" s="2">
        <f t="shared" si="4"/>
        <v>71100</v>
      </c>
      <c r="F29" s="2">
        <f t="shared" si="5"/>
        <v>71120</v>
      </c>
      <c r="G29" s="1" t="str">
        <f t="shared" si="6"/>
        <v>71100:71120</v>
      </c>
      <c r="H29" s="1">
        <f t="shared" si="7"/>
        <v>21</v>
      </c>
      <c r="K29" s="1">
        <v>230</v>
      </c>
    </row>
    <row r="30" spans="1:11" x14ac:dyDescent="0.25">
      <c r="A30" s="1">
        <v>30</v>
      </c>
      <c r="B30" s="1">
        <v>272</v>
      </c>
      <c r="C30" s="1">
        <f>298472+480</f>
        <v>298952</v>
      </c>
      <c r="D30" s="1">
        <f>298472+532</f>
        <v>299004</v>
      </c>
      <c r="E30" s="2">
        <f t="shared" si="4"/>
        <v>74738</v>
      </c>
      <c r="F30" s="2">
        <f t="shared" si="5"/>
        <v>74752</v>
      </c>
      <c r="G30" s="1" t="str">
        <f t="shared" si="6"/>
        <v>74738:74752</v>
      </c>
      <c r="H30" s="1">
        <f t="shared" si="7"/>
        <v>15</v>
      </c>
      <c r="K30" s="1">
        <v>233</v>
      </c>
    </row>
    <row r="31" spans="1:11" x14ac:dyDescent="0.25">
      <c r="A31" s="1">
        <v>31</v>
      </c>
      <c r="B31" s="1">
        <v>269</v>
      </c>
      <c r="C31" s="1">
        <f>323290+453</f>
        <v>323743</v>
      </c>
      <c r="D31" s="1">
        <f>323290+521</f>
        <v>323811</v>
      </c>
      <c r="E31" s="2">
        <f t="shared" si="4"/>
        <v>80936</v>
      </c>
      <c r="F31" s="2">
        <f t="shared" si="5"/>
        <v>80954</v>
      </c>
      <c r="G31" s="1" t="str">
        <f t="shared" si="6"/>
        <v>80936:80954</v>
      </c>
      <c r="H31" s="1">
        <f t="shared" si="7"/>
        <v>19</v>
      </c>
      <c r="K31" s="1">
        <v>227</v>
      </c>
    </row>
    <row r="32" spans="1:11" x14ac:dyDescent="0.25">
      <c r="A32" s="1">
        <v>32</v>
      </c>
      <c r="B32" s="1">
        <v>233</v>
      </c>
      <c r="C32" s="1">
        <f>324970+469</f>
        <v>325439</v>
      </c>
      <c r="D32" s="1">
        <f>324970+538</f>
        <v>325508</v>
      </c>
      <c r="E32" s="2">
        <f t="shared" si="4"/>
        <v>81360</v>
      </c>
      <c r="F32" s="2">
        <f t="shared" si="5"/>
        <v>81378</v>
      </c>
      <c r="G32" s="1" t="str">
        <f t="shared" si="6"/>
        <v>81360:81378</v>
      </c>
      <c r="H32" s="1">
        <f t="shared" si="7"/>
        <v>19</v>
      </c>
      <c r="K32" s="1">
        <v>146</v>
      </c>
    </row>
    <row r="33" spans="1:11" x14ac:dyDescent="0.25">
      <c r="A33" s="1">
        <v>33</v>
      </c>
      <c r="B33" s="1">
        <v>260</v>
      </c>
      <c r="C33" s="1">
        <f>330204+427</f>
        <v>330631</v>
      </c>
      <c r="D33" s="1">
        <f>330204+523</f>
        <v>330727</v>
      </c>
      <c r="E33" s="2">
        <f t="shared" si="4"/>
        <v>82658</v>
      </c>
      <c r="F33" s="2">
        <f t="shared" si="5"/>
        <v>82683</v>
      </c>
      <c r="G33" s="1" t="str">
        <f t="shared" si="6"/>
        <v>82658:82683</v>
      </c>
      <c r="H33" s="1">
        <f t="shared" si="7"/>
        <v>26</v>
      </c>
      <c r="K33" s="1">
        <v>274</v>
      </c>
    </row>
    <row r="34" spans="1:11" x14ac:dyDescent="0.25">
      <c r="A34" s="1">
        <v>34</v>
      </c>
      <c r="B34" s="1">
        <v>250</v>
      </c>
      <c r="C34" s="1">
        <f>332584+483</f>
        <v>333067</v>
      </c>
      <c r="D34" s="1">
        <f>332584+542</f>
        <v>333126</v>
      </c>
      <c r="E34" s="2">
        <f t="shared" si="4"/>
        <v>83267</v>
      </c>
      <c r="F34" s="2">
        <f t="shared" si="5"/>
        <v>83283</v>
      </c>
      <c r="G34" s="1" t="str">
        <f t="shared" si="6"/>
        <v>83267:83283</v>
      </c>
      <c r="H34" s="1">
        <f t="shared" si="7"/>
        <v>17</v>
      </c>
      <c r="K34" s="1">
        <v>176</v>
      </c>
    </row>
    <row r="35" spans="1:11" x14ac:dyDescent="0.25">
      <c r="A35" s="1">
        <v>35</v>
      </c>
      <c r="B35" s="1">
        <v>250</v>
      </c>
      <c r="C35" s="1">
        <f>334066+475</f>
        <v>334541</v>
      </c>
      <c r="D35" s="1">
        <f>334066+526</f>
        <v>334592</v>
      </c>
      <c r="E35" s="2">
        <f t="shared" si="4"/>
        <v>83635</v>
      </c>
      <c r="F35" s="2">
        <f t="shared" si="5"/>
        <v>83649</v>
      </c>
      <c r="G35" s="1" t="str">
        <f t="shared" si="6"/>
        <v>83635:83649</v>
      </c>
      <c r="H35" s="1">
        <f t="shared" si="7"/>
        <v>15</v>
      </c>
      <c r="K35" s="1">
        <v>247</v>
      </c>
    </row>
    <row r="36" spans="1:11" x14ac:dyDescent="0.25">
      <c r="A36" s="1">
        <v>36</v>
      </c>
      <c r="B36" s="1">
        <v>227</v>
      </c>
      <c r="C36" s="1">
        <f>342488+476</f>
        <v>342964</v>
      </c>
      <c r="D36" s="1">
        <f>342488+521</f>
        <v>343009</v>
      </c>
      <c r="E36" s="2">
        <f t="shared" si="4"/>
        <v>85741</v>
      </c>
      <c r="F36" s="2">
        <f t="shared" si="5"/>
        <v>85753</v>
      </c>
      <c r="G36" s="1" t="str">
        <f t="shared" si="6"/>
        <v>85741:85753</v>
      </c>
      <c r="H36" s="1">
        <f t="shared" si="7"/>
        <v>13</v>
      </c>
      <c r="K36" s="1">
        <v>184</v>
      </c>
    </row>
    <row r="37" spans="1:11" x14ac:dyDescent="0.25">
      <c r="A37" s="1">
        <v>37</v>
      </c>
      <c r="B37" s="1">
        <v>272</v>
      </c>
      <c r="C37" s="1">
        <f>348136+475</f>
        <v>348611</v>
      </c>
      <c r="D37" s="1">
        <f>348136+529</f>
        <v>348665</v>
      </c>
      <c r="E37" s="2">
        <f t="shared" si="4"/>
        <v>87153</v>
      </c>
      <c r="F37" s="2">
        <f t="shared" si="5"/>
        <v>87167</v>
      </c>
      <c r="G37" s="1" t="str">
        <f t="shared" si="6"/>
        <v>87153:87167</v>
      </c>
      <c r="H37" s="1">
        <f t="shared" si="7"/>
        <v>15</v>
      </c>
      <c r="K37" s="1">
        <v>191</v>
      </c>
    </row>
    <row r="38" spans="1:11" x14ac:dyDescent="0.25">
      <c r="A38" s="1">
        <v>38</v>
      </c>
      <c r="B38" s="1">
        <v>260</v>
      </c>
      <c r="C38" s="1">
        <f>348526+427</f>
        <v>348953</v>
      </c>
      <c r="D38" s="1">
        <f>348526+524</f>
        <v>349050</v>
      </c>
      <c r="E38" s="2">
        <f t="shared" si="4"/>
        <v>87238</v>
      </c>
      <c r="F38" s="2">
        <f t="shared" si="5"/>
        <v>87264</v>
      </c>
      <c r="G38" s="1" t="str">
        <f t="shared" si="6"/>
        <v>87238:87264</v>
      </c>
      <c r="H38" s="1">
        <f t="shared" si="7"/>
        <v>27</v>
      </c>
      <c r="K38" s="1">
        <v>206</v>
      </c>
    </row>
    <row r="39" spans="1:11" x14ac:dyDescent="0.25">
      <c r="A39" s="1">
        <v>39</v>
      </c>
      <c r="B39" s="1">
        <v>230</v>
      </c>
      <c r="C39" s="1">
        <f>350378+468</f>
        <v>350846</v>
      </c>
      <c r="D39" s="1">
        <f>350378+531</f>
        <v>350909</v>
      </c>
      <c r="E39" s="2">
        <f t="shared" si="4"/>
        <v>87712</v>
      </c>
      <c r="F39" s="2">
        <f t="shared" si="5"/>
        <v>87728</v>
      </c>
      <c r="G39" s="1" t="str">
        <f t="shared" si="6"/>
        <v>87712:87728</v>
      </c>
      <c r="H39" s="1">
        <f t="shared" si="7"/>
        <v>17</v>
      </c>
      <c r="K39" s="1">
        <v>281</v>
      </c>
    </row>
    <row r="40" spans="1:11" x14ac:dyDescent="0.25">
      <c r="A40" s="1">
        <v>40</v>
      </c>
      <c r="B40" s="1">
        <v>146</v>
      </c>
      <c r="C40" s="1">
        <f>352024+472</f>
        <v>352496</v>
      </c>
      <c r="D40" s="1">
        <f>352024+561</f>
        <v>352585</v>
      </c>
      <c r="E40" s="2">
        <f t="shared" si="4"/>
        <v>88124</v>
      </c>
      <c r="F40" s="2">
        <f t="shared" si="5"/>
        <v>88147</v>
      </c>
      <c r="G40" s="1" t="str">
        <f t="shared" si="6"/>
        <v>88124:88147</v>
      </c>
      <c r="H40" s="1">
        <f t="shared" si="7"/>
        <v>24</v>
      </c>
      <c r="K40" s="1">
        <v>236</v>
      </c>
    </row>
    <row r="41" spans="1:11" x14ac:dyDescent="0.25">
      <c r="A41" s="1">
        <v>41</v>
      </c>
      <c r="B41" s="1">
        <v>146</v>
      </c>
      <c r="C41" s="1">
        <f>356564+461</f>
        <v>357025</v>
      </c>
      <c r="D41" s="1">
        <f>356564+522</f>
        <v>357086</v>
      </c>
      <c r="E41" s="2">
        <f t="shared" si="4"/>
        <v>89256</v>
      </c>
      <c r="F41" s="2">
        <f t="shared" si="5"/>
        <v>89273</v>
      </c>
      <c r="G41" s="1" t="str">
        <f t="shared" si="6"/>
        <v>89256:89273</v>
      </c>
      <c r="H41" s="1">
        <f t="shared" si="7"/>
        <v>18</v>
      </c>
      <c r="K41" s="1">
        <v>182</v>
      </c>
    </row>
    <row r="42" spans="1:11" x14ac:dyDescent="0.25">
      <c r="A42" s="1">
        <v>42</v>
      </c>
      <c r="B42" s="1">
        <v>274</v>
      </c>
      <c r="C42" s="1">
        <f>359794+474</f>
        <v>360268</v>
      </c>
      <c r="D42" s="1">
        <f>359794+563</f>
        <v>360357</v>
      </c>
      <c r="E42" s="2">
        <f t="shared" si="4"/>
        <v>90067</v>
      </c>
      <c r="F42" s="2">
        <f t="shared" si="5"/>
        <v>90090</v>
      </c>
      <c r="G42" s="1" t="str">
        <f t="shared" si="6"/>
        <v>90067:90090</v>
      </c>
      <c r="H42" s="1">
        <f t="shared" si="7"/>
        <v>24</v>
      </c>
      <c r="K42" s="1">
        <v>215</v>
      </c>
    </row>
    <row r="43" spans="1:11" x14ac:dyDescent="0.25">
      <c r="A43" s="1">
        <v>43</v>
      </c>
      <c r="B43" s="1">
        <v>253</v>
      </c>
      <c r="C43" s="1">
        <f>362658+488</f>
        <v>363146</v>
      </c>
      <c r="D43" s="1">
        <f>362658+596</f>
        <v>363254</v>
      </c>
      <c r="E43" s="2">
        <f t="shared" si="4"/>
        <v>90787</v>
      </c>
      <c r="F43" s="2">
        <f t="shared" si="5"/>
        <v>90815</v>
      </c>
      <c r="G43" s="1" t="str">
        <f t="shared" si="6"/>
        <v>90787:90815</v>
      </c>
      <c r="H43" s="1">
        <f t="shared" si="7"/>
        <v>29</v>
      </c>
      <c r="K43" s="1">
        <v>278</v>
      </c>
    </row>
    <row r="44" spans="1:11" x14ac:dyDescent="0.25">
      <c r="A44" s="1">
        <v>44</v>
      </c>
      <c r="B44" s="1">
        <v>275</v>
      </c>
      <c r="C44" s="1">
        <f>373082+473</f>
        <v>373555</v>
      </c>
      <c r="D44" s="1">
        <f>373082+559</f>
        <v>373641</v>
      </c>
      <c r="E44" s="2">
        <f t="shared" si="4"/>
        <v>93389</v>
      </c>
      <c r="F44" s="2">
        <f t="shared" si="5"/>
        <v>93411</v>
      </c>
      <c r="G44" s="1" t="str">
        <f t="shared" si="6"/>
        <v>93389:93411</v>
      </c>
      <c r="H44" s="1">
        <f t="shared" si="7"/>
        <v>23</v>
      </c>
      <c r="K44" s="1">
        <v>160</v>
      </c>
    </row>
    <row r="45" spans="1:11" x14ac:dyDescent="0.25">
      <c r="A45" s="1">
        <v>45</v>
      </c>
      <c r="B45" s="1">
        <v>253</v>
      </c>
      <c r="C45" s="1">
        <f>373794+485</f>
        <v>374279</v>
      </c>
      <c r="D45" s="1">
        <f>373794+529</f>
        <v>374323</v>
      </c>
      <c r="E45" s="2">
        <f t="shared" ref="E45:E65" si="8">ROUND(C45/ROUND(500/125,0),0)</f>
        <v>93570</v>
      </c>
      <c r="F45" s="2">
        <f t="shared" ref="F45:F65" si="9">ROUND(D45/ROUND(500/125,0),0)+1</f>
        <v>93582</v>
      </c>
      <c r="G45" s="1" t="str">
        <f t="shared" ref="G45:G76" si="10">E45&amp;":"&amp;F45</f>
        <v>93570:93582</v>
      </c>
      <c r="H45" s="1">
        <f t="shared" ref="H45:H65" si="11">F45-E45+1</f>
        <v>13</v>
      </c>
      <c r="K45" s="1">
        <v>167</v>
      </c>
    </row>
    <row r="46" spans="1:11" x14ac:dyDescent="0.25">
      <c r="A46" s="1">
        <v>46</v>
      </c>
      <c r="B46" s="1">
        <v>250</v>
      </c>
      <c r="C46" s="1">
        <f>376522+481</f>
        <v>377003</v>
      </c>
      <c r="D46" s="1">
        <f>376522+530</f>
        <v>377052</v>
      </c>
      <c r="E46" s="2">
        <f t="shared" si="8"/>
        <v>94251</v>
      </c>
      <c r="F46" s="2">
        <f t="shared" si="9"/>
        <v>94264</v>
      </c>
      <c r="G46" s="1" t="str">
        <f t="shared" si="10"/>
        <v>94251:94264</v>
      </c>
      <c r="H46" s="1">
        <f t="shared" si="11"/>
        <v>14</v>
      </c>
    </row>
    <row r="47" spans="1:11" x14ac:dyDescent="0.25">
      <c r="A47" s="1">
        <v>47</v>
      </c>
      <c r="B47" s="1">
        <v>176</v>
      </c>
      <c r="C47" s="1">
        <f>377664+468</f>
        <v>378132</v>
      </c>
      <c r="D47" s="1">
        <f>377664+539</f>
        <v>378203</v>
      </c>
      <c r="E47" s="2">
        <f t="shared" si="8"/>
        <v>94533</v>
      </c>
      <c r="F47" s="2">
        <f t="shared" si="9"/>
        <v>94552</v>
      </c>
      <c r="G47" s="1" t="str">
        <f t="shared" si="10"/>
        <v>94533:94552</v>
      </c>
      <c r="H47" s="1">
        <f t="shared" si="11"/>
        <v>20</v>
      </c>
    </row>
    <row r="48" spans="1:11" x14ac:dyDescent="0.25">
      <c r="A48" s="1">
        <v>48</v>
      </c>
      <c r="B48" s="1">
        <v>247</v>
      </c>
      <c r="C48" s="1">
        <f>392396+434</f>
        <v>392830</v>
      </c>
      <c r="D48" s="1">
        <f>392396+522</f>
        <v>392918</v>
      </c>
      <c r="E48" s="2">
        <f t="shared" si="8"/>
        <v>98208</v>
      </c>
      <c r="F48" s="2">
        <f t="shared" si="9"/>
        <v>98231</v>
      </c>
      <c r="G48" s="1" t="str">
        <f t="shared" si="10"/>
        <v>98208:98231</v>
      </c>
      <c r="H48" s="1">
        <f t="shared" si="11"/>
        <v>24</v>
      </c>
    </row>
    <row r="49" spans="1:8" x14ac:dyDescent="0.25">
      <c r="A49" s="1">
        <v>49</v>
      </c>
      <c r="B49" s="1">
        <v>275</v>
      </c>
      <c r="C49" s="1">
        <f>396656+483</f>
        <v>397139</v>
      </c>
      <c r="D49" s="1">
        <f>396656+530</f>
        <v>397186</v>
      </c>
      <c r="E49" s="2">
        <f t="shared" si="8"/>
        <v>99285</v>
      </c>
      <c r="F49" s="2">
        <f t="shared" si="9"/>
        <v>99298</v>
      </c>
      <c r="G49" s="1" t="str">
        <f t="shared" si="10"/>
        <v>99285:99298</v>
      </c>
      <c r="H49" s="1">
        <f t="shared" si="11"/>
        <v>14</v>
      </c>
    </row>
    <row r="50" spans="1:8" x14ac:dyDescent="0.25">
      <c r="A50" s="1">
        <v>50</v>
      </c>
      <c r="B50" s="1">
        <v>253</v>
      </c>
      <c r="C50" s="1">
        <f>399004+474</f>
        <v>399478</v>
      </c>
      <c r="D50" s="1">
        <f>399004+565</f>
        <v>399569</v>
      </c>
      <c r="E50" s="2">
        <f t="shared" si="8"/>
        <v>99870</v>
      </c>
      <c r="F50" s="2">
        <f t="shared" si="9"/>
        <v>99893</v>
      </c>
      <c r="G50" s="1" t="str">
        <f t="shared" si="10"/>
        <v>99870:99893</v>
      </c>
      <c r="H50" s="1">
        <f t="shared" si="11"/>
        <v>24</v>
      </c>
    </row>
    <row r="51" spans="1:8" x14ac:dyDescent="0.25">
      <c r="A51" s="1">
        <v>51</v>
      </c>
      <c r="B51" s="1">
        <v>272</v>
      </c>
      <c r="C51" s="1">
        <f>400844+448</f>
        <v>401292</v>
      </c>
      <c r="D51" s="1">
        <f>400844+522</f>
        <v>401366</v>
      </c>
      <c r="E51" s="2">
        <f t="shared" si="8"/>
        <v>100323</v>
      </c>
      <c r="F51" s="2">
        <f t="shared" si="9"/>
        <v>100343</v>
      </c>
      <c r="G51" s="1" t="str">
        <f t="shared" si="10"/>
        <v>100323:100343</v>
      </c>
      <c r="H51" s="1">
        <f t="shared" si="11"/>
        <v>21</v>
      </c>
    </row>
    <row r="52" spans="1:8" x14ac:dyDescent="0.25">
      <c r="A52" s="1">
        <v>52</v>
      </c>
      <c r="B52" s="1">
        <v>271</v>
      </c>
      <c r="C52" s="1">
        <f>423116+470</f>
        <v>423586</v>
      </c>
      <c r="D52" s="1">
        <f>423116+537</f>
        <v>423653</v>
      </c>
      <c r="E52" s="2">
        <f t="shared" si="8"/>
        <v>105897</v>
      </c>
      <c r="F52" s="2">
        <f t="shared" si="9"/>
        <v>105914</v>
      </c>
      <c r="G52" s="1" t="str">
        <f t="shared" si="10"/>
        <v>105897:105914</v>
      </c>
      <c r="H52" s="1">
        <f t="shared" si="11"/>
        <v>18</v>
      </c>
    </row>
    <row r="53" spans="1:8" x14ac:dyDescent="0.25">
      <c r="A53" s="1">
        <v>53</v>
      </c>
      <c r="B53" s="1">
        <v>253</v>
      </c>
      <c r="C53" s="1">
        <f>430664+489</f>
        <v>431153</v>
      </c>
      <c r="D53" s="1">
        <f>430664+597</f>
        <v>431261</v>
      </c>
      <c r="E53" s="2">
        <f t="shared" si="8"/>
        <v>107788</v>
      </c>
      <c r="F53" s="2">
        <f t="shared" si="9"/>
        <v>107816</v>
      </c>
      <c r="G53" s="1" t="str">
        <f t="shared" si="10"/>
        <v>107788:107816</v>
      </c>
      <c r="H53" s="1">
        <f t="shared" si="11"/>
        <v>29</v>
      </c>
    </row>
    <row r="54" spans="1:8" x14ac:dyDescent="0.25">
      <c r="A54" s="1">
        <v>54</v>
      </c>
      <c r="B54" s="1">
        <v>253</v>
      </c>
      <c r="C54" s="1">
        <f>442256+482</f>
        <v>442738</v>
      </c>
      <c r="D54" s="1">
        <f>442256+609</f>
        <v>442865</v>
      </c>
      <c r="E54" s="2">
        <f t="shared" si="8"/>
        <v>110685</v>
      </c>
      <c r="F54" s="2">
        <f t="shared" si="9"/>
        <v>110717</v>
      </c>
      <c r="G54" s="1" t="str">
        <f t="shared" si="10"/>
        <v>110685:110717</v>
      </c>
      <c r="H54" s="1">
        <f t="shared" si="11"/>
        <v>33</v>
      </c>
    </row>
    <row r="55" spans="1:8" x14ac:dyDescent="0.25">
      <c r="A55" s="1">
        <v>55</v>
      </c>
      <c r="B55" s="1">
        <v>260</v>
      </c>
      <c r="C55" s="1">
        <f>442676+426</f>
        <v>443102</v>
      </c>
      <c r="D55" s="1">
        <f>442676+537</f>
        <v>443213</v>
      </c>
      <c r="E55" s="2">
        <f t="shared" si="8"/>
        <v>110776</v>
      </c>
      <c r="F55" s="2">
        <f t="shared" si="9"/>
        <v>110804</v>
      </c>
      <c r="G55" s="1" t="str">
        <f t="shared" si="10"/>
        <v>110776:110804</v>
      </c>
      <c r="H55" s="1">
        <f t="shared" si="11"/>
        <v>29</v>
      </c>
    </row>
    <row r="56" spans="1:8" x14ac:dyDescent="0.25">
      <c r="A56" s="1">
        <v>56</v>
      </c>
      <c r="B56" s="1">
        <v>250</v>
      </c>
      <c r="C56" s="1">
        <f>447462+444</f>
        <v>447906</v>
      </c>
      <c r="D56" s="1">
        <f>447462+525</f>
        <v>447987</v>
      </c>
      <c r="E56" s="2">
        <f t="shared" si="8"/>
        <v>111977</v>
      </c>
      <c r="F56" s="2">
        <f t="shared" si="9"/>
        <v>111998</v>
      </c>
      <c r="G56" s="1" t="str">
        <f t="shared" si="10"/>
        <v>111977:111998</v>
      </c>
      <c r="H56" s="1">
        <f t="shared" si="11"/>
        <v>22</v>
      </c>
    </row>
    <row r="57" spans="1:8" x14ac:dyDescent="0.25">
      <c r="A57" s="1">
        <v>57</v>
      </c>
      <c r="B57" s="1">
        <v>250</v>
      </c>
      <c r="C57" s="1">
        <f>448652+480</f>
        <v>449132</v>
      </c>
      <c r="D57" s="1">
        <f>448652+524</f>
        <v>449176</v>
      </c>
      <c r="E57" s="2">
        <f t="shared" si="8"/>
        <v>112283</v>
      </c>
      <c r="F57" s="2">
        <f t="shared" si="9"/>
        <v>112295</v>
      </c>
      <c r="G57" s="1" t="str">
        <f t="shared" si="10"/>
        <v>112283:112295</v>
      </c>
      <c r="H57" s="1">
        <f t="shared" si="11"/>
        <v>13</v>
      </c>
    </row>
    <row r="58" spans="1:8" x14ac:dyDescent="0.25">
      <c r="A58" s="1">
        <v>58</v>
      </c>
      <c r="B58" s="1">
        <v>250</v>
      </c>
      <c r="C58" s="1">
        <f>453530+487</f>
        <v>454017</v>
      </c>
      <c r="D58" s="1">
        <f>453530+535</f>
        <v>454065</v>
      </c>
      <c r="E58" s="2">
        <f t="shared" si="8"/>
        <v>113504</v>
      </c>
      <c r="F58" s="2">
        <f t="shared" si="9"/>
        <v>113517</v>
      </c>
      <c r="G58" s="1" t="str">
        <f t="shared" si="10"/>
        <v>113504:113517</v>
      </c>
      <c r="H58" s="1">
        <f t="shared" si="11"/>
        <v>14</v>
      </c>
    </row>
    <row r="59" spans="1:8" x14ac:dyDescent="0.25">
      <c r="A59" s="1">
        <v>59</v>
      </c>
      <c r="B59" s="1">
        <v>275</v>
      </c>
      <c r="C59" s="1">
        <f>454708+474</f>
        <v>455182</v>
      </c>
      <c r="D59" s="1">
        <f>454708+553</f>
        <v>455261</v>
      </c>
      <c r="E59" s="2">
        <f t="shared" si="8"/>
        <v>113796</v>
      </c>
      <c r="F59" s="2">
        <f t="shared" si="9"/>
        <v>113816</v>
      </c>
      <c r="G59" s="1" t="str">
        <f t="shared" si="10"/>
        <v>113796:113816</v>
      </c>
      <c r="H59" s="1">
        <f t="shared" si="11"/>
        <v>21</v>
      </c>
    </row>
    <row r="60" spans="1:8" x14ac:dyDescent="0.25">
      <c r="A60" s="1">
        <v>60</v>
      </c>
      <c r="B60" s="1">
        <v>121</v>
      </c>
      <c r="C60" s="1">
        <f>467690+476</f>
        <v>468166</v>
      </c>
      <c r="D60" s="1">
        <f>467690+528</f>
        <v>468218</v>
      </c>
      <c r="E60" s="2">
        <f t="shared" si="8"/>
        <v>117042</v>
      </c>
      <c r="F60" s="2">
        <f t="shared" si="9"/>
        <v>117056</v>
      </c>
      <c r="G60" s="1" t="str">
        <f t="shared" si="10"/>
        <v>117042:117056</v>
      </c>
      <c r="H60" s="1">
        <f t="shared" si="11"/>
        <v>15</v>
      </c>
    </row>
    <row r="61" spans="1:8" x14ac:dyDescent="0.25">
      <c r="A61" s="1">
        <v>61</v>
      </c>
      <c r="B61" s="1">
        <v>184</v>
      </c>
      <c r="C61" s="1">
        <f>470274+428</f>
        <v>470702</v>
      </c>
      <c r="D61" s="1">
        <f>470274+525</f>
        <v>470799</v>
      </c>
      <c r="E61" s="2">
        <f t="shared" si="8"/>
        <v>117676</v>
      </c>
      <c r="F61" s="2">
        <f t="shared" si="9"/>
        <v>117701</v>
      </c>
      <c r="G61" s="1" t="str">
        <f t="shared" si="10"/>
        <v>117676:117701</v>
      </c>
      <c r="H61" s="1">
        <f t="shared" si="11"/>
        <v>26</v>
      </c>
    </row>
    <row r="62" spans="1:8" x14ac:dyDescent="0.25">
      <c r="A62" s="1">
        <v>62</v>
      </c>
      <c r="B62" s="1">
        <v>176</v>
      </c>
      <c r="C62" s="1">
        <f>471842+462</f>
        <v>472304</v>
      </c>
      <c r="D62" s="1">
        <f>471842+524</f>
        <v>472366</v>
      </c>
      <c r="E62" s="2">
        <f t="shared" si="8"/>
        <v>118076</v>
      </c>
      <c r="F62" s="2">
        <f t="shared" si="9"/>
        <v>118093</v>
      </c>
      <c r="G62" s="1" t="str">
        <f t="shared" si="10"/>
        <v>118076:118093</v>
      </c>
      <c r="H62" s="1">
        <f t="shared" si="11"/>
        <v>18</v>
      </c>
    </row>
    <row r="63" spans="1:8" x14ac:dyDescent="0.25">
      <c r="A63" s="1">
        <v>63</v>
      </c>
      <c r="B63" s="1">
        <v>269</v>
      </c>
      <c r="C63" s="1">
        <f>477236+435</f>
        <v>477671</v>
      </c>
      <c r="D63" s="1">
        <f>477236+524</f>
        <v>477760</v>
      </c>
      <c r="E63" s="2">
        <f t="shared" si="8"/>
        <v>119418</v>
      </c>
      <c r="F63" s="2">
        <f t="shared" si="9"/>
        <v>119441</v>
      </c>
      <c r="G63" s="1" t="str">
        <f t="shared" si="10"/>
        <v>119418:119441</v>
      </c>
      <c r="H63" s="1">
        <f t="shared" si="11"/>
        <v>24</v>
      </c>
    </row>
    <row r="64" spans="1:8" x14ac:dyDescent="0.25">
      <c r="A64" s="1">
        <v>64</v>
      </c>
      <c r="B64" s="1">
        <v>191</v>
      </c>
      <c r="C64" s="1">
        <f>485866+490</f>
        <v>486356</v>
      </c>
      <c r="D64" s="1">
        <f>485866+533</f>
        <v>486399</v>
      </c>
      <c r="E64" s="2">
        <f t="shared" si="8"/>
        <v>121589</v>
      </c>
      <c r="F64" s="2">
        <f t="shared" si="9"/>
        <v>121601</v>
      </c>
      <c r="G64" s="1" t="str">
        <f t="shared" si="10"/>
        <v>121589:121601</v>
      </c>
      <c r="H64" s="1">
        <f t="shared" si="11"/>
        <v>13</v>
      </c>
    </row>
    <row r="65" spans="1:8" x14ac:dyDescent="0.25">
      <c r="A65" s="1">
        <v>65</v>
      </c>
      <c r="B65" s="1">
        <v>206</v>
      </c>
      <c r="C65" s="1">
        <f>489970+453</f>
        <v>490423</v>
      </c>
      <c r="D65" s="1">
        <f>489970+523</f>
        <v>490493</v>
      </c>
      <c r="E65" s="2">
        <f t="shared" si="8"/>
        <v>122606</v>
      </c>
      <c r="F65" s="2">
        <f t="shared" si="9"/>
        <v>122624</v>
      </c>
      <c r="G65" s="1" t="str">
        <f t="shared" si="10"/>
        <v>122606:122624</v>
      </c>
      <c r="H65" s="1">
        <f t="shared" si="11"/>
        <v>19</v>
      </c>
    </row>
    <row r="66" spans="1:8" x14ac:dyDescent="0.25">
      <c r="A66" s="1">
        <v>66</v>
      </c>
      <c r="B66" s="1">
        <v>191</v>
      </c>
      <c r="C66" s="1">
        <f>494734+475</f>
        <v>495209</v>
      </c>
      <c r="D66" s="1">
        <f>494734+540</f>
        <v>495274</v>
      </c>
      <c r="E66" s="2">
        <f t="shared" ref="E66:E129" si="12">ROUND(C66/ROUND(500/125,0),0)</f>
        <v>123802</v>
      </c>
      <c r="F66" s="2">
        <f t="shared" ref="F66:F129" si="13">ROUND(D66/ROUND(500/125,0),0)+1</f>
        <v>123820</v>
      </c>
      <c r="G66" s="1" t="str">
        <f t="shared" ref="G66:G129" si="14">E66&amp;":"&amp;F66</f>
        <v>123802:123820</v>
      </c>
      <c r="H66" s="1">
        <f t="shared" ref="H66:H129" si="15">F66-E66+1</f>
        <v>19</v>
      </c>
    </row>
    <row r="67" spans="1:8" x14ac:dyDescent="0.25">
      <c r="A67" s="1">
        <v>67</v>
      </c>
      <c r="B67" s="1">
        <v>185</v>
      </c>
      <c r="C67" s="1">
        <f>496710+425</f>
        <v>497135</v>
      </c>
      <c r="D67" s="1">
        <f>496710+548</f>
        <v>497258</v>
      </c>
      <c r="E67" s="2">
        <f t="shared" si="12"/>
        <v>124284</v>
      </c>
      <c r="F67" s="2">
        <f t="shared" si="13"/>
        <v>124316</v>
      </c>
      <c r="G67" s="1" t="str">
        <f t="shared" si="14"/>
        <v>124284:124316</v>
      </c>
      <c r="H67" s="1">
        <f t="shared" si="15"/>
        <v>33</v>
      </c>
    </row>
    <row r="68" spans="1:8" x14ac:dyDescent="0.25">
      <c r="A68" s="1">
        <v>68</v>
      </c>
      <c r="B68" s="1">
        <v>269</v>
      </c>
      <c r="C68" s="1">
        <f>503752+474</f>
        <v>504226</v>
      </c>
      <c r="D68" s="1">
        <f>503752+533</f>
        <v>504285</v>
      </c>
      <c r="E68" s="2">
        <f t="shared" si="12"/>
        <v>126057</v>
      </c>
      <c r="F68" s="2">
        <f t="shared" si="13"/>
        <v>126072</v>
      </c>
      <c r="G68" s="1" t="str">
        <f t="shared" si="14"/>
        <v>126057:126072</v>
      </c>
      <c r="H68" s="1">
        <f t="shared" si="15"/>
        <v>16</v>
      </c>
    </row>
    <row r="69" spans="1:8" x14ac:dyDescent="0.25">
      <c r="A69" s="1">
        <v>69</v>
      </c>
      <c r="B69" s="1">
        <v>275</v>
      </c>
      <c r="C69" s="1">
        <f>506418+479</f>
        <v>506897</v>
      </c>
      <c r="D69" s="1">
        <f>506418+523</f>
        <v>506941</v>
      </c>
      <c r="E69" s="2">
        <f t="shared" si="12"/>
        <v>126724</v>
      </c>
      <c r="F69" s="2">
        <f t="shared" si="13"/>
        <v>126736</v>
      </c>
      <c r="G69" s="1" t="str">
        <f t="shared" si="14"/>
        <v>126724:126736</v>
      </c>
      <c r="H69" s="1">
        <f t="shared" si="15"/>
        <v>13</v>
      </c>
    </row>
    <row r="70" spans="1:8" x14ac:dyDescent="0.25">
      <c r="A70" s="1">
        <v>70</v>
      </c>
      <c r="B70" s="1">
        <v>281</v>
      </c>
      <c r="C70" s="1">
        <f>506892+464</f>
        <v>507356</v>
      </c>
      <c r="D70" s="1">
        <f>506892+525</f>
        <v>507417</v>
      </c>
      <c r="E70" s="2">
        <f t="shared" si="12"/>
        <v>126839</v>
      </c>
      <c r="F70" s="2">
        <f t="shared" si="13"/>
        <v>126855</v>
      </c>
      <c r="G70" s="1" t="str">
        <f t="shared" si="14"/>
        <v>126839:126855</v>
      </c>
      <c r="H70" s="1">
        <f t="shared" si="15"/>
        <v>17</v>
      </c>
    </row>
    <row r="71" spans="1:8" x14ac:dyDescent="0.25">
      <c r="A71" s="1">
        <v>71</v>
      </c>
      <c r="B71" s="1">
        <v>233</v>
      </c>
      <c r="C71" s="1">
        <f>507590+442</f>
        <v>508032</v>
      </c>
      <c r="D71" s="1">
        <f>507590+583</f>
        <v>508173</v>
      </c>
      <c r="E71" s="2">
        <f t="shared" si="12"/>
        <v>127008</v>
      </c>
      <c r="F71" s="2">
        <f t="shared" si="13"/>
        <v>127044</v>
      </c>
      <c r="G71" s="1" t="str">
        <f t="shared" si="14"/>
        <v>127008:127044</v>
      </c>
      <c r="H71" s="1">
        <f t="shared" si="15"/>
        <v>37</v>
      </c>
    </row>
    <row r="72" spans="1:8" x14ac:dyDescent="0.25">
      <c r="A72" s="1">
        <v>72</v>
      </c>
      <c r="B72" s="1">
        <v>272</v>
      </c>
      <c r="C72" s="1">
        <f>509244+483</f>
        <v>509727</v>
      </c>
      <c r="D72" s="1">
        <f>509244+528</f>
        <v>509772</v>
      </c>
      <c r="E72" s="2">
        <f t="shared" si="12"/>
        <v>127432</v>
      </c>
      <c r="F72" s="2">
        <f t="shared" si="13"/>
        <v>127444</v>
      </c>
      <c r="G72" s="1" t="str">
        <f t="shared" si="14"/>
        <v>127432:127444</v>
      </c>
      <c r="H72" s="1">
        <f t="shared" si="15"/>
        <v>13</v>
      </c>
    </row>
    <row r="73" spans="1:8" x14ac:dyDescent="0.25">
      <c r="A73" s="1">
        <v>73</v>
      </c>
      <c r="B73" s="1">
        <v>227</v>
      </c>
      <c r="C73" s="1">
        <f>517932+451</f>
        <v>518383</v>
      </c>
      <c r="D73" s="1">
        <f>517932+535</f>
        <v>518467</v>
      </c>
      <c r="E73" s="2">
        <f t="shared" si="12"/>
        <v>129596</v>
      </c>
      <c r="F73" s="2">
        <f t="shared" si="13"/>
        <v>129618</v>
      </c>
      <c r="G73" s="1" t="str">
        <f t="shared" si="14"/>
        <v>129596:129618</v>
      </c>
      <c r="H73" s="1">
        <f t="shared" si="15"/>
        <v>23</v>
      </c>
    </row>
    <row r="74" spans="1:8" x14ac:dyDescent="0.25">
      <c r="A74" s="1">
        <v>74</v>
      </c>
      <c r="B74" s="1">
        <v>236</v>
      </c>
      <c r="C74" s="1">
        <f>520880+464</f>
        <v>521344</v>
      </c>
      <c r="D74" s="1">
        <f>520880+524</f>
        <v>521404</v>
      </c>
      <c r="E74" s="2">
        <f t="shared" si="12"/>
        <v>130336</v>
      </c>
      <c r="F74" s="2">
        <f t="shared" si="13"/>
        <v>130352</v>
      </c>
      <c r="G74" s="1" t="str">
        <f t="shared" si="14"/>
        <v>130336:130352</v>
      </c>
      <c r="H74" s="1">
        <f t="shared" si="15"/>
        <v>17</v>
      </c>
    </row>
    <row r="75" spans="1:8" x14ac:dyDescent="0.25">
      <c r="A75" s="1">
        <v>75</v>
      </c>
      <c r="B75" s="1">
        <v>269</v>
      </c>
      <c r="C75" s="1">
        <f>523982+428</f>
        <v>524410</v>
      </c>
      <c r="D75" s="1">
        <f>523982+522</f>
        <v>524504</v>
      </c>
      <c r="E75" s="2">
        <f t="shared" si="12"/>
        <v>131103</v>
      </c>
      <c r="F75" s="2">
        <f t="shared" si="13"/>
        <v>131127</v>
      </c>
      <c r="G75" s="1" t="str">
        <f t="shared" si="14"/>
        <v>131103:131127</v>
      </c>
      <c r="H75" s="1">
        <f t="shared" si="15"/>
        <v>25</v>
      </c>
    </row>
    <row r="76" spans="1:8" x14ac:dyDescent="0.25">
      <c r="A76" s="1">
        <v>76</v>
      </c>
      <c r="B76" s="1">
        <v>176</v>
      </c>
      <c r="C76" s="1">
        <f>541006+485</f>
        <v>541491</v>
      </c>
      <c r="D76" s="1">
        <f>541006+560</f>
        <v>541566</v>
      </c>
      <c r="E76" s="2">
        <f t="shared" si="12"/>
        <v>135373</v>
      </c>
      <c r="F76" s="2">
        <f t="shared" si="13"/>
        <v>135393</v>
      </c>
      <c r="G76" s="1" t="str">
        <f t="shared" si="14"/>
        <v>135373:135393</v>
      </c>
      <c r="H76" s="1">
        <f t="shared" si="15"/>
        <v>21</v>
      </c>
    </row>
    <row r="77" spans="1:8" x14ac:dyDescent="0.25">
      <c r="A77" s="1">
        <v>77</v>
      </c>
      <c r="B77" s="1">
        <v>253</v>
      </c>
      <c r="C77" s="1">
        <f>546732+485</f>
        <v>547217</v>
      </c>
      <c r="D77" s="1">
        <f>546732+597</f>
        <v>547329</v>
      </c>
      <c r="E77" s="2">
        <f t="shared" si="12"/>
        <v>136804</v>
      </c>
      <c r="F77" s="2">
        <f t="shared" si="13"/>
        <v>136833</v>
      </c>
      <c r="G77" s="1" t="str">
        <f t="shared" si="14"/>
        <v>136804:136833</v>
      </c>
      <c r="H77" s="1">
        <f t="shared" si="15"/>
        <v>30</v>
      </c>
    </row>
    <row r="78" spans="1:8" x14ac:dyDescent="0.25">
      <c r="A78" s="1">
        <v>78</v>
      </c>
      <c r="B78" s="1">
        <v>121</v>
      </c>
      <c r="C78" s="1">
        <f>548986+400</f>
        <v>549386</v>
      </c>
      <c r="D78" s="1">
        <f>548986+518</f>
        <v>549504</v>
      </c>
      <c r="E78" s="2">
        <f t="shared" si="12"/>
        <v>137347</v>
      </c>
      <c r="F78" s="2">
        <f t="shared" si="13"/>
        <v>137377</v>
      </c>
      <c r="G78" s="1" t="str">
        <f t="shared" si="14"/>
        <v>137347:137377</v>
      </c>
      <c r="H78" s="1">
        <f t="shared" si="15"/>
        <v>31</v>
      </c>
    </row>
    <row r="79" spans="1:8" x14ac:dyDescent="0.25">
      <c r="A79" s="1">
        <v>79</v>
      </c>
      <c r="B79" s="1">
        <v>253</v>
      </c>
      <c r="C79" s="1">
        <f>576706+452</f>
        <v>577158</v>
      </c>
      <c r="D79" s="1">
        <f>576706+518</f>
        <v>577224</v>
      </c>
      <c r="E79" s="2">
        <f t="shared" si="12"/>
        <v>144290</v>
      </c>
      <c r="F79" s="2">
        <f t="shared" si="13"/>
        <v>144307</v>
      </c>
      <c r="G79" s="1" t="str">
        <f t="shared" si="14"/>
        <v>144290:144307</v>
      </c>
      <c r="H79" s="1">
        <f t="shared" si="15"/>
        <v>18</v>
      </c>
    </row>
    <row r="80" spans="1:8" x14ac:dyDescent="0.25">
      <c r="A80" s="1">
        <v>80</v>
      </c>
      <c r="B80" s="1">
        <v>250</v>
      </c>
      <c r="C80" s="1">
        <f>578316+485</f>
        <v>578801</v>
      </c>
      <c r="D80" s="1">
        <f>578316+525</f>
        <v>578841</v>
      </c>
      <c r="E80" s="2">
        <f t="shared" si="12"/>
        <v>144700</v>
      </c>
      <c r="F80" s="2">
        <f t="shared" si="13"/>
        <v>144711</v>
      </c>
      <c r="G80" s="1" t="str">
        <f t="shared" si="14"/>
        <v>144700:144711</v>
      </c>
      <c r="H80" s="1">
        <f t="shared" si="15"/>
        <v>12</v>
      </c>
    </row>
    <row r="81" spans="1:8" x14ac:dyDescent="0.25">
      <c r="A81" s="1">
        <v>81</v>
      </c>
      <c r="B81" s="1">
        <v>121</v>
      </c>
      <c r="C81" s="1">
        <f>581554+487</f>
        <v>582041</v>
      </c>
      <c r="D81" s="1">
        <f>581554+520</f>
        <v>582074</v>
      </c>
      <c r="E81" s="2">
        <f t="shared" si="12"/>
        <v>145510</v>
      </c>
      <c r="F81" s="2">
        <f t="shared" si="13"/>
        <v>145520</v>
      </c>
      <c r="G81" s="1" t="str">
        <f t="shared" si="14"/>
        <v>145510:145520</v>
      </c>
      <c r="H81" s="1">
        <f t="shared" si="15"/>
        <v>11</v>
      </c>
    </row>
    <row r="82" spans="1:8" x14ac:dyDescent="0.25">
      <c r="A82" s="1">
        <v>82</v>
      </c>
      <c r="B82" s="1">
        <v>275</v>
      </c>
      <c r="C82" s="1">
        <f>583326+485</f>
        <v>583811</v>
      </c>
      <c r="D82" s="1">
        <f>583326+534</f>
        <v>583860</v>
      </c>
      <c r="E82" s="2">
        <f t="shared" si="12"/>
        <v>145953</v>
      </c>
      <c r="F82" s="2">
        <f t="shared" si="13"/>
        <v>145966</v>
      </c>
      <c r="G82" s="1" t="str">
        <f t="shared" si="14"/>
        <v>145953:145966</v>
      </c>
      <c r="H82" s="1">
        <f t="shared" si="15"/>
        <v>14</v>
      </c>
    </row>
    <row r="83" spans="1:8" x14ac:dyDescent="0.25">
      <c r="A83" s="1">
        <v>83</v>
      </c>
      <c r="B83" s="1">
        <v>253</v>
      </c>
      <c r="C83" s="1">
        <f>590744+496</f>
        <v>591240</v>
      </c>
      <c r="D83" s="1">
        <f>590744+534</f>
        <v>591278</v>
      </c>
      <c r="E83" s="2">
        <f t="shared" si="12"/>
        <v>147810</v>
      </c>
      <c r="F83" s="2">
        <f t="shared" si="13"/>
        <v>147821</v>
      </c>
      <c r="G83" s="1" t="str">
        <f t="shared" si="14"/>
        <v>147810:147821</v>
      </c>
      <c r="H83" s="1">
        <f t="shared" si="15"/>
        <v>12</v>
      </c>
    </row>
    <row r="84" spans="1:8" x14ac:dyDescent="0.25">
      <c r="A84" s="1">
        <v>84</v>
      </c>
      <c r="B84" s="1">
        <v>269</v>
      </c>
      <c r="C84" s="1">
        <f>596242+460</f>
        <v>596702</v>
      </c>
      <c r="D84" s="1">
        <f>596242+569</f>
        <v>596811</v>
      </c>
      <c r="E84" s="2">
        <f t="shared" si="12"/>
        <v>149176</v>
      </c>
      <c r="F84" s="2">
        <f t="shared" si="13"/>
        <v>149204</v>
      </c>
      <c r="G84" s="1" t="str">
        <f t="shared" si="14"/>
        <v>149176:149204</v>
      </c>
      <c r="H84" s="1">
        <f t="shared" si="15"/>
        <v>29</v>
      </c>
    </row>
    <row r="85" spans="1:8" x14ac:dyDescent="0.25">
      <c r="A85" s="1">
        <v>85</v>
      </c>
      <c r="B85" s="1">
        <v>250</v>
      </c>
      <c r="C85" s="1">
        <f>596860+478</f>
        <v>597338</v>
      </c>
      <c r="D85" s="1">
        <f>596860+522</f>
        <v>597382</v>
      </c>
      <c r="E85" s="2">
        <f t="shared" si="12"/>
        <v>149335</v>
      </c>
      <c r="F85" s="2">
        <f t="shared" si="13"/>
        <v>149347</v>
      </c>
      <c r="G85" s="1" t="str">
        <f t="shared" si="14"/>
        <v>149335:149347</v>
      </c>
      <c r="H85" s="1">
        <f t="shared" si="15"/>
        <v>13</v>
      </c>
    </row>
    <row r="86" spans="1:8" x14ac:dyDescent="0.25">
      <c r="A86" s="1">
        <v>86</v>
      </c>
      <c r="B86" s="1">
        <v>182</v>
      </c>
      <c r="C86" s="1">
        <f>597860+452</f>
        <v>598312</v>
      </c>
      <c r="D86" s="1">
        <f>597860+524</f>
        <v>598384</v>
      </c>
      <c r="E86" s="2">
        <f t="shared" si="12"/>
        <v>149578</v>
      </c>
      <c r="F86" s="2">
        <f t="shared" si="13"/>
        <v>149597</v>
      </c>
      <c r="G86" s="1" t="str">
        <f t="shared" si="14"/>
        <v>149578:149597</v>
      </c>
      <c r="H86" s="1">
        <f t="shared" si="15"/>
        <v>20</v>
      </c>
    </row>
    <row r="87" spans="1:8" x14ac:dyDescent="0.25">
      <c r="A87" s="1">
        <v>87</v>
      </c>
      <c r="B87" s="1">
        <v>253</v>
      </c>
      <c r="C87" s="1">
        <f>600346+471</f>
        <v>600817</v>
      </c>
      <c r="D87" s="1">
        <f>600346+598</f>
        <v>600944</v>
      </c>
      <c r="E87" s="2">
        <f t="shared" si="12"/>
        <v>150204</v>
      </c>
      <c r="F87" s="2">
        <f t="shared" si="13"/>
        <v>150237</v>
      </c>
      <c r="G87" s="1" t="str">
        <f t="shared" si="14"/>
        <v>150204:150237</v>
      </c>
      <c r="H87" s="1">
        <f t="shared" si="15"/>
        <v>34</v>
      </c>
    </row>
    <row r="88" spans="1:8" x14ac:dyDescent="0.25">
      <c r="A88" s="1">
        <v>88</v>
      </c>
      <c r="B88" s="1">
        <v>230</v>
      </c>
      <c r="C88" s="1">
        <f>602382+439</f>
        <v>602821</v>
      </c>
      <c r="D88" s="1">
        <f>602382+529</f>
        <v>602911</v>
      </c>
      <c r="E88" s="2">
        <f t="shared" si="12"/>
        <v>150705</v>
      </c>
      <c r="F88" s="2">
        <f t="shared" si="13"/>
        <v>150729</v>
      </c>
      <c r="G88" s="1" t="str">
        <f t="shared" si="14"/>
        <v>150705:150729</v>
      </c>
      <c r="H88" s="1">
        <f t="shared" si="15"/>
        <v>25</v>
      </c>
    </row>
    <row r="89" spans="1:8" x14ac:dyDescent="0.25">
      <c r="A89" s="1">
        <v>89</v>
      </c>
      <c r="B89" s="1">
        <v>260</v>
      </c>
      <c r="C89" s="1">
        <f>610606+449</f>
        <v>611055</v>
      </c>
      <c r="D89" s="1">
        <f>610606+520</f>
        <v>611126</v>
      </c>
      <c r="E89" s="2">
        <f t="shared" si="12"/>
        <v>152764</v>
      </c>
      <c r="F89" s="2">
        <f t="shared" si="13"/>
        <v>152783</v>
      </c>
      <c r="G89" s="1" t="str">
        <f t="shared" si="14"/>
        <v>152764:152783</v>
      </c>
      <c r="H89" s="1">
        <f t="shared" si="15"/>
        <v>20</v>
      </c>
    </row>
    <row r="90" spans="1:8" x14ac:dyDescent="0.25">
      <c r="A90" s="1">
        <v>90</v>
      </c>
      <c r="B90" s="1">
        <v>260</v>
      </c>
      <c r="C90" s="1">
        <f>639574+439</f>
        <v>640013</v>
      </c>
      <c r="D90" s="1">
        <f>639574+530</f>
        <v>640104</v>
      </c>
      <c r="E90" s="2">
        <f t="shared" si="12"/>
        <v>160003</v>
      </c>
      <c r="F90" s="2">
        <f t="shared" si="13"/>
        <v>160027</v>
      </c>
      <c r="G90" s="1" t="str">
        <f t="shared" si="14"/>
        <v>160003:160027</v>
      </c>
      <c r="H90" s="1">
        <f t="shared" si="15"/>
        <v>25</v>
      </c>
    </row>
    <row r="91" spans="1:8" x14ac:dyDescent="0.25">
      <c r="A91" s="1">
        <v>91</v>
      </c>
      <c r="B91" s="1">
        <v>250</v>
      </c>
      <c r="C91" s="1">
        <f>667028+487</f>
        <v>667515</v>
      </c>
      <c r="D91" s="1">
        <f>667028+528</f>
        <v>667556</v>
      </c>
      <c r="E91" s="2">
        <f t="shared" si="12"/>
        <v>166879</v>
      </c>
      <c r="F91" s="2">
        <f t="shared" si="13"/>
        <v>166890</v>
      </c>
      <c r="G91" s="1" t="str">
        <f t="shared" si="14"/>
        <v>166879:166890</v>
      </c>
      <c r="H91" s="1">
        <f t="shared" si="15"/>
        <v>12</v>
      </c>
    </row>
    <row r="92" spans="1:8" x14ac:dyDescent="0.25">
      <c r="A92" s="1">
        <v>92</v>
      </c>
      <c r="B92" s="1">
        <v>275</v>
      </c>
      <c r="C92" s="1">
        <f>669894+459</f>
        <v>670353</v>
      </c>
      <c r="D92" s="1">
        <f>669894+523</f>
        <v>670417</v>
      </c>
      <c r="E92" s="2">
        <f t="shared" si="12"/>
        <v>167588</v>
      </c>
      <c r="F92" s="2">
        <f t="shared" si="13"/>
        <v>167605</v>
      </c>
      <c r="G92" s="1" t="str">
        <f t="shared" si="14"/>
        <v>167588:167605</v>
      </c>
      <c r="H92" s="1">
        <f t="shared" si="15"/>
        <v>18</v>
      </c>
    </row>
    <row r="93" spans="1:8" x14ac:dyDescent="0.25">
      <c r="A93" s="1">
        <v>93</v>
      </c>
      <c r="B93" s="1">
        <v>230</v>
      </c>
      <c r="C93" s="1">
        <f>676048+481</f>
        <v>676529</v>
      </c>
      <c r="D93" s="1">
        <f>676048+521</f>
        <v>676569</v>
      </c>
      <c r="E93" s="2">
        <f t="shared" si="12"/>
        <v>169132</v>
      </c>
      <c r="F93" s="2">
        <f t="shared" si="13"/>
        <v>169143</v>
      </c>
      <c r="G93" s="1" t="str">
        <f t="shared" si="14"/>
        <v>169132:169143</v>
      </c>
      <c r="H93" s="1">
        <f t="shared" si="15"/>
        <v>12</v>
      </c>
    </row>
    <row r="94" spans="1:8" x14ac:dyDescent="0.25">
      <c r="A94" s="1">
        <v>94</v>
      </c>
      <c r="B94" s="1">
        <v>271</v>
      </c>
      <c r="C94" s="1">
        <f>677376+487</f>
        <v>677863</v>
      </c>
      <c r="D94" s="1">
        <f>677376+537</f>
        <v>677913</v>
      </c>
      <c r="E94" s="2">
        <f t="shared" si="12"/>
        <v>169466</v>
      </c>
      <c r="F94" s="2">
        <f t="shared" si="13"/>
        <v>169479</v>
      </c>
      <c r="G94" s="1" t="str">
        <f t="shared" si="14"/>
        <v>169466:169479</v>
      </c>
      <c r="H94" s="1">
        <f t="shared" si="15"/>
        <v>14</v>
      </c>
    </row>
    <row r="95" spans="1:8" x14ac:dyDescent="0.25">
      <c r="A95" s="1">
        <v>95</v>
      </c>
      <c r="B95" s="1">
        <v>269</v>
      </c>
      <c r="C95" s="1">
        <f>683022+473</f>
        <v>683495</v>
      </c>
      <c r="D95" s="1">
        <f>683022+561</f>
        <v>683583</v>
      </c>
      <c r="E95" s="2">
        <f t="shared" si="12"/>
        <v>170874</v>
      </c>
      <c r="F95" s="2">
        <f t="shared" si="13"/>
        <v>170897</v>
      </c>
      <c r="G95" s="1" t="str">
        <f t="shared" si="14"/>
        <v>170874:170897</v>
      </c>
      <c r="H95" s="1">
        <f t="shared" si="15"/>
        <v>24</v>
      </c>
    </row>
    <row r="96" spans="1:8" x14ac:dyDescent="0.25">
      <c r="A96" s="1">
        <v>96</v>
      </c>
      <c r="B96" s="1">
        <v>215</v>
      </c>
      <c r="C96" s="1">
        <f>686294+460</f>
        <v>686754</v>
      </c>
      <c r="D96" s="1">
        <f>686294+532</f>
        <v>686826</v>
      </c>
      <c r="E96" s="2">
        <f t="shared" si="12"/>
        <v>171689</v>
      </c>
      <c r="F96" s="2">
        <f t="shared" si="13"/>
        <v>171708</v>
      </c>
      <c r="G96" s="1" t="str">
        <f t="shared" si="14"/>
        <v>171689:171708</v>
      </c>
      <c r="H96" s="1">
        <f t="shared" si="15"/>
        <v>20</v>
      </c>
    </row>
    <row r="97" spans="1:8" x14ac:dyDescent="0.25">
      <c r="A97" s="1">
        <v>97</v>
      </c>
      <c r="B97" s="1">
        <v>250</v>
      </c>
      <c r="C97" s="1">
        <f>688480+464</f>
        <v>688944</v>
      </c>
      <c r="D97" s="1">
        <f>688480+523</f>
        <v>689003</v>
      </c>
      <c r="E97" s="2">
        <f t="shared" si="12"/>
        <v>172236</v>
      </c>
      <c r="F97" s="2">
        <f t="shared" si="13"/>
        <v>172252</v>
      </c>
      <c r="G97" s="1" t="str">
        <f t="shared" si="14"/>
        <v>172236:172252</v>
      </c>
      <c r="H97" s="1">
        <f t="shared" si="15"/>
        <v>17</v>
      </c>
    </row>
    <row r="98" spans="1:8" x14ac:dyDescent="0.25">
      <c r="A98" s="1">
        <v>98</v>
      </c>
      <c r="B98" s="1">
        <v>253</v>
      </c>
      <c r="C98" s="1">
        <f>703602+462</f>
        <v>704064</v>
      </c>
      <c r="D98" s="1">
        <f>703602+534</f>
        <v>704136</v>
      </c>
      <c r="E98" s="2">
        <f t="shared" si="12"/>
        <v>176016</v>
      </c>
      <c r="F98" s="2">
        <f t="shared" si="13"/>
        <v>176035</v>
      </c>
      <c r="G98" s="1" t="str">
        <f t="shared" si="14"/>
        <v>176016:176035</v>
      </c>
      <c r="H98" s="1">
        <f t="shared" si="15"/>
        <v>20</v>
      </c>
    </row>
    <row r="99" spans="1:8" x14ac:dyDescent="0.25">
      <c r="A99" s="1">
        <v>99</v>
      </c>
      <c r="B99" s="1">
        <v>176</v>
      </c>
      <c r="C99" s="1">
        <f>704302+472</f>
        <v>704774</v>
      </c>
      <c r="D99" s="1">
        <f>704302+536</f>
        <v>704838</v>
      </c>
      <c r="E99" s="2">
        <f t="shared" si="12"/>
        <v>176194</v>
      </c>
      <c r="F99" s="2">
        <f t="shared" si="13"/>
        <v>176211</v>
      </c>
      <c r="G99" s="1" t="str">
        <f t="shared" si="14"/>
        <v>176194:176211</v>
      </c>
      <c r="H99" s="1">
        <f t="shared" si="15"/>
        <v>18</v>
      </c>
    </row>
    <row r="100" spans="1:8" x14ac:dyDescent="0.25">
      <c r="A100" s="1">
        <v>100</v>
      </c>
      <c r="B100" s="1">
        <v>224</v>
      </c>
      <c r="C100" s="1">
        <f>708374+441</f>
        <v>708815</v>
      </c>
      <c r="D100" s="1">
        <f>708374+542</f>
        <v>708916</v>
      </c>
      <c r="E100" s="2">
        <f t="shared" si="12"/>
        <v>177204</v>
      </c>
      <c r="F100" s="2">
        <f t="shared" si="13"/>
        <v>177230</v>
      </c>
      <c r="G100" s="1" t="str">
        <f t="shared" si="14"/>
        <v>177204:177230</v>
      </c>
      <c r="H100" s="1">
        <f t="shared" si="15"/>
        <v>27</v>
      </c>
    </row>
    <row r="101" spans="1:8" x14ac:dyDescent="0.25">
      <c r="A101" s="1">
        <v>101</v>
      </c>
      <c r="B101" s="1">
        <v>250</v>
      </c>
      <c r="C101" s="1">
        <f>714040+478</f>
        <v>714518</v>
      </c>
      <c r="D101" s="1">
        <f>714040+576</f>
        <v>714616</v>
      </c>
      <c r="E101" s="2">
        <f t="shared" si="12"/>
        <v>178630</v>
      </c>
      <c r="F101" s="2">
        <f t="shared" si="13"/>
        <v>178655</v>
      </c>
      <c r="G101" s="1" t="str">
        <f t="shared" si="14"/>
        <v>178630:178655</v>
      </c>
      <c r="H101" s="1">
        <f t="shared" si="15"/>
        <v>26</v>
      </c>
    </row>
    <row r="102" spans="1:8" x14ac:dyDescent="0.25">
      <c r="A102" s="1">
        <v>102</v>
      </c>
      <c r="B102" s="1">
        <v>230</v>
      </c>
      <c r="C102" s="1">
        <f>714440+480</f>
        <v>714920</v>
      </c>
      <c r="D102" s="1">
        <f>714440+523</f>
        <v>714963</v>
      </c>
      <c r="E102" s="2">
        <f t="shared" si="12"/>
        <v>178730</v>
      </c>
      <c r="F102" s="2">
        <f t="shared" si="13"/>
        <v>178742</v>
      </c>
      <c r="G102" s="1" t="str">
        <f t="shared" si="14"/>
        <v>178730:178742</v>
      </c>
      <c r="H102" s="1">
        <f t="shared" si="15"/>
        <v>13</v>
      </c>
    </row>
    <row r="103" spans="1:8" x14ac:dyDescent="0.25">
      <c r="A103" s="1">
        <v>103</v>
      </c>
      <c r="B103" s="1">
        <v>146</v>
      </c>
      <c r="C103" s="1">
        <f>715538+439</f>
        <v>715977</v>
      </c>
      <c r="D103" s="1">
        <f>715538+524</f>
        <v>716062</v>
      </c>
      <c r="E103" s="2">
        <f t="shared" si="12"/>
        <v>178994</v>
      </c>
      <c r="F103" s="2">
        <f t="shared" si="13"/>
        <v>179017</v>
      </c>
      <c r="G103" s="1" t="str">
        <f t="shared" si="14"/>
        <v>178994:179017</v>
      </c>
      <c r="H103" s="1">
        <f t="shared" si="15"/>
        <v>24</v>
      </c>
    </row>
    <row r="104" spans="1:8" x14ac:dyDescent="0.25">
      <c r="A104" s="1">
        <v>104</v>
      </c>
      <c r="B104" s="1">
        <v>253</v>
      </c>
      <c r="C104" s="1">
        <f>727490+453</f>
        <v>727943</v>
      </c>
      <c r="D104" s="1">
        <f>727490+550</f>
        <v>728040</v>
      </c>
      <c r="E104" s="2">
        <f t="shared" si="12"/>
        <v>181986</v>
      </c>
      <c r="F104" s="2">
        <f t="shared" si="13"/>
        <v>182011</v>
      </c>
      <c r="G104" s="1" t="str">
        <f t="shared" si="14"/>
        <v>181986:182011</v>
      </c>
      <c r="H104" s="1">
        <f t="shared" si="15"/>
        <v>26</v>
      </c>
    </row>
    <row r="105" spans="1:8" x14ac:dyDescent="0.25">
      <c r="A105" s="1">
        <v>105</v>
      </c>
      <c r="B105" s="1">
        <v>272</v>
      </c>
      <c r="C105" s="1">
        <f>728194+456</f>
        <v>728650</v>
      </c>
      <c r="D105" s="1">
        <f>728194+516</f>
        <v>728710</v>
      </c>
      <c r="E105" s="2">
        <f t="shared" si="12"/>
        <v>182163</v>
      </c>
      <c r="F105" s="2">
        <f t="shared" si="13"/>
        <v>182179</v>
      </c>
      <c r="G105" s="1" t="str">
        <f t="shared" si="14"/>
        <v>182163:182179</v>
      </c>
      <c r="H105" s="1">
        <f t="shared" si="15"/>
        <v>17</v>
      </c>
    </row>
    <row r="106" spans="1:8" x14ac:dyDescent="0.25">
      <c r="A106" s="1">
        <v>106</v>
      </c>
      <c r="B106" s="1">
        <v>272</v>
      </c>
      <c r="C106" s="1">
        <f>729400+476</f>
        <v>729876</v>
      </c>
      <c r="D106" s="1">
        <f>729400+526</f>
        <v>729926</v>
      </c>
      <c r="E106" s="2">
        <f t="shared" si="12"/>
        <v>182469</v>
      </c>
      <c r="F106" s="2">
        <f t="shared" si="13"/>
        <v>182483</v>
      </c>
      <c r="G106" s="1" t="str">
        <f t="shared" si="14"/>
        <v>182469:182483</v>
      </c>
      <c r="H106" s="1">
        <f t="shared" si="15"/>
        <v>15</v>
      </c>
    </row>
    <row r="107" spans="1:8" x14ac:dyDescent="0.25">
      <c r="A107" s="1">
        <v>107</v>
      </c>
      <c r="B107" s="1">
        <v>185</v>
      </c>
      <c r="C107" s="1">
        <f>731570+479</f>
        <v>732049</v>
      </c>
      <c r="D107" s="1">
        <f>731570+534</f>
        <v>732104</v>
      </c>
      <c r="E107" s="2">
        <f t="shared" si="12"/>
        <v>183012</v>
      </c>
      <c r="F107" s="2">
        <f t="shared" si="13"/>
        <v>183027</v>
      </c>
      <c r="G107" s="1" t="str">
        <f t="shared" si="14"/>
        <v>183012:183027</v>
      </c>
      <c r="H107" s="1">
        <f t="shared" si="15"/>
        <v>16</v>
      </c>
    </row>
    <row r="108" spans="1:8" x14ac:dyDescent="0.25">
      <c r="A108" s="1">
        <v>108</v>
      </c>
      <c r="B108" s="1">
        <v>271</v>
      </c>
      <c r="C108" s="1">
        <f>733330+486</f>
        <v>733816</v>
      </c>
      <c r="D108" s="1">
        <f>733330+526</f>
        <v>733856</v>
      </c>
      <c r="E108" s="2">
        <f t="shared" si="12"/>
        <v>183454</v>
      </c>
      <c r="F108" s="2">
        <f t="shared" si="13"/>
        <v>183465</v>
      </c>
      <c r="G108" s="1" t="str">
        <f t="shared" si="14"/>
        <v>183454:183465</v>
      </c>
      <c r="H108" s="1">
        <f t="shared" si="15"/>
        <v>12</v>
      </c>
    </row>
    <row r="109" spans="1:8" x14ac:dyDescent="0.25">
      <c r="A109" s="1">
        <v>109</v>
      </c>
      <c r="B109" s="1">
        <v>275</v>
      </c>
      <c r="C109" s="1">
        <f>742100+483</f>
        <v>742583</v>
      </c>
      <c r="D109" s="1">
        <f>742100+529</f>
        <v>742629</v>
      </c>
      <c r="E109" s="2">
        <f t="shared" si="12"/>
        <v>185646</v>
      </c>
      <c r="F109" s="2">
        <f t="shared" si="13"/>
        <v>185658</v>
      </c>
      <c r="G109" s="1" t="str">
        <f t="shared" si="14"/>
        <v>185646:185658</v>
      </c>
      <c r="H109" s="1">
        <f t="shared" si="15"/>
        <v>13</v>
      </c>
    </row>
    <row r="110" spans="1:8" x14ac:dyDescent="0.25">
      <c r="A110" s="1">
        <v>110</v>
      </c>
      <c r="B110" s="1">
        <v>176</v>
      </c>
      <c r="C110" s="1">
        <f>768792+483</f>
        <v>769275</v>
      </c>
      <c r="D110" s="1">
        <f>768792+534</f>
        <v>769326</v>
      </c>
      <c r="E110" s="2">
        <f t="shared" si="12"/>
        <v>192319</v>
      </c>
      <c r="F110" s="2">
        <f t="shared" si="13"/>
        <v>192333</v>
      </c>
      <c r="G110" s="1" t="str">
        <f t="shared" si="14"/>
        <v>192319:192333</v>
      </c>
      <c r="H110" s="1">
        <f t="shared" si="15"/>
        <v>15</v>
      </c>
    </row>
    <row r="111" spans="1:8" x14ac:dyDescent="0.25">
      <c r="A111" s="1">
        <v>111</v>
      </c>
      <c r="B111" s="1">
        <v>121</v>
      </c>
      <c r="C111" s="1">
        <f>769670+465</f>
        <v>770135</v>
      </c>
      <c r="D111" s="1">
        <f>769670+523</f>
        <v>770193</v>
      </c>
      <c r="E111" s="2">
        <f t="shared" si="12"/>
        <v>192534</v>
      </c>
      <c r="F111" s="2">
        <f t="shared" si="13"/>
        <v>192549</v>
      </c>
      <c r="G111" s="1" t="str">
        <f t="shared" si="14"/>
        <v>192534:192549</v>
      </c>
      <c r="H111" s="1">
        <f t="shared" si="15"/>
        <v>16</v>
      </c>
    </row>
    <row r="112" spans="1:8" x14ac:dyDescent="0.25">
      <c r="A112" s="1">
        <v>112</v>
      </c>
      <c r="B112" s="1">
        <v>250</v>
      </c>
      <c r="C112" s="1">
        <f>773802+456</f>
        <v>774258</v>
      </c>
      <c r="D112" s="1">
        <f>773802+541</f>
        <v>774343</v>
      </c>
      <c r="E112" s="2">
        <f t="shared" si="12"/>
        <v>193565</v>
      </c>
      <c r="F112" s="2">
        <f t="shared" si="13"/>
        <v>193587</v>
      </c>
      <c r="G112" s="1" t="str">
        <f t="shared" si="14"/>
        <v>193565:193587</v>
      </c>
      <c r="H112" s="1">
        <f t="shared" si="15"/>
        <v>23</v>
      </c>
    </row>
    <row r="113" spans="1:8" x14ac:dyDescent="0.25">
      <c r="A113" s="1">
        <v>113</v>
      </c>
      <c r="B113" s="1">
        <v>253</v>
      </c>
      <c r="C113" s="1">
        <f>775128+443</f>
        <v>775571</v>
      </c>
      <c r="D113" s="1">
        <f>775128+526</f>
        <v>775654</v>
      </c>
      <c r="E113" s="2">
        <f t="shared" si="12"/>
        <v>193893</v>
      </c>
      <c r="F113" s="2">
        <f t="shared" si="13"/>
        <v>193915</v>
      </c>
      <c r="G113" s="1" t="str">
        <f t="shared" si="14"/>
        <v>193893:193915</v>
      </c>
      <c r="H113" s="1">
        <f t="shared" si="15"/>
        <v>23</v>
      </c>
    </row>
    <row r="114" spans="1:8" x14ac:dyDescent="0.25">
      <c r="A114" s="1">
        <v>114</v>
      </c>
      <c r="B114" s="1">
        <v>250</v>
      </c>
      <c r="C114" s="1">
        <f>777222+486</f>
        <v>777708</v>
      </c>
      <c r="D114" s="1">
        <f>777222+521</f>
        <v>777743</v>
      </c>
      <c r="E114" s="2">
        <f t="shared" si="12"/>
        <v>194427</v>
      </c>
      <c r="F114" s="2">
        <f t="shared" si="13"/>
        <v>194437</v>
      </c>
      <c r="G114" s="1" t="str">
        <f t="shared" si="14"/>
        <v>194427:194437</v>
      </c>
      <c r="H114" s="1">
        <f t="shared" si="15"/>
        <v>11</v>
      </c>
    </row>
    <row r="115" spans="1:8" x14ac:dyDescent="0.25">
      <c r="A115" s="1">
        <v>115</v>
      </c>
      <c r="B115" s="1">
        <v>272</v>
      </c>
      <c r="C115" s="1">
        <f>780196+467</f>
        <v>780663</v>
      </c>
      <c r="D115" s="1">
        <f>780196+547</f>
        <v>780743</v>
      </c>
      <c r="E115" s="2">
        <f t="shared" si="12"/>
        <v>195166</v>
      </c>
      <c r="F115" s="2">
        <f t="shared" si="13"/>
        <v>195187</v>
      </c>
      <c r="G115" s="1" t="str">
        <f t="shared" si="14"/>
        <v>195166:195187</v>
      </c>
      <c r="H115" s="1">
        <f t="shared" si="15"/>
        <v>22</v>
      </c>
    </row>
    <row r="116" spans="1:8" x14ac:dyDescent="0.25">
      <c r="A116" s="1">
        <v>116</v>
      </c>
      <c r="B116" s="1">
        <v>250</v>
      </c>
      <c r="C116" s="1">
        <f>783442+472</f>
        <v>783914</v>
      </c>
      <c r="D116" s="1">
        <f>783442+554</f>
        <v>783996</v>
      </c>
      <c r="E116" s="2">
        <f t="shared" si="12"/>
        <v>195979</v>
      </c>
      <c r="F116" s="2">
        <f t="shared" si="13"/>
        <v>196000</v>
      </c>
      <c r="G116" s="1" t="str">
        <f t="shared" si="14"/>
        <v>195979:196000</v>
      </c>
      <c r="H116" s="1">
        <f t="shared" si="15"/>
        <v>22</v>
      </c>
    </row>
    <row r="117" spans="1:8" x14ac:dyDescent="0.25">
      <c r="A117" s="1">
        <v>117</v>
      </c>
      <c r="B117" s="1">
        <v>146</v>
      </c>
      <c r="C117" s="1">
        <f>796696+483</f>
        <v>797179</v>
      </c>
      <c r="D117" s="1">
        <f>796696+528</f>
        <v>797224</v>
      </c>
      <c r="E117" s="2">
        <f t="shared" si="12"/>
        <v>199295</v>
      </c>
      <c r="F117" s="2">
        <f t="shared" si="13"/>
        <v>199307</v>
      </c>
      <c r="G117" s="1" t="str">
        <f t="shared" si="14"/>
        <v>199295:199307</v>
      </c>
      <c r="H117" s="1">
        <f t="shared" si="15"/>
        <v>13</v>
      </c>
    </row>
    <row r="118" spans="1:8" x14ac:dyDescent="0.25">
      <c r="A118" s="1">
        <v>118</v>
      </c>
      <c r="B118" s="1">
        <v>253</v>
      </c>
      <c r="C118" s="1">
        <f>799942+481</f>
        <v>800423</v>
      </c>
      <c r="D118" s="1">
        <f>799942+522</f>
        <v>800464</v>
      </c>
      <c r="E118" s="2">
        <f t="shared" si="12"/>
        <v>200106</v>
      </c>
      <c r="F118" s="2">
        <f t="shared" si="13"/>
        <v>200117</v>
      </c>
      <c r="G118" s="1" t="str">
        <f t="shared" si="14"/>
        <v>200106:200117</v>
      </c>
      <c r="H118" s="1">
        <f t="shared" si="15"/>
        <v>12</v>
      </c>
    </row>
    <row r="119" spans="1:8" x14ac:dyDescent="0.25">
      <c r="A119" s="1">
        <v>119</v>
      </c>
      <c r="B119" s="1">
        <v>275</v>
      </c>
      <c r="C119" s="1">
        <f>804664+487</f>
        <v>805151</v>
      </c>
      <c r="D119" s="1">
        <f>804664+526</f>
        <v>805190</v>
      </c>
      <c r="E119" s="2">
        <f t="shared" si="12"/>
        <v>201288</v>
      </c>
      <c r="F119" s="2">
        <f t="shared" si="13"/>
        <v>201299</v>
      </c>
      <c r="G119" s="1" t="str">
        <f t="shared" si="14"/>
        <v>201288:201299</v>
      </c>
      <c r="H119" s="1">
        <f t="shared" si="15"/>
        <v>12</v>
      </c>
    </row>
    <row r="120" spans="1:8" x14ac:dyDescent="0.25">
      <c r="A120" s="1">
        <v>120</v>
      </c>
      <c r="B120" s="1">
        <v>250</v>
      </c>
      <c r="C120" s="1">
        <f>821258+470</f>
        <v>821728</v>
      </c>
      <c r="D120" s="1">
        <f>821258+527</f>
        <v>821785</v>
      </c>
      <c r="E120" s="2">
        <f t="shared" si="12"/>
        <v>205432</v>
      </c>
      <c r="F120" s="2">
        <f t="shared" si="13"/>
        <v>205447</v>
      </c>
      <c r="G120" s="1" t="str">
        <f t="shared" si="14"/>
        <v>205432:205447</v>
      </c>
      <c r="H120" s="1">
        <f t="shared" si="15"/>
        <v>16</v>
      </c>
    </row>
    <row r="121" spans="1:8" x14ac:dyDescent="0.25">
      <c r="A121" s="1">
        <v>121</v>
      </c>
      <c r="B121" s="1">
        <v>275</v>
      </c>
      <c r="C121" s="1">
        <f>822960+481</f>
        <v>823441</v>
      </c>
      <c r="D121" s="1">
        <f>822960+520</f>
        <v>823480</v>
      </c>
      <c r="E121" s="2">
        <f t="shared" si="12"/>
        <v>205860</v>
      </c>
      <c r="F121" s="2">
        <f t="shared" si="13"/>
        <v>205871</v>
      </c>
      <c r="G121" s="1" t="str">
        <f t="shared" si="14"/>
        <v>205860:205871</v>
      </c>
      <c r="H121" s="1">
        <f t="shared" si="15"/>
        <v>12</v>
      </c>
    </row>
    <row r="122" spans="1:8" x14ac:dyDescent="0.25">
      <c r="A122" s="1">
        <v>122</v>
      </c>
      <c r="B122" s="1">
        <v>250</v>
      </c>
      <c r="C122" s="1">
        <f>829854+442</f>
        <v>830296</v>
      </c>
      <c r="D122" s="1">
        <f>829854+528</f>
        <v>830382</v>
      </c>
      <c r="E122" s="2">
        <f t="shared" si="12"/>
        <v>207574</v>
      </c>
      <c r="F122" s="2">
        <f t="shared" si="13"/>
        <v>207597</v>
      </c>
      <c r="G122" s="1" t="str">
        <f t="shared" si="14"/>
        <v>207574:207597</v>
      </c>
      <c r="H122" s="1">
        <f t="shared" si="15"/>
        <v>24</v>
      </c>
    </row>
    <row r="123" spans="1:8" x14ac:dyDescent="0.25">
      <c r="A123" s="1">
        <v>123</v>
      </c>
      <c r="B123" s="1">
        <v>260</v>
      </c>
      <c r="C123" s="1">
        <f>832746+447</f>
        <v>833193</v>
      </c>
      <c r="D123" s="1">
        <f>832746+519</f>
        <v>833265</v>
      </c>
      <c r="E123" s="2">
        <f t="shared" si="12"/>
        <v>208298</v>
      </c>
      <c r="F123" s="2">
        <f t="shared" si="13"/>
        <v>208317</v>
      </c>
      <c r="G123" s="1" t="str">
        <f t="shared" si="14"/>
        <v>208298:208317</v>
      </c>
      <c r="H123" s="1">
        <f t="shared" si="15"/>
        <v>20</v>
      </c>
    </row>
    <row r="124" spans="1:8" x14ac:dyDescent="0.25">
      <c r="A124" s="1">
        <v>124</v>
      </c>
      <c r="B124" s="1">
        <v>260</v>
      </c>
      <c r="C124" s="1">
        <f>841512+489</f>
        <v>842001</v>
      </c>
      <c r="D124" s="1">
        <f>841512+522</f>
        <v>842034</v>
      </c>
      <c r="E124" s="2">
        <f t="shared" si="12"/>
        <v>210500</v>
      </c>
      <c r="F124" s="2">
        <f t="shared" si="13"/>
        <v>210510</v>
      </c>
      <c r="G124" s="1" t="str">
        <f t="shared" si="14"/>
        <v>210500:210510</v>
      </c>
      <c r="H124" s="1">
        <f t="shared" si="15"/>
        <v>11</v>
      </c>
    </row>
    <row r="125" spans="1:8" x14ac:dyDescent="0.25">
      <c r="A125" s="1">
        <v>125</v>
      </c>
      <c r="B125" s="1">
        <v>250</v>
      </c>
      <c r="C125" s="1">
        <f>842880+482</f>
        <v>843362</v>
      </c>
      <c r="D125" s="1">
        <f>842880+519</f>
        <v>843399</v>
      </c>
      <c r="E125" s="2">
        <f t="shared" si="12"/>
        <v>210841</v>
      </c>
      <c r="F125" s="2">
        <f t="shared" si="13"/>
        <v>210851</v>
      </c>
      <c r="G125" s="1" t="str">
        <f t="shared" si="14"/>
        <v>210841:210851</v>
      </c>
      <c r="H125" s="1">
        <f t="shared" si="15"/>
        <v>11</v>
      </c>
    </row>
    <row r="126" spans="1:8" x14ac:dyDescent="0.25">
      <c r="A126" s="1">
        <v>126</v>
      </c>
      <c r="B126" s="1">
        <v>250</v>
      </c>
      <c r="C126" s="1">
        <f>878668+436</f>
        <v>879104</v>
      </c>
      <c r="D126" s="1">
        <f>878668+528</f>
        <v>879196</v>
      </c>
      <c r="E126" s="2">
        <f t="shared" si="12"/>
        <v>219776</v>
      </c>
      <c r="F126" s="2">
        <f t="shared" si="13"/>
        <v>219800</v>
      </c>
      <c r="G126" s="1" t="str">
        <f t="shared" si="14"/>
        <v>219776:219800</v>
      </c>
      <c r="H126" s="1">
        <f t="shared" si="15"/>
        <v>25</v>
      </c>
    </row>
    <row r="127" spans="1:8" x14ac:dyDescent="0.25">
      <c r="A127" s="1">
        <v>127</v>
      </c>
      <c r="B127" s="1">
        <v>263</v>
      </c>
      <c r="C127" s="1">
        <f>885130+456</f>
        <v>885586</v>
      </c>
      <c r="D127" s="1">
        <f>885130+526</f>
        <v>885656</v>
      </c>
      <c r="E127" s="2">
        <f t="shared" si="12"/>
        <v>221397</v>
      </c>
      <c r="F127" s="2">
        <f t="shared" si="13"/>
        <v>221415</v>
      </c>
      <c r="G127" s="1" t="str">
        <f t="shared" si="14"/>
        <v>221397:221415</v>
      </c>
      <c r="H127" s="1">
        <f t="shared" si="15"/>
        <v>19</v>
      </c>
    </row>
    <row r="128" spans="1:8" x14ac:dyDescent="0.25">
      <c r="A128" s="1">
        <v>128</v>
      </c>
      <c r="B128" s="1">
        <v>121</v>
      </c>
      <c r="C128" s="1">
        <f>899608+487</f>
        <v>900095</v>
      </c>
      <c r="D128" s="1">
        <f>899608+530</f>
        <v>900138</v>
      </c>
      <c r="E128" s="2">
        <f t="shared" si="12"/>
        <v>225024</v>
      </c>
      <c r="F128" s="2">
        <f t="shared" si="13"/>
        <v>225036</v>
      </c>
      <c r="G128" s="1" t="str">
        <f t="shared" si="14"/>
        <v>225024:225036</v>
      </c>
      <c r="H128" s="1">
        <f t="shared" si="15"/>
        <v>13</v>
      </c>
    </row>
    <row r="129" spans="1:8" x14ac:dyDescent="0.25">
      <c r="A129" s="1">
        <v>129</v>
      </c>
      <c r="B129" s="1">
        <v>263</v>
      </c>
      <c r="C129" s="1">
        <f>907124+464</f>
        <v>907588</v>
      </c>
      <c r="D129" s="1">
        <f>907124+526</f>
        <v>907650</v>
      </c>
      <c r="E129" s="2">
        <f t="shared" si="12"/>
        <v>226897</v>
      </c>
      <c r="F129" s="2">
        <f t="shared" si="13"/>
        <v>226914</v>
      </c>
      <c r="G129" s="1" t="str">
        <f t="shared" si="14"/>
        <v>226897:226914</v>
      </c>
      <c r="H129" s="1">
        <f t="shared" si="15"/>
        <v>18</v>
      </c>
    </row>
    <row r="130" spans="1:8" x14ac:dyDescent="0.25">
      <c r="A130" s="1">
        <v>130</v>
      </c>
      <c r="B130" s="1">
        <v>250</v>
      </c>
      <c r="C130" s="1">
        <f>924580+478</f>
        <v>925058</v>
      </c>
      <c r="D130" s="1">
        <f>924580+524</f>
        <v>925104</v>
      </c>
      <c r="E130" s="2">
        <f t="shared" ref="E130:E181" si="16">ROUND(C130/ROUND(500/125,0),0)</f>
        <v>231265</v>
      </c>
      <c r="F130" s="2">
        <f t="shared" ref="F130:F181" si="17">ROUND(D130/ROUND(500/125,0),0)+1</f>
        <v>231277</v>
      </c>
      <c r="G130" s="1" t="str">
        <f t="shared" ref="G130:G181" si="18">E130&amp;":"&amp;F130</f>
        <v>231265:231277</v>
      </c>
      <c r="H130" s="1">
        <f t="shared" ref="H130:H181" si="19">F130-E130+1</f>
        <v>13</v>
      </c>
    </row>
    <row r="131" spans="1:8" x14ac:dyDescent="0.25">
      <c r="A131" s="1">
        <v>131</v>
      </c>
      <c r="B131" s="1">
        <v>227</v>
      </c>
      <c r="C131" s="1">
        <f>926446+461</f>
        <v>926907</v>
      </c>
      <c r="D131" s="1">
        <f>926446+521</f>
        <v>926967</v>
      </c>
      <c r="E131" s="2">
        <f t="shared" si="16"/>
        <v>231727</v>
      </c>
      <c r="F131" s="2">
        <f t="shared" si="17"/>
        <v>231743</v>
      </c>
      <c r="G131" s="1" t="str">
        <f t="shared" si="18"/>
        <v>231727:231743</v>
      </c>
      <c r="H131" s="1">
        <f t="shared" si="19"/>
        <v>17</v>
      </c>
    </row>
    <row r="132" spans="1:8" x14ac:dyDescent="0.25">
      <c r="A132" s="1">
        <v>132</v>
      </c>
      <c r="B132" s="1">
        <v>253</v>
      </c>
      <c r="C132" s="1">
        <f>966940+466</f>
        <v>967406</v>
      </c>
      <c r="D132" s="1">
        <f>966940+523</f>
        <v>967463</v>
      </c>
      <c r="E132" s="2">
        <f t="shared" si="16"/>
        <v>241852</v>
      </c>
      <c r="F132" s="2">
        <f t="shared" si="17"/>
        <v>241867</v>
      </c>
      <c r="G132" s="1" t="str">
        <f t="shared" si="18"/>
        <v>241852:241867</v>
      </c>
      <c r="H132" s="1">
        <f t="shared" si="19"/>
        <v>16</v>
      </c>
    </row>
    <row r="133" spans="1:8" x14ac:dyDescent="0.25">
      <c r="A133" s="1">
        <v>133</v>
      </c>
      <c r="B133" s="1">
        <v>250</v>
      </c>
      <c r="C133" s="1">
        <f>971974+449</f>
        <v>972423</v>
      </c>
      <c r="D133" s="1">
        <f>971974+523</f>
        <v>972497</v>
      </c>
      <c r="E133" s="2">
        <f t="shared" si="16"/>
        <v>243106</v>
      </c>
      <c r="F133" s="2">
        <f t="shared" si="17"/>
        <v>243125</v>
      </c>
      <c r="G133" s="1" t="str">
        <f t="shared" si="18"/>
        <v>243106:243125</v>
      </c>
      <c r="H133" s="1">
        <f t="shared" si="19"/>
        <v>20</v>
      </c>
    </row>
    <row r="134" spans="1:8" x14ac:dyDescent="0.25">
      <c r="A134" s="1">
        <v>134</v>
      </c>
      <c r="B134" s="1">
        <v>121</v>
      </c>
      <c r="C134" s="1">
        <f>998264+482</f>
        <v>998746</v>
      </c>
      <c r="D134" s="1">
        <f>998264+525</f>
        <v>998789</v>
      </c>
      <c r="E134" s="2">
        <f t="shared" si="16"/>
        <v>249687</v>
      </c>
      <c r="F134" s="2">
        <f t="shared" si="17"/>
        <v>249698</v>
      </c>
      <c r="G134" s="1" t="str">
        <f t="shared" si="18"/>
        <v>249687:249698</v>
      </c>
      <c r="H134" s="1">
        <f t="shared" si="19"/>
        <v>12</v>
      </c>
    </row>
    <row r="135" spans="1:8" x14ac:dyDescent="0.25">
      <c r="A135" s="1">
        <v>135</v>
      </c>
      <c r="B135" s="1">
        <v>253</v>
      </c>
      <c r="C135" s="1">
        <f>1001024+449</f>
        <v>1001473</v>
      </c>
      <c r="D135" s="1">
        <f>1001024+530</f>
        <v>1001554</v>
      </c>
      <c r="E135" s="2">
        <f t="shared" si="16"/>
        <v>250368</v>
      </c>
      <c r="F135" s="2">
        <f t="shared" si="17"/>
        <v>250390</v>
      </c>
      <c r="G135" s="1" t="str">
        <f t="shared" si="18"/>
        <v>250368:250390</v>
      </c>
      <c r="H135" s="1">
        <f t="shared" si="19"/>
        <v>23</v>
      </c>
    </row>
    <row r="136" spans="1:8" x14ac:dyDescent="0.25">
      <c r="A136" s="1">
        <v>136</v>
      </c>
      <c r="B136" s="1">
        <v>253</v>
      </c>
      <c r="C136" s="1">
        <f>1002944+467</f>
        <v>1003411</v>
      </c>
      <c r="D136" s="1">
        <f>1002944+524</f>
        <v>1003468</v>
      </c>
      <c r="E136" s="2">
        <f t="shared" si="16"/>
        <v>250853</v>
      </c>
      <c r="F136" s="2">
        <f t="shared" si="17"/>
        <v>250868</v>
      </c>
      <c r="G136" s="1" t="str">
        <f t="shared" si="18"/>
        <v>250853:250868</v>
      </c>
      <c r="H136" s="1">
        <f t="shared" si="19"/>
        <v>16</v>
      </c>
    </row>
    <row r="137" spans="1:8" x14ac:dyDescent="0.25">
      <c r="A137" s="1">
        <v>137</v>
      </c>
      <c r="B137" s="1">
        <v>263</v>
      </c>
      <c r="C137" s="1">
        <f>1011396+464</f>
        <v>1011860</v>
      </c>
      <c r="D137" s="1">
        <f>1011396+519</f>
        <v>1011915</v>
      </c>
      <c r="E137" s="2">
        <f t="shared" si="16"/>
        <v>252965</v>
      </c>
      <c r="F137" s="2">
        <f t="shared" si="17"/>
        <v>252980</v>
      </c>
      <c r="G137" s="1" t="str">
        <f t="shared" si="18"/>
        <v>252965:252980</v>
      </c>
      <c r="H137" s="1">
        <f t="shared" si="19"/>
        <v>16</v>
      </c>
    </row>
    <row r="138" spans="1:8" x14ac:dyDescent="0.25">
      <c r="A138" s="1">
        <v>138</v>
      </c>
      <c r="B138" s="1">
        <v>269</v>
      </c>
      <c r="C138" s="1">
        <f>1015678+451</f>
        <v>1016129</v>
      </c>
      <c r="D138" s="1">
        <f>1015678+530</f>
        <v>1016208</v>
      </c>
      <c r="E138" s="2">
        <f t="shared" si="16"/>
        <v>254032</v>
      </c>
      <c r="F138" s="2">
        <f t="shared" si="17"/>
        <v>254053</v>
      </c>
      <c r="G138" s="1" t="str">
        <f t="shared" si="18"/>
        <v>254032:254053</v>
      </c>
      <c r="H138" s="1">
        <f t="shared" si="19"/>
        <v>22</v>
      </c>
    </row>
    <row r="139" spans="1:8" x14ac:dyDescent="0.25">
      <c r="A139" s="1">
        <v>139</v>
      </c>
      <c r="B139" s="1">
        <v>272</v>
      </c>
      <c r="C139" s="1">
        <f>1034428+482</f>
        <v>1034910</v>
      </c>
      <c r="D139" s="1">
        <f>1034428+530</f>
        <v>1034958</v>
      </c>
      <c r="E139" s="2">
        <f t="shared" si="16"/>
        <v>258728</v>
      </c>
      <c r="F139" s="2">
        <f t="shared" si="17"/>
        <v>258741</v>
      </c>
      <c r="G139" s="1" t="str">
        <f t="shared" si="18"/>
        <v>258728:258741</v>
      </c>
      <c r="H139" s="1">
        <f t="shared" si="19"/>
        <v>14</v>
      </c>
    </row>
    <row r="140" spans="1:8" x14ac:dyDescent="0.25">
      <c r="A140" s="1">
        <v>140</v>
      </c>
      <c r="B140" s="1">
        <v>272</v>
      </c>
      <c r="C140" s="1">
        <f>1079752+475</f>
        <v>1080227</v>
      </c>
      <c r="D140" s="1">
        <f>1079752+527</f>
        <v>1080279</v>
      </c>
      <c r="E140" s="2">
        <f t="shared" si="16"/>
        <v>270057</v>
      </c>
      <c r="F140" s="2">
        <f t="shared" si="17"/>
        <v>270071</v>
      </c>
      <c r="G140" s="1" t="str">
        <f t="shared" si="18"/>
        <v>270057:270071</v>
      </c>
      <c r="H140" s="1">
        <f t="shared" si="19"/>
        <v>15</v>
      </c>
    </row>
    <row r="141" spans="1:8" x14ac:dyDescent="0.25">
      <c r="A141" s="1">
        <v>141</v>
      </c>
      <c r="B141" s="1">
        <v>278</v>
      </c>
      <c r="C141" s="1">
        <f>1081710+429</f>
        <v>1082139</v>
      </c>
      <c r="D141" s="1">
        <f>1081710+517</f>
        <v>1082227</v>
      </c>
      <c r="E141" s="2">
        <f t="shared" si="16"/>
        <v>270535</v>
      </c>
      <c r="F141" s="2">
        <f t="shared" si="17"/>
        <v>270558</v>
      </c>
      <c r="G141" s="1" t="str">
        <f t="shared" si="18"/>
        <v>270535:270558</v>
      </c>
      <c r="H141" s="1">
        <f t="shared" si="19"/>
        <v>24</v>
      </c>
    </row>
    <row r="142" spans="1:8" x14ac:dyDescent="0.25">
      <c r="A142" s="1">
        <v>142</v>
      </c>
      <c r="B142" s="1">
        <v>121</v>
      </c>
      <c r="C142" s="1">
        <f>1084704+448</f>
        <v>1085152</v>
      </c>
      <c r="D142" s="1">
        <f>1084704+520</f>
        <v>1085224</v>
      </c>
      <c r="E142" s="2">
        <f t="shared" si="16"/>
        <v>271288</v>
      </c>
      <c r="F142" s="2">
        <f t="shared" si="17"/>
        <v>271307</v>
      </c>
      <c r="G142" s="1" t="str">
        <f t="shared" si="18"/>
        <v>271288:271307</v>
      </c>
      <c r="H142" s="1">
        <f t="shared" si="19"/>
        <v>20</v>
      </c>
    </row>
    <row r="143" spans="1:8" x14ac:dyDescent="0.25">
      <c r="A143" s="1">
        <v>143</v>
      </c>
      <c r="B143" s="1">
        <v>230</v>
      </c>
      <c r="C143" s="1">
        <f>1086640+441</f>
        <v>1087081</v>
      </c>
      <c r="D143" s="1">
        <f>1086640+563</f>
        <v>1087203</v>
      </c>
      <c r="E143" s="2">
        <f t="shared" si="16"/>
        <v>271770</v>
      </c>
      <c r="F143" s="2">
        <f t="shared" si="17"/>
        <v>271802</v>
      </c>
      <c r="G143" s="1" t="str">
        <f t="shared" si="18"/>
        <v>271770:271802</v>
      </c>
      <c r="H143" s="1">
        <f t="shared" si="19"/>
        <v>33</v>
      </c>
    </row>
    <row r="144" spans="1:8" x14ac:dyDescent="0.25">
      <c r="A144" s="1">
        <v>144</v>
      </c>
      <c r="B144" s="1">
        <v>182</v>
      </c>
      <c r="C144" s="1">
        <f>1113330+470</f>
        <v>1113800</v>
      </c>
      <c r="D144" s="1">
        <f>1113330+529</f>
        <v>1113859</v>
      </c>
      <c r="E144" s="2">
        <f t="shared" si="16"/>
        <v>278450</v>
      </c>
      <c r="F144" s="2">
        <f t="shared" si="17"/>
        <v>278466</v>
      </c>
      <c r="G144" s="1" t="str">
        <f t="shared" si="18"/>
        <v>278450:278466</v>
      </c>
      <c r="H144" s="1">
        <f t="shared" si="19"/>
        <v>17</v>
      </c>
    </row>
    <row r="145" spans="1:8" x14ac:dyDescent="0.25">
      <c r="A145" s="1">
        <v>145</v>
      </c>
      <c r="B145" s="1">
        <v>146</v>
      </c>
      <c r="C145" s="1">
        <f>1123814+478</f>
        <v>1124292</v>
      </c>
      <c r="D145" s="1">
        <f>1123814+519</f>
        <v>1124333</v>
      </c>
      <c r="E145" s="2">
        <f t="shared" si="16"/>
        <v>281073</v>
      </c>
      <c r="F145" s="2">
        <f t="shared" si="17"/>
        <v>281084</v>
      </c>
      <c r="G145" s="1" t="str">
        <f t="shared" si="18"/>
        <v>281073:281084</v>
      </c>
      <c r="H145" s="1">
        <f t="shared" si="19"/>
        <v>12</v>
      </c>
    </row>
    <row r="146" spans="1:8" x14ac:dyDescent="0.25">
      <c r="A146" s="1">
        <v>146</v>
      </c>
      <c r="B146" s="1">
        <v>280</v>
      </c>
      <c r="C146" s="1">
        <f>1132258+434</f>
        <v>1132692</v>
      </c>
      <c r="D146" s="1">
        <f>1132258+524</f>
        <v>1132782</v>
      </c>
      <c r="E146" s="2">
        <f t="shared" si="16"/>
        <v>283173</v>
      </c>
      <c r="F146" s="2">
        <f t="shared" si="17"/>
        <v>283197</v>
      </c>
      <c r="G146" s="1" t="str">
        <f t="shared" si="18"/>
        <v>283173:283197</v>
      </c>
      <c r="H146" s="1">
        <f t="shared" si="19"/>
        <v>25</v>
      </c>
    </row>
    <row r="147" spans="1:8" x14ac:dyDescent="0.25">
      <c r="A147" s="1">
        <v>147</v>
      </c>
      <c r="B147" s="1">
        <v>271</v>
      </c>
      <c r="C147" s="1">
        <f>1144302+487</f>
        <v>1144789</v>
      </c>
      <c r="D147" s="1">
        <f>1144302+571</f>
        <v>1144873</v>
      </c>
      <c r="E147" s="2">
        <f t="shared" si="16"/>
        <v>286197</v>
      </c>
      <c r="F147" s="2">
        <f t="shared" si="17"/>
        <v>286219</v>
      </c>
      <c r="G147" s="1" t="str">
        <f t="shared" si="18"/>
        <v>286197:286219</v>
      </c>
      <c r="H147" s="1">
        <f t="shared" si="19"/>
        <v>23</v>
      </c>
    </row>
    <row r="148" spans="1:8" x14ac:dyDescent="0.25">
      <c r="A148" s="1">
        <v>148</v>
      </c>
      <c r="B148" s="1">
        <v>272</v>
      </c>
      <c r="C148" s="1">
        <f>1144582+471</f>
        <v>1145053</v>
      </c>
      <c r="D148" s="1">
        <f>1144582+529</f>
        <v>1145111</v>
      </c>
      <c r="E148" s="2">
        <f t="shared" si="16"/>
        <v>286263</v>
      </c>
      <c r="F148" s="2">
        <f t="shared" si="17"/>
        <v>286279</v>
      </c>
      <c r="G148" s="1" t="str">
        <f t="shared" si="18"/>
        <v>286263:286279</v>
      </c>
      <c r="H148" s="1">
        <f t="shared" si="19"/>
        <v>17</v>
      </c>
    </row>
    <row r="149" spans="1:8" x14ac:dyDescent="0.25">
      <c r="A149" s="1">
        <v>149</v>
      </c>
      <c r="B149" s="1">
        <v>236</v>
      </c>
      <c r="C149" s="1">
        <f>1145446+465</f>
        <v>1145911</v>
      </c>
      <c r="D149" s="1">
        <f>1145446+537</f>
        <v>1145983</v>
      </c>
      <c r="E149" s="2">
        <f t="shared" si="16"/>
        <v>286478</v>
      </c>
      <c r="F149" s="2">
        <f t="shared" si="17"/>
        <v>286497</v>
      </c>
      <c r="G149" s="1" t="str">
        <f t="shared" si="18"/>
        <v>286478:286497</v>
      </c>
      <c r="H149" s="1">
        <f t="shared" si="19"/>
        <v>20</v>
      </c>
    </row>
    <row r="150" spans="1:8" x14ac:dyDescent="0.25">
      <c r="A150" s="1">
        <v>150</v>
      </c>
      <c r="B150" s="1">
        <v>250</v>
      </c>
      <c r="C150" s="1">
        <f>1147338+423</f>
        <v>1147761</v>
      </c>
      <c r="D150" s="1">
        <f>1147338+525</f>
        <v>1147863</v>
      </c>
      <c r="E150" s="2">
        <f t="shared" si="16"/>
        <v>286940</v>
      </c>
      <c r="F150" s="2">
        <f t="shared" si="17"/>
        <v>286967</v>
      </c>
      <c r="G150" s="1" t="str">
        <f t="shared" si="18"/>
        <v>286940:286967</v>
      </c>
      <c r="H150" s="1">
        <f t="shared" si="19"/>
        <v>28</v>
      </c>
    </row>
    <row r="151" spans="1:8" x14ac:dyDescent="0.25">
      <c r="A151" s="1">
        <v>151</v>
      </c>
      <c r="B151" s="1">
        <v>280</v>
      </c>
      <c r="C151" s="1">
        <f>1182722+471</f>
        <v>1183193</v>
      </c>
      <c r="D151" s="1">
        <f>1182722+521</f>
        <v>1183243</v>
      </c>
      <c r="E151" s="2">
        <f t="shared" si="16"/>
        <v>295798</v>
      </c>
      <c r="F151" s="2">
        <f t="shared" si="17"/>
        <v>295812</v>
      </c>
      <c r="G151" s="1" t="str">
        <f t="shared" si="18"/>
        <v>295798:295812</v>
      </c>
      <c r="H151" s="1">
        <f t="shared" si="19"/>
        <v>15</v>
      </c>
    </row>
    <row r="152" spans="1:8" x14ac:dyDescent="0.25">
      <c r="A152" s="1">
        <v>152</v>
      </c>
      <c r="B152" s="1">
        <v>184</v>
      </c>
      <c r="C152" s="1">
        <f>1201446+465</f>
        <v>1201911</v>
      </c>
      <c r="D152" s="1">
        <f>1201446+594</f>
        <v>1202040</v>
      </c>
      <c r="E152" s="2">
        <f t="shared" si="16"/>
        <v>300478</v>
      </c>
      <c r="F152" s="2">
        <f t="shared" si="17"/>
        <v>300511</v>
      </c>
      <c r="G152" s="1" t="str">
        <f t="shared" si="18"/>
        <v>300478:300511</v>
      </c>
      <c r="H152" s="1">
        <f t="shared" si="19"/>
        <v>34</v>
      </c>
    </row>
    <row r="153" spans="1:8" x14ac:dyDescent="0.25">
      <c r="A153" s="1">
        <v>153</v>
      </c>
      <c r="B153" s="1">
        <v>230</v>
      </c>
      <c r="C153" s="1">
        <f>1203210+461</f>
        <v>1203671</v>
      </c>
      <c r="D153" s="1">
        <f>1203210+530</f>
        <v>1203740</v>
      </c>
      <c r="E153" s="2">
        <f t="shared" si="16"/>
        <v>300918</v>
      </c>
      <c r="F153" s="2">
        <f t="shared" si="17"/>
        <v>300936</v>
      </c>
      <c r="G153" s="1" t="str">
        <f t="shared" si="18"/>
        <v>300918:300936</v>
      </c>
      <c r="H153" s="1">
        <f t="shared" si="19"/>
        <v>19</v>
      </c>
    </row>
    <row r="154" spans="1:8" x14ac:dyDescent="0.25">
      <c r="A154" s="1">
        <v>154</v>
      </c>
      <c r="B154" s="1">
        <v>253</v>
      </c>
      <c r="C154" s="1">
        <f>1205350+403</f>
        <v>1205753</v>
      </c>
      <c r="D154" s="1">
        <f>1205350+533</f>
        <v>1205883</v>
      </c>
      <c r="E154" s="2">
        <f t="shared" si="16"/>
        <v>301438</v>
      </c>
      <c r="F154" s="2">
        <f t="shared" si="17"/>
        <v>301472</v>
      </c>
      <c r="G154" s="1" t="str">
        <f t="shared" si="18"/>
        <v>301438:301472</v>
      </c>
      <c r="H154" s="1">
        <f t="shared" si="19"/>
        <v>35</v>
      </c>
    </row>
    <row r="155" spans="1:8" x14ac:dyDescent="0.25">
      <c r="A155" s="1">
        <v>155</v>
      </c>
      <c r="B155" s="1">
        <v>230</v>
      </c>
      <c r="C155" s="1">
        <f>1207078+461</f>
        <v>1207539</v>
      </c>
      <c r="D155" s="1">
        <f>1207078+519</f>
        <v>1207597</v>
      </c>
      <c r="E155" s="2">
        <f t="shared" si="16"/>
        <v>301885</v>
      </c>
      <c r="F155" s="2">
        <f t="shared" si="17"/>
        <v>301900</v>
      </c>
      <c r="G155" s="1" t="str">
        <f t="shared" si="18"/>
        <v>301885:301900</v>
      </c>
      <c r="H155" s="1">
        <f t="shared" si="19"/>
        <v>16</v>
      </c>
    </row>
    <row r="156" spans="1:8" x14ac:dyDescent="0.25">
      <c r="A156" s="1">
        <v>156</v>
      </c>
      <c r="B156" s="1">
        <v>253</v>
      </c>
      <c r="C156" s="1">
        <f>1210324+480</f>
        <v>1210804</v>
      </c>
      <c r="D156" s="1">
        <f>1210324+518</f>
        <v>1210842</v>
      </c>
      <c r="E156" s="2">
        <f t="shared" si="16"/>
        <v>302701</v>
      </c>
      <c r="F156" s="2">
        <f t="shared" si="17"/>
        <v>302712</v>
      </c>
      <c r="G156" s="1" t="str">
        <f t="shared" si="18"/>
        <v>302701:302712</v>
      </c>
      <c r="H156" s="1">
        <f t="shared" si="19"/>
        <v>12</v>
      </c>
    </row>
    <row r="157" spans="1:8" x14ac:dyDescent="0.25">
      <c r="A157" s="1">
        <v>157</v>
      </c>
      <c r="B157" s="1">
        <v>275</v>
      </c>
      <c r="C157" s="1">
        <f>1214140+466</f>
        <v>1214606</v>
      </c>
      <c r="D157" s="1">
        <f>1214140+524</f>
        <v>1214664</v>
      </c>
      <c r="E157" s="2">
        <f t="shared" si="16"/>
        <v>303652</v>
      </c>
      <c r="F157" s="2">
        <f t="shared" si="17"/>
        <v>303667</v>
      </c>
      <c r="G157" s="1" t="str">
        <f t="shared" si="18"/>
        <v>303652:303667</v>
      </c>
      <c r="H157" s="1">
        <f t="shared" si="19"/>
        <v>16</v>
      </c>
    </row>
    <row r="158" spans="1:8" x14ac:dyDescent="0.25">
      <c r="A158" s="1">
        <v>158</v>
      </c>
      <c r="B158" s="1">
        <v>160</v>
      </c>
      <c r="C158" s="1">
        <f>1223072+456</f>
        <v>1223528</v>
      </c>
      <c r="D158" s="1">
        <f>1223072+516</f>
        <v>1223588</v>
      </c>
      <c r="E158" s="2">
        <f t="shared" si="16"/>
        <v>305882</v>
      </c>
      <c r="F158" s="2">
        <f t="shared" si="17"/>
        <v>305898</v>
      </c>
      <c r="G158" s="1" t="str">
        <f t="shared" si="18"/>
        <v>305882:305898</v>
      </c>
      <c r="H158" s="1">
        <f t="shared" si="19"/>
        <v>17</v>
      </c>
    </row>
    <row r="159" spans="1:8" x14ac:dyDescent="0.25">
      <c r="A159" s="1">
        <v>159</v>
      </c>
      <c r="B159" s="1">
        <v>272</v>
      </c>
      <c r="C159" s="1">
        <f>1225256+476</f>
        <v>1225732</v>
      </c>
      <c r="D159" s="1">
        <f>1225256+525</f>
        <v>1225781</v>
      </c>
      <c r="E159" s="2">
        <f t="shared" si="16"/>
        <v>306433</v>
      </c>
      <c r="F159" s="2">
        <f t="shared" si="17"/>
        <v>306446</v>
      </c>
      <c r="G159" s="1" t="str">
        <f t="shared" si="18"/>
        <v>306433:306446</v>
      </c>
      <c r="H159" s="1">
        <f t="shared" si="19"/>
        <v>14</v>
      </c>
    </row>
    <row r="160" spans="1:8" x14ac:dyDescent="0.25">
      <c r="A160" s="1">
        <v>160</v>
      </c>
      <c r="B160" s="1">
        <v>250</v>
      </c>
      <c r="C160" s="1">
        <f>1226884+447</f>
        <v>1227331</v>
      </c>
      <c r="D160" s="1">
        <f>1226884+535</f>
        <v>1227419</v>
      </c>
      <c r="E160" s="2">
        <f t="shared" si="16"/>
        <v>306833</v>
      </c>
      <c r="F160" s="2">
        <f t="shared" si="17"/>
        <v>306856</v>
      </c>
      <c r="G160" s="1" t="str">
        <f t="shared" si="18"/>
        <v>306833:306856</v>
      </c>
      <c r="H160" s="1">
        <f t="shared" si="19"/>
        <v>24</v>
      </c>
    </row>
    <row r="161" spans="1:8" x14ac:dyDescent="0.25">
      <c r="A161" s="1">
        <v>161</v>
      </c>
      <c r="B161" s="1">
        <v>250</v>
      </c>
      <c r="C161" s="1">
        <f>1233634+478</f>
        <v>1234112</v>
      </c>
      <c r="D161" s="1">
        <f>1233634+533</f>
        <v>1234167</v>
      </c>
      <c r="E161" s="2">
        <f t="shared" si="16"/>
        <v>308528</v>
      </c>
      <c r="F161" s="2">
        <f t="shared" si="17"/>
        <v>308543</v>
      </c>
      <c r="G161" s="1" t="str">
        <f t="shared" si="18"/>
        <v>308528:308543</v>
      </c>
      <c r="H161" s="1">
        <f t="shared" si="19"/>
        <v>16</v>
      </c>
    </row>
    <row r="162" spans="1:8" x14ac:dyDescent="0.25">
      <c r="A162" s="1">
        <v>162</v>
      </c>
      <c r="B162" s="1">
        <v>227</v>
      </c>
      <c r="C162" s="1">
        <f>1235368+469</f>
        <v>1235837</v>
      </c>
      <c r="D162" s="1">
        <f>1235368+522</f>
        <v>1235890</v>
      </c>
      <c r="E162" s="2">
        <f t="shared" si="16"/>
        <v>308959</v>
      </c>
      <c r="F162" s="2">
        <f t="shared" si="17"/>
        <v>308974</v>
      </c>
      <c r="G162" s="1" t="str">
        <f t="shared" si="18"/>
        <v>308959:308974</v>
      </c>
      <c r="H162" s="1">
        <f t="shared" si="19"/>
        <v>16</v>
      </c>
    </row>
    <row r="163" spans="1:8" x14ac:dyDescent="0.25">
      <c r="A163" s="1">
        <v>163</v>
      </c>
      <c r="B163" s="1">
        <v>260</v>
      </c>
      <c r="C163" s="1">
        <f>1236120+448</f>
        <v>1236568</v>
      </c>
      <c r="D163" s="1">
        <f>1236120+524</f>
        <v>1236644</v>
      </c>
      <c r="E163" s="2">
        <f t="shared" si="16"/>
        <v>309142</v>
      </c>
      <c r="F163" s="2">
        <f t="shared" si="17"/>
        <v>309162</v>
      </c>
      <c r="G163" s="1" t="str">
        <f t="shared" si="18"/>
        <v>309142:309162</v>
      </c>
      <c r="H163" s="1">
        <f t="shared" si="19"/>
        <v>21</v>
      </c>
    </row>
    <row r="164" spans="1:8" x14ac:dyDescent="0.25">
      <c r="A164" s="1">
        <v>164</v>
      </c>
      <c r="B164" s="1">
        <v>121</v>
      </c>
      <c r="C164" s="1">
        <f>1237280+481</f>
        <v>1237761</v>
      </c>
      <c r="D164" s="1">
        <f>1237280+523</f>
        <v>1237803</v>
      </c>
      <c r="E164" s="2">
        <f t="shared" si="16"/>
        <v>309440</v>
      </c>
      <c r="F164" s="2">
        <f t="shared" si="17"/>
        <v>309452</v>
      </c>
      <c r="G164" s="1" t="str">
        <f t="shared" si="18"/>
        <v>309440:309452</v>
      </c>
      <c r="H164" s="1">
        <f t="shared" si="19"/>
        <v>13</v>
      </c>
    </row>
    <row r="165" spans="1:8" x14ac:dyDescent="0.25">
      <c r="A165" s="1">
        <v>165</v>
      </c>
      <c r="B165" s="1">
        <v>275</v>
      </c>
      <c r="C165" s="1">
        <f>1243998+487</f>
        <v>1244485</v>
      </c>
      <c r="D165" s="1">
        <f>1243998+528</f>
        <v>1244526</v>
      </c>
      <c r="E165" s="2">
        <f t="shared" si="16"/>
        <v>311121</v>
      </c>
      <c r="F165" s="2">
        <f t="shared" si="17"/>
        <v>311133</v>
      </c>
      <c r="G165" s="1" t="str">
        <f t="shared" si="18"/>
        <v>311121:311133</v>
      </c>
      <c r="H165" s="1">
        <f t="shared" si="19"/>
        <v>13</v>
      </c>
    </row>
    <row r="166" spans="1:8" x14ac:dyDescent="0.25">
      <c r="A166" s="1">
        <v>166</v>
      </c>
      <c r="B166" s="1">
        <v>250</v>
      </c>
      <c r="C166" s="1">
        <f>1247472+484</f>
        <v>1247956</v>
      </c>
      <c r="D166" s="1">
        <f>1247472+542</f>
        <v>1248014</v>
      </c>
      <c r="E166" s="2">
        <f t="shared" si="16"/>
        <v>311989</v>
      </c>
      <c r="F166" s="2">
        <f t="shared" si="17"/>
        <v>312005</v>
      </c>
      <c r="G166" s="1" t="str">
        <f t="shared" si="18"/>
        <v>311989:312005</v>
      </c>
      <c r="H166" s="1">
        <f t="shared" si="19"/>
        <v>17</v>
      </c>
    </row>
    <row r="167" spans="1:8" x14ac:dyDescent="0.25">
      <c r="A167" s="1">
        <v>167</v>
      </c>
      <c r="B167" s="1">
        <v>275</v>
      </c>
      <c r="C167" s="1">
        <f>1248460+467</f>
        <v>1248927</v>
      </c>
      <c r="D167" s="1">
        <f>1248460+524</f>
        <v>1248984</v>
      </c>
      <c r="E167" s="2">
        <f t="shared" si="16"/>
        <v>312232</v>
      </c>
      <c r="F167" s="2">
        <f t="shared" si="17"/>
        <v>312247</v>
      </c>
      <c r="G167" s="1" t="str">
        <f t="shared" si="18"/>
        <v>312232:312247</v>
      </c>
      <c r="H167" s="1">
        <f t="shared" si="19"/>
        <v>16</v>
      </c>
    </row>
    <row r="168" spans="1:8" x14ac:dyDescent="0.25">
      <c r="A168" s="1">
        <v>168</v>
      </c>
      <c r="B168" s="1">
        <v>121</v>
      </c>
      <c r="C168" s="1">
        <f>1249884+462</f>
        <v>1250346</v>
      </c>
      <c r="D168" s="1">
        <f>1249884+523</f>
        <v>1250407</v>
      </c>
      <c r="E168" s="2">
        <f t="shared" si="16"/>
        <v>312587</v>
      </c>
      <c r="F168" s="2">
        <f t="shared" si="17"/>
        <v>312603</v>
      </c>
      <c r="G168" s="1" t="str">
        <f t="shared" si="18"/>
        <v>312587:312603</v>
      </c>
      <c r="H168" s="1">
        <f t="shared" si="19"/>
        <v>17</v>
      </c>
    </row>
    <row r="169" spans="1:8" x14ac:dyDescent="0.25">
      <c r="A169" s="1">
        <v>169</v>
      </c>
      <c r="B169" s="1">
        <v>176</v>
      </c>
      <c r="C169" s="1">
        <f>1258224+454</f>
        <v>1258678</v>
      </c>
      <c r="D169" s="1">
        <f>1258224+531</f>
        <v>1258755</v>
      </c>
      <c r="E169" s="2">
        <f t="shared" si="16"/>
        <v>314670</v>
      </c>
      <c r="F169" s="2">
        <f t="shared" si="17"/>
        <v>314690</v>
      </c>
      <c r="G169" s="1" t="str">
        <f t="shared" si="18"/>
        <v>314670:314690</v>
      </c>
      <c r="H169" s="1">
        <f t="shared" si="19"/>
        <v>21</v>
      </c>
    </row>
    <row r="170" spans="1:8" x14ac:dyDescent="0.25">
      <c r="A170" s="1">
        <v>170</v>
      </c>
      <c r="B170" s="1">
        <v>121</v>
      </c>
      <c r="C170" s="1">
        <f>1259792+475</f>
        <v>1260267</v>
      </c>
      <c r="D170" s="1">
        <f>1259792+521</f>
        <v>1260313</v>
      </c>
      <c r="E170" s="2">
        <f t="shared" si="16"/>
        <v>315067</v>
      </c>
      <c r="F170" s="2">
        <f t="shared" si="17"/>
        <v>315079</v>
      </c>
      <c r="G170" s="1" t="str">
        <f t="shared" si="18"/>
        <v>315067:315079</v>
      </c>
      <c r="H170" s="1">
        <f t="shared" si="19"/>
        <v>13</v>
      </c>
    </row>
    <row r="171" spans="1:8" x14ac:dyDescent="0.25">
      <c r="A171" s="1">
        <v>171</v>
      </c>
      <c r="B171" s="1">
        <v>275</v>
      </c>
      <c r="C171" s="1">
        <f>1261340+486</f>
        <v>1261826</v>
      </c>
      <c r="D171" s="1">
        <f>1261340+530</f>
        <v>1261870</v>
      </c>
      <c r="E171" s="2">
        <f t="shared" si="16"/>
        <v>315457</v>
      </c>
      <c r="F171" s="2">
        <f t="shared" si="17"/>
        <v>315469</v>
      </c>
      <c r="G171" s="1" t="str">
        <f t="shared" si="18"/>
        <v>315457:315469</v>
      </c>
      <c r="H171" s="1">
        <f t="shared" si="19"/>
        <v>13</v>
      </c>
    </row>
    <row r="172" spans="1:8" x14ac:dyDescent="0.25">
      <c r="A172" s="1">
        <v>172</v>
      </c>
      <c r="B172" s="1">
        <v>250</v>
      </c>
      <c r="C172" s="1">
        <f>1262608+467</f>
        <v>1263075</v>
      </c>
      <c r="D172" s="1">
        <f>1262608+529</f>
        <v>1263137</v>
      </c>
      <c r="E172" s="2">
        <f t="shared" si="16"/>
        <v>315769</v>
      </c>
      <c r="F172" s="2">
        <f t="shared" si="17"/>
        <v>315785</v>
      </c>
      <c r="G172" s="1" t="str">
        <f t="shared" si="18"/>
        <v>315769:315785</v>
      </c>
      <c r="H172" s="1">
        <f t="shared" si="19"/>
        <v>17</v>
      </c>
    </row>
    <row r="173" spans="1:8" x14ac:dyDescent="0.25">
      <c r="A173" s="1">
        <v>173</v>
      </c>
      <c r="B173" s="1">
        <v>250</v>
      </c>
      <c r="C173" s="1">
        <f>1264698+431</f>
        <v>1265129</v>
      </c>
      <c r="D173" s="1">
        <f>1264698+528</f>
        <v>1265226</v>
      </c>
      <c r="E173" s="2">
        <f t="shared" si="16"/>
        <v>316282</v>
      </c>
      <c r="F173" s="2">
        <f t="shared" si="17"/>
        <v>316308</v>
      </c>
      <c r="G173" s="1" t="str">
        <f t="shared" si="18"/>
        <v>316282:316308</v>
      </c>
      <c r="H173" s="1">
        <f t="shared" si="19"/>
        <v>27</v>
      </c>
    </row>
    <row r="174" spans="1:8" x14ac:dyDescent="0.25">
      <c r="A174" s="1">
        <v>174</v>
      </c>
      <c r="B174" s="1">
        <v>275</v>
      </c>
      <c r="C174" s="1">
        <f>1267628+483</f>
        <v>1268111</v>
      </c>
      <c r="D174" s="1">
        <f>1267628+525</f>
        <v>1268153</v>
      </c>
      <c r="E174" s="2">
        <f t="shared" si="16"/>
        <v>317028</v>
      </c>
      <c r="F174" s="2">
        <f t="shared" si="17"/>
        <v>317039</v>
      </c>
      <c r="G174" s="1" t="str">
        <f t="shared" si="18"/>
        <v>317028:317039</v>
      </c>
      <c r="H174" s="1">
        <f t="shared" si="19"/>
        <v>12</v>
      </c>
    </row>
    <row r="175" spans="1:8" x14ac:dyDescent="0.25">
      <c r="A175" s="1">
        <v>175</v>
      </c>
      <c r="B175" s="1">
        <v>121</v>
      </c>
      <c r="C175" s="1">
        <f>1268214+457</f>
        <v>1268671</v>
      </c>
      <c r="D175" s="1">
        <f>1268214+524</f>
        <v>1268738</v>
      </c>
      <c r="E175" s="2">
        <f t="shared" si="16"/>
        <v>317168</v>
      </c>
      <c r="F175" s="2">
        <f t="shared" si="17"/>
        <v>317186</v>
      </c>
      <c r="G175" s="1" t="str">
        <f t="shared" si="18"/>
        <v>317168:317186</v>
      </c>
      <c r="H175" s="1">
        <f t="shared" si="19"/>
        <v>19</v>
      </c>
    </row>
    <row r="176" spans="1:8" x14ac:dyDescent="0.25">
      <c r="A176" s="1">
        <v>176</v>
      </c>
      <c r="B176" s="1">
        <v>253</v>
      </c>
      <c r="C176" s="1">
        <f>1270614+444</f>
        <v>1271058</v>
      </c>
      <c r="D176" s="1">
        <f>1270614+522</f>
        <v>1271136</v>
      </c>
      <c r="E176" s="2">
        <f t="shared" si="16"/>
        <v>317765</v>
      </c>
      <c r="F176" s="2">
        <f t="shared" si="17"/>
        <v>317785</v>
      </c>
      <c r="G176" s="1" t="str">
        <f t="shared" si="18"/>
        <v>317765:317785</v>
      </c>
      <c r="H176" s="1">
        <f t="shared" si="19"/>
        <v>21</v>
      </c>
    </row>
    <row r="177" spans="1:8" x14ac:dyDescent="0.25">
      <c r="A177" s="1">
        <v>177</v>
      </c>
      <c r="B177" s="1">
        <v>230</v>
      </c>
      <c r="C177" s="1">
        <f>1286328+476</f>
        <v>1286804</v>
      </c>
      <c r="D177" s="1">
        <f>1286328+525</f>
        <v>1286853</v>
      </c>
      <c r="E177" s="2">
        <f t="shared" si="16"/>
        <v>321701</v>
      </c>
      <c r="F177" s="2">
        <f t="shared" si="17"/>
        <v>321714</v>
      </c>
      <c r="G177" s="1" t="str">
        <f t="shared" si="18"/>
        <v>321701:321714</v>
      </c>
      <c r="H177" s="1">
        <f t="shared" si="19"/>
        <v>14</v>
      </c>
    </row>
    <row r="178" spans="1:8" x14ac:dyDescent="0.25">
      <c r="A178" s="1">
        <v>178</v>
      </c>
      <c r="B178" s="1">
        <v>253</v>
      </c>
      <c r="C178" s="1">
        <f>1287994+486</f>
        <v>1288480</v>
      </c>
      <c r="D178" s="1">
        <f>1287994+528</f>
        <v>1288522</v>
      </c>
      <c r="E178" s="2">
        <f t="shared" si="16"/>
        <v>322120</v>
      </c>
      <c r="F178" s="2">
        <f t="shared" si="17"/>
        <v>322132</v>
      </c>
      <c r="G178" s="1" t="str">
        <f t="shared" si="18"/>
        <v>322120:322132</v>
      </c>
      <c r="H178" s="1">
        <f t="shared" si="19"/>
        <v>13</v>
      </c>
    </row>
    <row r="179" spans="1:8" x14ac:dyDescent="0.25">
      <c r="A179" s="1">
        <v>179</v>
      </c>
      <c r="B179" s="1">
        <v>269</v>
      </c>
      <c r="C179" s="1">
        <f>1323552+458</f>
        <v>1324010</v>
      </c>
      <c r="D179" s="1">
        <f>1323552+535</f>
        <v>1324087</v>
      </c>
      <c r="E179" s="2">
        <f t="shared" si="16"/>
        <v>331003</v>
      </c>
      <c r="F179" s="2">
        <f t="shared" si="17"/>
        <v>331023</v>
      </c>
      <c r="G179" s="1" t="str">
        <f t="shared" si="18"/>
        <v>331003:331023</v>
      </c>
      <c r="H179" s="1">
        <f t="shared" si="19"/>
        <v>21</v>
      </c>
    </row>
    <row r="180" spans="1:8" x14ac:dyDescent="0.25">
      <c r="A180" s="1">
        <v>180</v>
      </c>
      <c r="B180" s="1">
        <v>215</v>
      </c>
      <c r="C180" s="1">
        <f>1330316+466</f>
        <v>1330782</v>
      </c>
      <c r="D180" s="1">
        <f>1330316+538</f>
        <v>1330854</v>
      </c>
      <c r="E180" s="2">
        <f t="shared" si="16"/>
        <v>332696</v>
      </c>
      <c r="F180" s="2">
        <f t="shared" si="17"/>
        <v>332715</v>
      </c>
      <c r="G180" s="1" t="str">
        <f t="shared" si="18"/>
        <v>332696:332715</v>
      </c>
      <c r="H180" s="1">
        <f t="shared" si="19"/>
        <v>20</v>
      </c>
    </row>
    <row r="181" spans="1:8" x14ac:dyDescent="0.25">
      <c r="A181" s="1">
        <v>181</v>
      </c>
      <c r="B181" s="1">
        <v>121</v>
      </c>
      <c r="C181" s="1">
        <f>1332944+457</f>
        <v>1333401</v>
      </c>
      <c r="D181" s="1">
        <f>1332944+519</f>
        <v>1333463</v>
      </c>
      <c r="E181" s="2">
        <f t="shared" si="16"/>
        <v>333350</v>
      </c>
      <c r="F181" s="2">
        <f t="shared" si="17"/>
        <v>333367</v>
      </c>
      <c r="G181" s="1" t="str">
        <f t="shared" si="18"/>
        <v>333350:333367</v>
      </c>
      <c r="H181" s="1">
        <f t="shared" si="19"/>
        <v>18</v>
      </c>
    </row>
    <row r="182" spans="1:8" x14ac:dyDescent="0.25">
      <c r="A182" s="1">
        <v>183</v>
      </c>
      <c r="B182" s="1">
        <v>271</v>
      </c>
      <c r="C182" s="1">
        <f>1418934+486</f>
        <v>1419420</v>
      </c>
      <c r="D182" s="1">
        <f>1418934+619</f>
        <v>1419553</v>
      </c>
      <c r="E182" s="2">
        <f t="shared" ref="E182:E228" si="20">ROUND(C182/ROUND(500/125,0),0)</f>
        <v>354855</v>
      </c>
      <c r="F182" s="2">
        <f t="shared" ref="F182:F228" si="21">ROUND(D182/ROUND(500/125,0),0)+1</f>
        <v>354889</v>
      </c>
      <c r="G182" s="1" t="str">
        <f t="shared" ref="G182:G228" si="22">E182&amp;":"&amp;F182</f>
        <v>354855:354889</v>
      </c>
      <c r="H182" s="1">
        <f t="shared" ref="H182:H228" si="23">F182-E182+1</f>
        <v>35</v>
      </c>
    </row>
    <row r="183" spans="1:8" x14ac:dyDescent="0.25">
      <c r="A183" s="1">
        <v>184</v>
      </c>
      <c r="B183" s="1">
        <v>253</v>
      </c>
      <c r="C183" s="1">
        <f>1429892+470</f>
        <v>1430362</v>
      </c>
      <c r="D183" s="1">
        <f>1429892+532</f>
        <v>1430424</v>
      </c>
      <c r="E183" s="2">
        <f t="shared" si="20"/>
        <v>357591</v>
      </c>
      <c r="F183" s="2">
        <f t="shared" si="21"/>
        <v>357607</v>
      </c>
      <c r="G183" s="1" t="str">
        <f t="shared" si="22"/>
        <v>357591:357607</v>
      </c>
      <c r="H183" s="1">
        <f t="shared" si="23"/>
        <v>17</v>
      </c>
    </row>
    <row r="184" spans="1:8" x14ac:dyDescent="0.25">
      <c r="A184" s="1">
        <v>185</v>
      </c>
      <c r="B184" s="1">
        <v>224</v>
      </c>
      <c r="C184" s="1">
        <f>1431196+461</f>
        <v>1431657</v>
      </c>
      <c r="D184" s="1">
        <f>1431196+534</f>
        <v>1431730</v>
      </c>
      <c r="E184" s="2">
        <f t="shared" si="20"/>
        <v>357914</v>
      </c>
      <c r="F184" s="2">
        <f t="shared" si="21"/>
        <v>357934</v>
      </c>
      <c r="G184" s="1" t="str">
        <f t="shared" si="22"/>
        <v>357914:357934</v>
      </c>
      <c r="H184" s="1">
        <f t="shared" si="23"/>
        <v>21</v>
      </c>
    </row>
    <row r="185" spans="1:8" x14ac:dyDescent="0.25">
      <c r="A185" s="1">
        <v>186</v>
      </c>
      <c r="B185" s="1">
        <v>250</v>
      </c>
      <c r="C185" s="1">
        <f>1434582+478</f>
        <v>1435060</v>
      </c>
      <c r="D185" s="1">
        <f>1434582+521</f>
        <v>1435103</v>
      </c>
      <c r="E185" s="2">
        <f t="shared" si="20"/>
        <v>358765</v>
      </c>
      <c r="F185" s="2">
        <f t="shared" si="21"/>
        <v>358777</v>
      </c>
      <c r="G185" s="1" t="str">
        <f t="shared" si="22"/>
        <v>358765:358777</v>
      </c>
      <c r="H185" s="1">
        <f t="shared" si="23"/>
        <v>13</v>
      </c>
    </row>
    <row r="186" spans="1:8" x14ac:dyDescent="0.25">
      <c r="A186" s="1">
        <v>187</v>
      </c>
      <c r="B186" s="1">
        <v>121</v>
      </c>
      <c r="C186" s="1">
        <f>1440610+478</f>
        <v>1441088</v>
      </c>
      <c r="D186" s="1">
        <f>1440610+524</f>
        <v>1441134</v>
      </c>
      <c r="E186" s="2">
        <f t="shared" si="20"/>
        <v>360272</v>
      </c>
      <c r="F186" s="2">
        <f t="shared" si="21"/>
        <v>360285</v>
      </c>
      <c r="G186" s="1" t="str">
        <f t="shared" si="22"/>
        <v>360272:360285</v>
      </c>
      <c r="H186" s="1">
        <f t="shared" si="23"/>
        <v>14</v>
      </c>
    </row>
    <row r="187" spans="1:8" x14ac:dyDescent="0.25">
      <c r="A187" s="1">
        <v>188</v>
      </c>
      <c r="B187" s="1">
        <v>275</v>
      </c>
      <c r="C187" s="1">
        <f>1442346+484</f>
        <v>1442830</v>
      </c>
      <c r="D187" s="1">
        <f>1442346+530</f>
        <v>1442876</v>
      </c>
      <c r="E187" s="2">
        <f t="shared" si="20"/>
        <v>360708</v>
      </c>
      <c r="F187" s="2">
        <f t="shared" si="21"/>
        <v>360720</v>
      </c>
      <c r="G187" s="1" t="str">
        <f t="shared" si="22"/>
        <v>360708:360720</v>
      </c>
      <c r="H187" s="1">
        <f t="shared" si="23"/>
        <v>13</v>
      </c>
    </row>
    <row r="188" spans="1:8" x14ac:dyDescent="0.25">
      <c r="A188" s="1">
        <v>189</v>
      </c>
      <c r="B188" s="1">
        <v>146</v>
      </c>
      <c r="C188" s="1">
        <f>1448208+487</f>
        <v>1448695</v>
      </c>
      <c r="D188" s="1">
        <f>1448208+524</f>
        <v>1448732</v>
      </c>
      <c r="E188" s="2">
        <f t="shared" si="20"/>
        <v>362174</v>
      </c>
      <c r="F188" s="2">
        <f t="shared" si="21"/>
        <v>362184</v>
      </c>
      <c r="G188" s="1" t="str">
        <f t="shared" si="22"/>
        <v>362174:362184</v>
      </c>
      <c r="H188" s="1">
        <f t="shared" si="23"/>
        <v>11</v>
      </c>
    </row>
    <row r="189" spans="1:8" x14ac:dyDescent="0.25">
      <c r="A189" s="1">
        <v>190</v>
      </c>
      <c r="B189" s="1">
        <v>275</v>
      </c>
      <c r="C189" s="1">
        <f>1457826+475</f>
        <v>1458301</v>
      </c>
      <c r="D189" s="1">
        <f>1457826+521</f>
        <v>1458347</v>
      </c>
      <c r="E189" s="2">
        <f t="shared" si="20"/>
        <v>364575</v>
      </c>
      <c r="F189" s="2">
        <f t="shared" si="21"/>
        <v>364588</v>
      </c>
      <c r="G189" s="1" t="str">
        <f t="shared" si="22"/>
        <v>364575:364588</v>
      </c>
      <c r="H189" s="1">
        <f t="shared" si="23"/>
        <v>14</v>
      </c>
    </row>
    <row r="190" spans="1:8" x14ac:dyDescent="0.25">
      <c r="A190" s="1">
        <v>191</v>
      </c>
      <c r="B190" s="1">
        <v>146</v>
      </c>
      <c r="C190" s="1">
        <f>1478948+453</f>
        <v>1479401</v>
      </c>
      <c r="D190" s="1">
        <f>1478948+520</f>
        <v>1479468</v>
      </c>
      <c r="E190" s="2">
        <f t="shared" si="20"/>
        <v>369850</v>
      </c>
      <c r="F190" s="2">
        <f t="shared" si="21"/>
        <v>369868</v>
      </c>
      <c r="G190" s="1" t="str">
        <f t="shared" si="22"/>
        <v>369850:369868</v>
      </c>
      <c r="H190" s="1">
        <f t="shared" si="23"/>
        <v>19</v>
      </c>
    </row>
    <row r="191" spans="1:8" x14ac:dyDescent="0.25">
      <c r="A191" s="1">
        <v>192</v>
      </c>
      <c r="B191" s="1">
        <v>253</v>
      </c>
      <c r="C191" s="1">
        <f>1486552+473</f>
        <v>1487025</v>
      </c>
      <c r="D191" s="1">
        <f>1486552+568</f>
        <v>1487120</v>
      </c>
      <c r="E191" s="2">
        <f t="shared" si="20"/>
        <v>371756</v>
      </c>
      <c r="F191" s="2">
        <f t="shared" si="21"/>
        <v>371781</v>
      </c>
      <c r="G191" s="1" t="str">
        <f t="shared" si="22"/>
        <v>371756:371781</v>
      </c>
      <c r="H191" s="1">
        <f t="shared" si="23"/>
        <v>26</v>
      </c>
    </row>
    <row r="192" spans="1:8" x14ac:dyDescent="0.25">
      <c r="A192" s="1">
        <v>193</v>
      </c>
      <c r="B192" s="1">
        <v>146</v>
      </c>
      <c r="C192" s="1">
        <f>1489224+487</f>
        <v>1489711</v>
      </c>
      <c r="D192" s="1">
        <f>1489224+523</f>
        <v>1489747</v>
      </c>
      <c r="E192" s="2">
        <f t="shared" si="20"/>
        <v>372428</v>
      </c>
      <c r="F192" s="2">
        <f t="shared" si="21"/>
        <v>372438</v>
      </c>
      <c r="G192" s="1" t="str">
        <f t="shared" si="22"/>
        <v>372428:372438</v>
      </c>
      <c r="H192" s="1">
        <f t="shared" si="23"/>
        <v>11</v>
      </c>
    </row>
    <row r="193" spans="1:8" x14ac:dyDescent="0.25">
      <c r="A193" s="1">
        <v>194</v>
      </c>
      <c r="B193" s="1">
        <v>253</v>
      </c>
      <c r="C193" s="1">
        <f>1497162+485</f>
        <v>1497647</v>
      </c>
      <c r="D193" s="1">
        <f>1497162+571</f>
        <v>1497733</v>
      </c>
      <c r="E193" s="2">
        <f t="shared" si="20"/>
        <v>374412</v>
      </c>
      <c r="F193" s="2">
        <f t="shared" si="21"/>
        <v>374434</v>
      </c>
      <c r="G193" s="1" t="str">
        <f t="shared" si="22"/>
        <v>374412:374434</v>
      </c>
      <c r="H193" s="1">
        <f t="shared" si="23"/>
        <v>23</v>
      </c>
    </row>
    <row r="194" spans="1:8" x14ac:dyDescent="0.25">
      <c r="A194" s="1">
        <v>196</v>
      </c>
      <c r="B194" s="1">
        <v>185</v>
      </c>
      <c r="C194" s="1">
        <f>1509194+445</f>
        <v>1509639</v>
      </c>
      <c r="D194" s="1">
        <f>1509194+526</f>
        <v>1509720</v>
      </c>
      <c r="E194" s="2">
        <f t="shared" si="20"/>
        <v>377410</v>
      </c>
      <c r="F194" s="2">
        <f t="shared" si="21"/>
        <v>377431</v>
      </c>
      <c r="G194" s="1" t="str">
        <f t="shared" si="22"/>
        <v>377410:377431</v>
      </c>
      <c r="H194" s="1">
        <f t="shared" si="23"/>
        <v>22</v>
      </c>
    </row>
    <row r="195" spans="1:8" x14ac:dyDescent="0.25">
      <c r="A195" s="1">
        <v>197</v>
      </c>
      <c r="B195" s="1">
        <v>275</v>
      </c>
      <c r="C195" s="1">
        <f>1509468+413</f>
        <v>1509881</v>
      </c>
      <c r="D195" s="1">
        <f>1509468+525</f>
        <v>1509993</v>
      </c>
      <c r="E195" s="2">
        <f t="shared" si="20"/>
        <v>377470</v>
      </c>
      <c r="F195" s="2">
        <f t="shared" si="21"/>
        <v>377499</v>
      </c>
      <c r="G195" s="1" t="str">
        <f t="shared" si="22"/>
        <v>377470:377499</v>
      </c>
      <c r="H195" s="1">
        <f t="shared" si="23"/>
        <v>30</v>
      </c>
    </row>
    <row r="196" spans="1:8" x14ac:dyDescent="0.25">
      <c r="A196" s="1">
        <v>198</v>
      </c>
      <c r="B196" s="1">
        <v>269</v>
      </c>
      <c r="C196" s="1">
        <f>1535546+429</f>
        <v>1535975</v>
      </c>
      <c r="D196" s="1">
        <f>1535546+587</f>
        <v>1536133</v>
      </c>
      <c r="E196" s="2">
        <f t="shared" si="20"/>
        <v>383994</v>
      </c>
      <c r="F196" s="2">
        <f t="shared" si="21"/>
        <v>384034</v>
      </c>
      <c r="G196" s="1" t="str">
        <f t="shared" si="22"/>
        <v>383994:384034</v>
      </c>
      <c r="H196" s="1">
        <f t="shared" si="23"/>
        <v>41</v>
      </c>
    </row>
    <row r="197" spans="1:8" x14ac:dyDescent="0.25">
      <c r="A197" s="1">
        <v>199</v>
      </c>
      <c r="B197" s="1">
        <v>167</v>
      </c>
      <c r="C197" s="1">
        <f>1540018+425</f>
        <v>1540443</v>
      </c>
      <c r="D197" s="1">
        <f>1540018+531</f>
        <v>1540549</v>
      </c>
      <c r="E197" s="2">
        <f t="shared" si="20"/>
        <v>385111</v>
      </c>
      <c r="F197" s="2">
        <f t="shared" si="21"/>
        <v>385138</v>
      </c>
      <c r="G197" s="1" t="str">
        <f t="shared" si="22"/>
        <v>385111:385138</v>
      </c>
      <c r="H197" s="1">
        <f t="shared" si="23"/>
        <v>28</v>
      </c>
    </row>
    <row r="198" spans="1:8" x14ac:dyDescent="0.25">
      <c r="A198" s="1">
        <v>200</v>
      </c>
      <c r="B198" s="1">
        <v>250</v>
      </c>
      <c r="C198" s="1">
        <f>1552776+485</f>
        <v>1553261</v>
      </c>
      <c r="D198" s="1">
        <f>1552776+529</f>
        <v>1553305</v>
      </c>
      <c r="E198" s="2">
        <f t="shared" si="20"/>
        <v>388315</v>
      </c>
      <c r="F198" s="2">
        <f t="shared" si="21"/>
        <v>388327</v>
      </c>
      <c r="G198" s="1" t="str">
        <f t="shared" si="22"/>
        <v>388315:388327</v>
      </c>
      <c r="H198" s="1">
        <f t="shared" si="23"/>
        <v>13</v>
      </c>
    </row>
    <row r="199" spans="1:8" x14ac:dyDescent="0.25">
      <c r="A199" s="1">
        <v>201</v>
      </c>
      <c r="B199" s="1">
        <v>227</v>
      </c>
      <c r="C199" s="1">
        <f>1554256+484</f>
        <v>1554740</v>
      </c>
      <c r="D199" s="1">
        <f>1554256+526</f>
        <v>1554782</v>
      </c>
      <c r="E199" s="2">
        <f t="shared" si="20"/>
        <v>388685</v>
      </c>
      <c r="F199" s="2">
        <f t="shared" si="21"/>
        <v>388697</v>
      </c>
      <c r="G199" s="1" t="str">
        <f t="shared" si="22"/>
        <v>388685:388697</v>
      </c>
      <c r="H199" s="1">
        <f t="shared" si="23"/>
        <v>13</v>
      </c>
    </row>
    <row r="200" spans="1:8" x14ac:dyDescent="0.25">
      <c r="A200" s="1">
        <v>202</v>
      </c>
      <c r="B200" s="1">
        <v>280</v>
      </c>
      <c r="C200" s="1">
        <f>1559026+512</f>
        <v>1559538</v>
      </c>
      <c r="D200" s="1">
        <f>1559026+540</f>
        <v>1559566</v>
      </c>
      <c r="E200" s="2">
        <f t="shared" si="20"/>
        <v>389885</v>
      </c>
      <c r="F200" s="2">
        <f t="shared" si="21"/>
        <v>389893</v>
      </c>
      <c r="G200" s="1" t="str">
        <f t="shared" si="22"/>
        <v>389885:389893</v>
      </c>
      <c r="H200" s="1">
        <f t="shared" si="23"/>
        <v>9</v>
      </c>
    </row>
    <row r="201" spans="1:8" x14ac:dyDescent="0.25">
      <c r="A201" s="1">
        <v>203</v>
      </c>
      <c r="B201" s="1">
        <v>250</v>
      </c>
      <c r="C201" s="1">
        <f>1561186+482</f>
        <v>1561668</v>
      </c>
      <c r="D201" s="1">
        <f>1561186+532</f>
        <v>1561718</v>
      </c>
      <c r="E201" s="2">
        <f t="shared" si="20"/>
        <v>390417</v>
      </c>
      <c r="F201" s="2">
        <f t="shared" si="21"/>
        <v>390431</v>
      </c>
      <c r="G201" s="1" t="str">
        <f t="shared" si="22"/>
        <v>390417:390431</v>
      </c>
      <c r="H201" s="1">
        <f t="shared" si="23"/>
        <v>15</v>
      </c>
    </row>
    <row r="202" spans="1:8" x14ac:dyDescent="0.25">
      <c r="A202" s="1">
        <v>204</v>
      </c>
      <c r="B202" s="1">
        <v>260</v>
      </c>
      <c r="C202" s="1">
        <f>1563264+473</f>
        <v>1563737</v>
      </c>
      <c r="D202" s="1">
        <f>1563264+525</f>
        <v>1563789</v>
      </c>
      <c r="E202" s="2">
        <f t="shared" si="20"/>
        <v>390934</v>
      </c>
      <c r="F202" s="2">
        <f t="shared" si="21"/>
        <v>390948</v>
      </c>
      <c r="G202" s="1" t="str">
        <f t="shared" si="22"/>
        <v>390934:390948</v>
      </c>
      <c r="H202" s="1">
        <f t="shared" si="23"/>
        <v>15</v>
      </c>
    </row>
    <row r="203" spans="1:8" x14ac:dyDescent="0.25">
      <c r="A203" s="1">
        <v>205</v>
      </c>
      <c r="B203" s="1">
        <v>280</v>
      </c>
      <c r="C203" s="1">
        <f>1563676+482</f>
        <v>1564158</v>
      </c>
      <c r="D203" s="1">
        <f>1563676+518</f>
        <v>1564194</v>
      </c>
      <c r="E203" s="2">
        <f t="shared" si="20"/>
        <v>391040</v>
      </c>
      <c r="F203" s="2">
        <f t="shared" si="21"/>
        <v>391050</v>
      </c>
      <c r="G203" s="1" t="str">
        <f t="shared" si="22"/>
        <v>391040:391050</v>
      </c>
      <c r="H203" s="1">
        <f t="shared" si="23"/>
        <v>11</v>
      </c>
    </row>
    <row r="204" spans="1:8" x14ac:dyDescent="0.25">
      <c r="A204" s="1">
        <v>206</v>
      </c>
      <c r="B204" s="1">
        <v>253</v>
      </c>
      <c r="C204" s="1">
        <f>1565948+466</f>
        <v>1566414</v>
      </c>
      <c r="D204" s="1">
        <f>1565948+527</f>
        <v>1566475</v>
      </c>
      <c r="E204" s="2">
        <f t="shared" si="20"/>
        <v>391604</v>
      </c>
      <c r="F204" s="2">
        <f t="shared" si="21"/>
        <v>391620</v>
      </c>
      <c r="G204" s="1" t="str">
        <f t="shared" si="22"/>
        <v>391604:391620</v>
      </c>
      <c r="H204" s="1">
        <f t="shared" si="23"/>
        <v>17</v>
      </c>
    </row>
    <row r="205" spans="1:8" x14ac:dyDescent="0.25">
      <c r="A205" s="1">
        <v>207</v>
      </c>
      <c r="B205" s="1">
        <v>263</v>
      </c>
      <c r="C205" s="1">
        <f>1567746+441</f>
        <v>1568187</v>
      </c>
      <c r="D205" s="1">
        <f>1567746+515</f>
        <v>1568261</v>
      </c>
      <c r="E205" s="2">
        <f t="shared" si="20"/>
        <v>392047</v>
      </c>
      <c r="F205" s="2">
        <f t="shared" si="21"/>
        <v>392066</v>
      </c>
      <c r="G205" s="1" t="str">
        <f t="shared" si="22"/>
        <v>392047:392066</v>
      </c>
      <c r="H205" s="1">
        <f t="shared" si="23"/>
        <v>20</v>
      </c>
    </row>
    <row r="206" spans="1:8" x14ac:dyDescent="0.25">
      <c r="A206" s="1">
        <v>208</v>
      </c>
      <c r="B206" s="1">
        <v>260</v>
      </c>
      <c r="C206" s="1">
        <f>1568724+434</f>
        <v>1569158</v>
      </c>
      <c r="D206" s="1">
        <f>1568724+518</f>
        <v>1569242</v>
      </c>
      <c r="E206" s="2">
        <f t="shared" si="20"/>
        <v>392290</v>
      </c>
      <c r="F206" s="2">
        <f t="shared" si="21"/>
        <v>392312</v>
      </c>
      <c r="G206" s="1" t="str">
        <f t="shared" si="22"/>
        <v>392290:392312</v>
      </c>
      <c r="H206" s="1">
        <f t="shared" si="23"/>
        <v>23</v>
      </c>
    </row>
    <row r="207" spans="1:8" x14ac:dyDescent="0.25">
      <c r="A207" s="1">
        <v>209</v>
      </c>
      <c r="B207" s="1">
        <v>253</v>
      </c>
      <c r="C207" s="1">
        <f>1575814+486</f>
        <v>1576300</v>
      </c>
      <c r="D207" s="1">
        <f>1575814+526</f>
        <v>1576340</v>
      </c>
      <c r="E207" s="2">
        <f t="shared" si="20"/>
        <v>394075</v>
      </c>
      <c r="F207" s="2">
        <f t="shared" si="21"/>
        <v>394086</v>
      </c>
      <c r="G207" s="1" t="str">
        <f t="shared" si="22"/>
        <v>394075:394086</v>
      </c>
      <c r="H207" s="1">
        <f t="shared" si="23"/>
        <v>12</v>
      </c>
    </row>
    <row r="208" spans="1:8" x14ac:dyDescent="0.25">
      <c r="A208" s="1">
        <v>210</v>
      </c>
      <c r="B208" s="1">
        <v>121</v>
      </c>
      <c r="C208" s="1">
        <f>1577556+484</f>
        <v>1578040</v>
      </c>
      <c r="D208" s="1">
        <f>1577556+524</f>
        <v>1578080</v>
      </c>
      <c r="E208" s="2">
        <f t="shared" si="20"/>
        <v>394510</v>
      </c>
      <c r="F208" s="2">
        <f t="shared" si="21"/>
        <v>394521</v>
      </c>
      <c r="G208" s="1" t="str">
        <f t="shared" si="22"/>
        <v>394510:394521</v>
      </c>
      <c r="H208" s="1">
        <f t="shared" si="23"/>
        <v>12</v>
      </c>
    </row>
    <row r="209" spans="1:8" x14ac:dyDescent="0.25">
      <c r="A209" s="1">
        <v>211</v>
      </c>
      <c r="B209" s="1">
        <v>121</v>
      </c>
      <c r="C209" s="1">
        <f>1579244+477</f>
        <v>1579721</v>
      </c>
      <c r="D209" s="1">
        <f>1579244+529</f>
        <v>1579773</v>
      </c>
      <c r="E209" s="2">
        <f t="shared" si="20"/>
        <v>394930</v>
      </c>
      <c r="F209" s="2">
        <f t="shared" si="21"/>
        <v>394944</v>
      </c>
      <c r="G209" s="1" t="str">
        <f t="shared" si="22"/>
        <v>394930:394944</v>
      </c>
      <c r="H209" s="1">
        <f t="shared" si="23"/>
        <v>15</v>
      </c>
    </row>
    <row r="210" spans="1:8" x14ac:dyDescent="0.25">
      <c r="A210" s="1">
        <v>212</v>
      </c>
      <c r="B210" s="1">
        <f>121</f>
        <v>121</v>
      </c>
      <c r="C210" s="1">
        <f>1579852+467</f>
        <v>1580319</v>
      </c>
      <c r="D210" s="1">
        <f>1579852+531</f>
        <v>1580383</v>
      </c>
      <c r="E210" s="2">
        <f t="shared" si="20"/>
        <v>395080</v>
      </c>
      <c r="F210" s="2">
        <f t="shared" si="21"/>
        <v>395097</v>
      </c>
      <c r="G210" s="1" t="str">
        <f t="shared" si="22"/>
        <v>395080:395097</v>
      </c>
      <c r="H210" s="1">
        <f t="shared" si="23"/>
        <v>18</v>
      </c>
    </row>
    <row r="211" spans="1:8" x14ac:dyDescent="0.25">
      <c r="A211" s="1">
        <v>213</v>
      </c>
      <c r="B211" s="1">
        <v>230</v>
      </c>
      <c r="C211" s="1">
        <f>1585750+465</f>
        <v>1586215</v>
      </c>
      <c r="D211" s="1">
        <f>1585750+529</f>
        <v>1586279</v>
      </c>
      <c r="E211" s="2">
        <f t="shared" si="20"/>
        <v>396554</v>
      </c>
      <c r="F211" s="2">
        <f t="shared" si="21"/>
        <v>396571</v>
      </c>
      <c r="G211" s="1" t="str">
        <f t="shared" si="22"/>
        <v>396554:396571</v>
      </c>
      <c r="H211" s="1">
        <f t="shared" si="23"/>
        <v>18</v>
      </c>
    </row>
    <row r="212" spans="1:8" x14ac:dyDescent="0.25">
      <c r="A212" s="1">
        <v>214</v>
      </c>
      <c r="B212" s="1">
        <v>275</v>
      </c>
      <c r="C212" s="1">
        <f>1587262+431</f>
        <v>1587693</v>
      </c>
      <c r="D212" s="1">
        <f>1587262+520</f>
        <v>1587782</v>
      </c>
      <c r="E212" s="2">
        <f t="shared" si="20"/>
        <v>396923</v>
      </c>
      <c r="F212" s="2">
        <f t="shared" si="21"/>
        <v>396947</v>
      </c>
      <c r="G212" s="1" t="str">
        <f t="shared" si="22"/>
        <v>396923:396947</v>
      </c>
      <c r="H212" s="1">
        <f t="shared" si="23"/>
        <v>25</v>
      </c>
    </row>
    <row r="213" spans="1:8" x14ac:dyDescent="0.25">
      <c r="A213" s="1">
        <v>215</v>
      </c>
      <c r="B213" s="1">
        <v>250</v>
      </c>
      <c r="C213" s="1">
        <f>1589122+463</f>
        <v>1589585</v>
      </c>
      <c r="D213" s="1">
        <f>1589122+530</f>
        <v>1589652</v>
      </c>
      <c r="E213" s="2">
        <f t="shared" si="20"/>
        <v>397396</v>
      </c>
      <c r="F213" s="2">
        <f t="shared" si="21"/>
        <v>397414</v>
      </c>
      <c r="G213" s="1" t="str">
        <f t="shared" si="22"/>
        <v>397396:397414</v>
      </c>
      <c r="H213" s="1">
        <f t="shared" si="23"/>
        <v>19</v>
      </c>
    </row>
    <row r="214" spans="1:8" x14ac:dyDescent="0.25">
      <c r="A214" s="1">
        <v>216</v>
      </c>
      <c r="B214" s="1">
        <v>260</v>
      </c>
      <c r="C214" s="1">
        <f>1592890+419</f>
        <v>1593309</v>
      </c>
      <c r="D214" s="1">
        <f>1592890+522</f>
        <v>1593412</v>
      </c>
      <c r="E214" s="2">
        <f t="shared" si="20"/>
        <v>398327</v>
      </c>
      <c r="F214" s="2">
        <f t="shared" si="21"/>
        <v>398354</v>
      </c>
      <c r="G214" s="1" t="str">
        <f t="shared" si="22"/>
        <v>398327:398354</v>
      </c>
      <c r="H214" s="1">
        <f t="shared" si="23"/>
        <v>28</v>
      </c>
    </row>
    <row r="215" spans="1:8" x14ac:dyDescent="0.25">
      <c r="A215" s="1">
        <v>217</v>
      </c>
      <c r="B215" s="1">
        <v>253</v>
      </c>
      <c r="C215" s="1">
        <f>1616760+473</f>
        <v>1617233</v>
      </c>
      <c r="D215" s="1">
        <f>1616760+522</f>
        <v>1617282</v>
      </c>
      <c r="E215" s="2">
        <f t="shared" si="20"/>
        <v>404308</v>
      </c>
      <c r="F215" s="2">
        <f t="shared" si="21"/>
        <v>404322</v>
      </c>
      <c r="G215" s="1" t="str">
        <f t="shared" si="22"/>
        <v>404308:404322</v>
      </c>
      <c r="H215" s="1">
        <f t="shared" si="23"/>
        <v>15</v>
      </c>
    </row>
    <row r="216" spans="1:8" x14ac:dyDescent="0.25">
      <c r="A216" s="1">
        <v>218</v>
      </c>
      <c r="B216" s="1">
        <v>253</v>
      </c>
      <c r="C216" s="1">
        <f>1617878+486</f>
        <v>1618364</v>
      </c>
      <c r="D216" s="1">
        <f>1617878+526</f>
        <v>1618404</v>
      </c>
      <c r="E216" s="2">
        <f t="shared" si="20"/>
        <v>404591</v>
      </c>
      <c r="F216" s="2">
        <f t="shared" si="21"/>
        <v>404602</v>
      </c>
      <c r="G216" s="1" t="str">
        <f t="shared" si="22"/>
        <v>404591:404602</v>
      </c>
      <c r="H216" s="1">
        <f t="shared" si="23"/>
        <v>12</v>
      </c>
    </row>
    <row r="217" spans="1:8" x14ac:dyDescent="0.25">
      <c r="A217" s="1">
        <v>219</v>
      </c>
      <c r="B217" s="1">
        <v>224</v>
      </c>
      <c r="C217" s="1">
        <f>1667258+469</f>
        <v>1667727</v>
      </c>
      <c r="D217" s="1">
        <f>1667258+531</f>
        <v>1667789</v>
      </c>
      <c r="E217" s="2">
        <f t="shared" si="20"/>
        <v>416932</v>
      </c>
      <c r="F217" s="2">
        <f t="shared" si="21"/>
        <v>416948</v>
      </c>
      <c r="G217" s="1" t="str">
        <f t="shared" si="22"/>
        <v>416932:416948</v>
      </c>
      <c r="H217" s="1">
        <f t="shared" si="23"/>
        <v>17</v>
      </c>
    </row>
    <row r="218" spans="1:8" x14ac:dyDescent="0.25">
      <c r="A218" s="1">
        <v>220</v>
      </c>
      <c r="B218" s="1">
        <v>271</v>
      </c>
      <c r="C218" s="1">
        <f>1668388+485</f>
        <v>1668873</v>
      </c>
      <c r="D218" s="1">
        <f>1668388+529</f>
        <v>1668917</v>
      </c>
      <c r="E218" s="2">
        <f t="shared" si="20"/>
        <v>417218</v>
      </c>
      <c r="F218" s="2">
        <f t="shared" si="21"/>
        <v>417230</v>
      </c>
      <c r="G218" s="1" t="str">
        <f t="shared" si="22"/>
        <v>417218:417230</v>
      </c>
      <c r="H218" s="1">
        <f t="shared" si="23"/>
        <v>13</v>
      </c>
    </row>
    <row r="219" spans="1:8" x14ac:dyDescent="0.25">
      <c r="A219" s="1">
        <v>221</v>
      </c>
      <c r="B219" s="1">
        <v>250</v>
      </c>
      <c r="C219" s="1">
        <f>1669358+481</f>
        <v>1669839</v>
      </c>
      <c r="D219" s="1">
        <f>1669358+530</f>
        <v>1669888</v>
      </c>
      <c r="E219" s="2">
        <f t="shared" si="20"/>
        <v>417460</v>
      </c>
      <c r="F219" s="2">
        <f t="shared" si="21"/>
        <v>417473</v>
      </c>
      <c r="G219" s="1" t="str">
        <f t="shared" si="22"/>
        <v>417460:417473</v>
      </c>
      <c r="H219" s="1">
        <f t="shared" si="23"/>
        <v>14</v>
      </c>
    </row>
    <row r="220" spans="1:8" x14ac:dyDescent="0.25">
      <c r="A220" s="1">
        <v>222</v>
      </c>
      <c r="B220" s="1">
        <v>146</v>
      </c>
      <c r="C220" s="1">
        <f>1677742+474</f>
        <v>1678216</v>
      </c>
      <c r="D220" s="1">
        <f>1677742+521</f>
        <v>1678263</v>
      </c>
      <c r="E220" s="2">
        <f t="shared" si="20"/>
        <v>419554</v>
      </c>
      <c r="F220" s="2">
        <f t="shared" si="21"/>
        <v>419567</v>
      </c>
      <c r="G220" s="1" t="str">
        <f t="shared" si="22"/>
        <v>419554:419567</v>
      </c>
      <c r="H220" s="1">
        <f t="shared" si="23"/>
        <v>14</v>
      </c>
    </row>
    <row r="221" spans="1:8" x14ac:dyDescent="0.25">
      <c r="A221" s="1">
        <v>223</v>
      </c>
      <c r="B221" s="1">
        <v>191</v>
      </c>
      <c r="C221" s="1">
        <f>1681486+433</f>
        <v>1681919</v>
      </c>
      <c r="D221" s="1">
        <f>1681486+542</f>
        <v>1682028</v>
      </c>
      <c r="E221" s="2">
        <f t="shared" si="20"/>
        <v>420480</v>
      </c>
      <c r="F221" s="2">
        <f t="shared" si="21"/>
        <v>420508</v>
      </c>
      <c r="G221" s="1" t="str">
        <f t="shared" si="22"/>
        <v>420480:420508</v>
      </c>
      <c r="H221" s="1">
        <f t="shared" si="23"/>
        <v>29</v>
      </c>
    </row>
    <row r="222" spans="1:8" x14ac:dyDescent="0.25">
      <c r="A222" s="1">
        <v>224</v>
      </c>
      <c r="B222" s="1">
        <v>275</v>
      </c>
      <c r="C222" s="1">
        <f>1702742+464</f>
        <v>1703206</v>
      </c>
      <c r="D222" s="1">
        <f>1702742+522</f>
        <v>1703264</v>
      </c>
      <c r="E222" s="2">
        <f t="shared" si="20"/>
        <v>425802</v>
      </c>
      <c r="F222" s="2">
        <f t="shared" si="21"/>
        <v>425817</v>
      </c>
      <c r="G222" s="1" t="str">
        <f t="shared" si="22"/>
        <v>425802:425817</v>
      </c>
      <c r="H222" s="1">
        <f t="shared" si="23"/>
        <v>16</v>
      </c>
    </row>
    <row r="223" spans="1:8" x14ac:dyDescent="0.25">
      <c r="A223" s="1">
        <v>225</v>
      </c>
      <c r="B223" s="1">
        <v>269</v>
      </c>
      <c r="C223" s="1">
        <f>1704016+480</f>
        <v>1704496</v>
      </c>
      <c r="D223" s="1">
        <f>1704016+521</f>
        <v>1704537</v>
      </c>
      <c r="E223" s="2">
        <f t="shared" si="20"/>
        <v>426124</v>
      </c>
      <c r="F223" s="2">
        <f t="shared" si="21"/>
        <v>426135</v>
      </c>
      <c r="G223" s="1" t="str">
        <f t="shared" si="22"/>
        <v>426124:426135</v>
      </c>
      <c r="H223" s="1">
        <f t="shared" si="23"/>
        <v>12</v>
      </c>
    </row>
    <row r="224" spans="1:8" x14ac:dyDescent="0.25">
      <c r="A224" s="1">
        <v>226</v>
      </c>
      <c r="B224" s="1">
        <v>275</v>
      </c>
      <c r="C224" s="1">
        <f>1705104+480</f>
        <v>1705584</v>
      </c>
      <c r="D224" s="1">
        <f>1705104+531</f>
        <v>1705635</v>
      </c>
      <c r="E224" s="2">
        <f t="shared" si="20"/>
        <v>426396</v>
      </c>
      <c r="F224" s="2">
        <f t="shared" si="21"/>
        <v>426410</v>
      </c>
      <c r="G224" s="1" t="str">
        <f t="shared" si="22"/>
        <v>426396:426410</v>
      </c>
      <c r="H224" s="1">
        <f t="shared" si="23"/>
        <v>15</v>
      </c>
    </row>
    <row r="225" spans="1:8" x14ac:dyDescent="0.25">
      <c r="A225" s="1">
        <v>227</v>
      </c>
      <c r="B225" s="1">
        <v>271</v>
      </c>
      <c r="C225" s="1">
        <f>1717708+482</f>
        <v>1718190</v>
      </c>
      <c r="D225" s="1">
        <f>1717708+537</f>
        <v>1718245</v>
      </c>
      <c r="E225" s="2">
        <f t="shared" si="20"/>
        <v>429548</v>
      </c>
      <c r="F225" s="2">
        <f t="shared" si="21"/>
        <v>429562</v>
      </c>
      <c r="G225" s="1" t="str">
        <f t="shared" si="22"/>
        <v>429548:429562</v>
      </c>
      <c r="H225" s="1">
        <f t="shared" si="23"/>
        <v>15</v>
      </c>
    </row>
    <row r="226" spans="1:8" x14ac:dyDescent="0.25">
      <c r="A226" s="1">
        <v>228</v>
      </c>
      <c r="B226" s="1">
        <v>269</v>
      </c>
      <c r="C226" s="1">
        <f>1743934+457</f>
        <v>1744391</v>
      </c>
      <c r="D226" s="1">
        <f>1743934+523</f>
        <v>1744457</v>
      </c>
      <c r="E226" s="2">
        <f t="shared" si="20"/>
        <v>436098</v>
      </c>
      <c r="F226" s="2">
        <f t="shared" si="21"/>
        <v>436115</v>
      </c>
      <c r="G226" s="1" t="str">
        <f t="shared" si="22"/>
        <v>436098:436115</v>
      </c>
      <c r="H226" s="1">
        <f t="shared" si="23"/>
        <v>18</v>
      </c>
    </row>
    <row r="227" spans="1:8" x14ac:dyDescent="0.25">
      <c r="A227" s="1">
        <v>229</v>
      </c>
      <c r="B227" s="1">
        <v>146</v>
      </c>
      <c r="C227" s="1">
        <f>1744198+443</f>
        <v>1744641</v>
      </c>
      <c r="D227" s="1">
        <f>1744198+531</f>
        <v>1744729</v>
      </c>
      <c r="E227" s="2">
        <f t="shared" si="20"/>
        <v>436160</v>
      </c>
      <c r="F227" s="2">
        <f t="shared" si="21"/>
        <v>436183</v>
      </c>
      <c r="G227" s="1" t="str">
        <f t="shared" si="22"/>
        <v>436160:436183</v>
      </c>
      <c r="H227" s="1">
        <f t="shared" si="23"/>
        <v>24</v>
      </c>
    </row>
    <row r="228" spans="1:8" x14ac:dyDescent="0.25">
      <c r="A228" s="1">
        <v>230</v>
      </c>
      <c r="B228" s="1">
        <v>275</v>
      </c>
      <c r="C228" s="1">
        <f>1765088+484</f>
        <v>1765572</v>
      </c>
      <c r="D228" s="1">
        <f>1765088+565</f>
        <v>1765653</v>
      </c>
      <c r="E228" s="2">
        <f t="shared" si="20"/>
        <v>441393</v>
      </c>
      <c r="F228" s="2">
        <f t="shared" si="21"/>
        <v>441414</v>
      </c>
      <c r="G228" s="1" t="str">
        <f t="shared" si="22"/>
        <v>441393:441414</v>
      </c>
      <c r="H228" s="1">
        <f t="shared" si="23"/>
        <v>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Spikes</vt:lpstr>
      <vt:lpstr>Spikes!Extraire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</dc:creator>
  <cp:lastModifiedBy>Léo</cp:lastModifiedBy>
  <dcterms:created xsi:type="dcterms:W3CDTF">2015-06-05T18:19:34Z</dcterms:created>
  <dcterms:modified xsi:type="dcterms:W3CDTF">2021-08-15T17:57:24Z</dcterms:modified>
</cp:coreProperties>
</file>