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 activeTab="2"/>
  </bookViews>
  <sheets>
    <sheet name="2023" sheetId="1" r:id="rId1"/>
    <sheet name="202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<sst xmlns="http://schemas.openxmlformats.org/spreadsheetml/2006/main" count="154" uniqueCount="83">
  <si>
    <t>2023年权责发生制</t>
  </si>
  <si>
    <t>序号</t>
  </si>
  <si>
    <t>合同号</t>
  </si>
  <si>
    <t>承租户</t>
  </si>
  <si>
    <t>地址</t>
  </si>
  <si>
    <t>本期房租</t>
  </si>
  <si>
    <t>起始日期</t>
  </si>
  <si>
    <t>终止日期</t>
  </si>
  <si>
    <t>日期年度天数</t>
  </si>
  <si>
    <t>日租金金额（元）</t>
  </si>
  <si>
    <t>7月权责金额[7月权责天数（2023.7.1-2023.7.31）]</t>
  </si>
  <si>
    <t>8月权责金额[8月权责天数（2023.8.1-2023.8.31）]</t>
  </si>
  <si>
    <t>合计权责金额</t>
  </si>
  <si>
    <t>2022年度金额（元）</t>
  </si>
  <si>
    <t>2023年度金额（元）</t>
  </si>
  <si>
    <t>物丰企业管理</t>
  </si>
  <si>
    <t>星星大厦（大厦产权方位内的房产、设备、车位）</t>
  </si>
  <si>
    <t>补202061</t>
  </si>
  <si>
    <t>胡耀威</t>
  </si>
  <si>
    <t>临平北大街101-1号4楼1547.68㎡</t>
  </si>
  <si>
    <t>临平北大街101-1号4楼30㎡</t>
  </si>
  <si>
    <t>亚太珠宝</t>
  </si>
  <si>
    <t>临平星火南路50号</t>
  </si>
  <si>
    <t>茹宝和</t>
  </si>
  <si>
    <t>临平邱山大街358号</t>
  </si>
  <si>
    <t>赵蕾</t>
  </si>
  <si>
    <t>临平邱山大街346、348号</t>
  </si>
  <si>
    <t>杨雪梅</t>
  </si>
  <si>
    <t>临平邱山大街356号</t>
  </si>
  <si>
    <t>家家健康</t>
  </si>
  <si>
    <t>邱山大街350、352号</t>
  </si>
  <si>
    <t>移动公司</t>
  </si>
  <si>
    <t>塘栖镇水乡人家1幢、3幢</t>
  </si>
  <si>
    <t>避风港</t>
  </si>
  <si>
    <t xml:space="preserve">临平木桥浜路18-32号 </t>
  </si>
  <si>
    <t>王勇</t>
  </si>
  <si>
    <t>临平邱山大街344号</t>
  </si>
  <si>
    <t>崔丽杰</t>
  </si>
  <si>
    <t>史家埭路38-40号</t>
  </si>
  <si>
    <t>沈国明</t>
  </si>
  <si>
    <t>木桥浜路影城2楼2间</t>
  </si>
  <si>
    <t>202063-1</t>
  </si>
  <si>
    <t>武伟庆</t>
  </si>
  <si>
    <t>临平保健路46号一间</t>
  </si>
  <si>
    <t>邵高广</t>
  </si>
  <si>
    <t>临平保健路42、44号一间</t>
  </si>
  <si>
    <t>杨盼盼</t>
  </si>
  <si>
    <t>保健路40号</t>
  </si>
  <si>
    <t>丁国铭</t>
  </si>
  <si>
    <t>南大街18、20号</t>
  </si>
  <si>
    <t>担保协会</t>
  </si>
  <si>
    <t>景星观路2号5楼1间办公室</t>
  </si>
  <si>
    <t>蜂之语健康科技</t>
  </si>
  <si>
    <t>临平邱山大街354号</t>
  </si>
  <si>
    <t>胡金标</t>
  </si>
  <si>
    <t>塘栖栖里西苑1幢2单元1004室</t>
  </si>
  <si>
    <t>杭州余杭市民卡有限公司</t>
  </si>
  <si>
    <t>景星观路3楼9间</t>
  </si>
  <si>
    <t>王礼强、戎翠梅</t>
  </si>
  <si>
    <t>塘栖镇圣荡漾路底层2间</t>
  </si>
  <si>
    <t>孙美英</t>
  </si>
  <si>
    <t>塘栖镇圣荡漾路2楼2间</t>
  </si>
  <si>
    <t xml:space="preserve">杭州余杭金控控股股份有限公司 </t>
  </si>
  <si>
    <t>杭州市余杭区临平街道景星观路2号6楼及食堂</t>
  </si>
  <si>
    <t>杭州众信典当有限责任公司</t>
  </si>
  <si>
    <t>杭州市余杭区临平街道景星观路2号2楼西侧、2楼库房及5楼</t>
  </si>
  <si>
    <t xml:space="preserve">杭州余杭科技融资担保有限公司  </t>
  </si>
  <si>
    <t>杭州市余杭区临平街道景星观路2号2楼东侧及4楼</t>
  </si>
  <si>
    <t>杭州中小企业金融服务中心有限公司</t>
  </si>
  <si>
    <t>景星观路2号1楼两间</t>
  </si>
  <si>
    <t>临平街道办事处</t>
  </si>
  <si>
    <t>临平星火南路50号四层房产北侧3间1-2层</t>
  </si>
  <si>
    <t>余杭区机关事务服务中心</t>
  </si>
  <si>
    <t>杭州市临平区临平街道景星观路2号1幢一层</t>
  </si>
  <si>
    <t>中国致公党杭州市余杭区基层委员会</t>
  </si>
  <si>
    <t>临平河南埭路15-4、15-5号</t>
  </si>
  <si>
    <t>阮炳良文昊劳保</t>
  </si>
  <si>
    <t>临平西大街6-8号</t>
  </si>
  <si>
    <t>宇玉荷</t>
  </si>
  <si>
    <t>临平邱山大街584号二单元501室</t>
  </si>
  <si>
    <t>2022年权责发生制</t>
  </si>
  <si>
    <t>年起始日期</t>
  </si>
  <si>
    <t>年终止日期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</si>
</sst>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8"/>
      <color theme="1"/>
      <name val="宋体"/>
      <charset val="134"/>
      <scheme val="minor"/>
    </font>
    <font>
      <sz val="12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4"/>
  <sheetViews>
    <sheetView zoomScale="81" zoomScaleNormal="81" topLeftCell="B1" workbookViewId="0">
      <pane ySplit="2" topLeftCell="A3" activePane="bottomLeft" state="frozen"/>
      <selection/>
      <selection pane="bottomLeft" activeCell="F39" sqref="F39"/>
    </sheetView>
  </sheetViews>
  <sheetFormatPr defaultColWidth="9" defaultRowHeight="32" customHeight="1"/>
  <cols>
    <col min="1" max="1" width="9" style="31"/>
    <col min="2" max="2" width="16.6363636363636" style="32" customWidth="1"/>
    <col min="3" max="3" width="17.7272727272727" style="32" customWidth="1"/>
    <col min="4" max="4" width="30.1818181818182" style="32" customWidth="1"/>
    <col min="5" max="5" width="12.7272727272727" style="32"/>
    <col min="6" max="6" width="19" style="32" customWidth="1"/>
    <col min="7" max="7" width="16.7272727272727" style="32" customWidth="1"/>
    <col min="8" max="8" width="9" style="32"/>
    <col min="9" max="9" width="16.2727272727273" style="32"/>
    <col min="10" max="10" width="16.8181818181818" style="32" customWidth="1"/>
    <col min="11" max="13" width="14" style="32"/>
    <col min="14" max="16384" width="9" style="32"/>
  </cols>
  <sheetData>
    <row r="1" customHeight="1" spans="1:14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customHeight="1" spans="1:22">
      <c r="A2" s="9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/>
      <c r="P2" s="1"/>
      <c r="Q2" s="1"/>
      <c r="R2" s="1"/>
      <c r="S2" s="1"/>
      <c r="T2" s="1"/>
      <c r="U2" s="1"/>
      <c r="V2" s="1"/>
    </row>
    <row r="3" customHeight="1" spans="1:22">
      <c r="A3" s="25">
        <v>1</v>
      </c>
      <c r="B3" s="36">
        <v>2018042401</v>
      </c>
      <c r="C3" s="37" t="s">
        <v>15</v>
      </c>
      <c r="D3" s="38" t="s">
        <v>16</v>
      </c>
      <c r="E3" s="39">
        <v>1103478.89</v>
      </c>
      <c r="F3" s="40">
        <v>45170</v>
      </c>
      <c r="G3" s="41">
        <v>45473</v>
      </c>
      <c r="H3" s="18">
        <f>(G3-F3)+1</f>
        <v>304</v>
      </c>
      <c r="I3" s="57">
        <f>E3/H3</f>
        <v>3629.86476973684</v>
      </c>
      <c r="J3" s="57">
        <v>0</v>
      </c>
      <c r="K3" s="57">
        <v>0</v>
      </c>
      <c r="L3" s="57">
        <f>J3+K3</f>
        <v>0</v>
      </c>
      <c r="M3" s="58"/>
      <c r="N3" s="58"/>
      <c r="O3" s="1"/>
      <c r="P3" s="1"/>
      <c r="Q3" s="1"/>
      <c r="R3" s="1"/>
      <c r="S3" s="1"/>
      <c r="T3" s="1"/>
      <c r="U3" s="1"/>
      <c r="V3" s="1"/>
    </row>
    <row r="4" customHeight="1" spans="1:22">
      <c r="A4" s="27"/>
      <c r="B4" s="36" t="s">
        <v>17</v>
      </c>
      <c r="C4" s="37"/>
      <c r="D4" s="38"/>
      <c r="E4" s="39"/>
      <c r="F4" s="42"/>
      <c r="G4" s="43"/>
      <c r="H4" s="20"/>
      <c r="I4" s="59"/>
      <c r="J4" s="59"/>
      <c r="K4" s="59"/>
      <c r="L4" s="59"/>
      <c r="M4" s="60"/>
      <c r="N4" s="60"/>
      <c r="O4" s="1"/>
      <c r="P4" s="1"/>
      <c r="Q4" s="1"/>
      <c r="R4" s="1"/>
      <c r="S4" s="1"/>
      <c r="T4" s="1"/>
      <c r="U4" s="1"/>
      <c r="V4" s="1"/>
    </row>
    <row r="5" customHeight="1" spans="1:22">
      <c r="A5" s="9">
        <v>2</v>
      </c>
      <c r="B5" s="37">
        <v>202315</v>
      </c>
      <c r="C5" s="44" t="s">
        <v>18</v>
      </c>
      <c r="D5" s="36" t="s">
        <v>19</v>
      </c>
      <c r="E5" s="39">
        <v>370379.17</v>
      </c>
      <c r="F5" s="45">
        <v>45170</v>
      </c>
      <c r="G5" s="45">
        <v>45535</v>
      </c>
      <c r="H5" s="3">
        <f t="shared" ref="H5:H42" si="0">(G5-F5)+1</f>
        <v>366</v>
      </c>
      <c r="I5" s="4">
        <f t="shared" ref="I5:I42" si="1">E5/H5</f>
        <v>1011.96494535519</v>
      </c>
      <c r="J5" s="4">
        <v>0</v>
      </c>
      <c r="K5" s="4">
        <f>I5*31</f>
        <v>31370.9133060109</v>
      </c>
      <c r="L5" s="4">
        <f t="shared" ref="L5:L42" si="2">J5+K5</f>
        <v>31370.9133060109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customHeight="1" spans="1:22">
      <c r="A6" s="9"/>
      <c r="B6" s="37">
        <v>202316</v>
      </c>
      <c r="C6" s="46"/>
      <c r="D6" s="36" t="s">
        <v>20</v>
      </c>
      <c r="E6" s="39">
        <v>10501.2</v>
      </c>
      <c r="F6" s="45">
        <v>45170</v>
      </c>
      <c r="G6" s="45">
        <v>45535</v>
      </c>
      <c r="H6" s="3">
        <f t="shared" si="0"/>
        <v>366</v>
      </c>
      <c r="I6" s="4">
        <f t="shared" si="1"/>
        <v>28.6918032786885</v>
      </c>
      <c r="J6" s="4">
        <v>0</v>
      </c>
      <c r="K6" s="1">
        <v>0</v>
      </c>
      <c r="L6" s="4">
        <f t="shared" si="2"/>
        <v>0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customHeight="1" spans="1:22">
      <c r="A7" s="25">
        <v>3</v>
      </c>
      <c r="B7" s="47">
        <v>201714</v>
      </c>
      <c r="C7" s="48" t="s">
        <v>21</v>
      </c>
      <c r="D7" s="49" t="s">
        <v>22</v>
      </c>
      <c r="E7" s="9">
        <v>506475</v>
      </c>
      <c r="F7" s="50">
        <v>45047</v>
      </c>
      <c r="G7" s="50">
        <v>45138</v>
      </c>
      <c r="H7" s="3">
        <f t="shared" si="0"/>
        <v>92</v>
      </c>
      <c r="I7" s="4">
        <f t="shared" si="1"/>
        <v>5505.16304347826</v>
      </c>
      <c r="J7" s="4">
        <f>I7*31</f>
        <v>170660.054347826</v>
      </c>
      <c r="K7" s="1">
        <v>0</v>
      </c>
      <c r="L7" s="4">
        <f t="shared" si="2"/>
        <v>170660.054347826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customHeight="1" spans="1:22">
      <c r="A8" s="27"/>
      <c r="B8" s="51"/>
      <c r="C8" s="16"/>
      <c r="D8" s="52"/>
      <c r="E8" s="1">
        <v>506475</v>
      </c>
      <c r="F8" s="2">
        <v>45139</v>
      </c>
      <c r="G8" s="2">
        <v>45230</v>
      </c>
      <c r="H8" s="3">
        <f t="shared" si="0"/>
        <v>92</v>
      </c>
      <c r="I8" s="4">
        <f t="shared" si="1"/>
        <v>5505.16304347826</v>
      </c>
      <c r="J8" s="4">
        <v>0</v>
      </c>
      <c r="K8" s="4">
        <f>I8*31</f>
        <v>170660.054347826</v>
      </c>
      <c r="L8" s="4">
        <f t="shared" si="2"/>
        <v>170660.054347826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customHeight="1" spans="1:22">
      <c r="A9" s="9">
        <v>4</v>
      </c>
      <c r="B9" s="10">
        <v>202201</v>
      </c>
      <c r="C9" s="11" t="s">
        <v>23</v>
      </c>
      <c r="D9" s="12" t="s">
        <v>24</v>
      </c>
      <c r="E9" s="1">
        <v>44805</v>
      </c>
      <c r="F9" s="2">
        <v>44958</v>
      </c>
      <c r="G9" s="2">
        <v>45322</v>
      </c>
      <c r="H9" s="3">
        <f t="shared" si="0"/>
        <v>365</v>
      </c>
      <c r="I9" s="4">
        <f t="shared" si="1"/>
        <v>122.753424657534</v>
      </c>
      <c r="J9" s="4">
        <f>I9*31</f>
        <v>3805.35616438356</v>
      </c>
      <c r="K9" s="4">
        <f>I9*31</f>
        <v>3805.35616438356</v>
      </c>
      <c r="L9" s="4">
        <f t="shared" si="2"/>
        <v>7610.71232876712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customHeight="1" spans="1:22">
      <c r="A10" s="9">
        <v>5</v>
      </c>
      <c r="B10" s="53">
        <v>202010</v>
      </c>
      <c r="C10" s="14" t="s">
        <v>25</v>
      </c>
      <c r="D10" s="14" t="s">
        <v>26</v>
      </c>
      <c r="E10" s="1">
        <v>110970</v>
      </c>
      <c r="F10" s="2">
        <v>44789</v>
      </c>
      <c r="G10" s="2">
        <v>45153</v>
      </c>
      <c r="H10" s="3">
        <f t="shared" si="0"/>
        <v>365</v>
      </c>
      <c r="I10" s="4">
        <f t="shared" si="1"/>
        <v>304.027397260274</v>
      </c>
      <c r="J10" s="4">
        <f>I10*31</f>
        <v>9424.84931506849</v>
      </c>
      <c r="K10" s="4">
        <f>I10*15</f>
        <v>4560.41095890411</v>
      </c>
      <c r="L10" s="4">
        <f t="shared" si="2"/>
        <v>13985.2602739726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customHeight="1" spans="1:22">
      <c r="A11" s="9"/>
      <c r="B11" s="53">
        <v>202313</v>
      </c>
      <c r="C11" s="16"/>
      <c r="D11" s="16"/>
      <c r="E11" s="1">
        <v>92500</v>
      </c>
      <c r="F11" s="2">
        <v>45154</v>
      </c>
      <c r="G11" s="2">
        <v>45519</v>
      </c>
      <c r="H11" s="3">
        <f t="shared" si="0"/>
        <v>366</v>
      </c>
      <c r="I11" s="4">
        <f t="shared" si="1"/>
        <v>252.732240437158</v>
      </c>
      <c r="J11" s="4">
        <v>0</v>
      </c>
      <c r="K11" s="4">
        <f>I11*16</f>
        <v>4043.71584699454</v>
      </c>
      <c r="L11" s="4">
        <f t="shared" si="2"/>
        <v>4043.71584699454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customHeight="1" spans="1:22">
      <c r="A12" s="9">
        <v>6</v>
      </c>
      <c r="B12" s="17">
        <v>202104</v>
      </c>
      <c r="C12" s="17" t="s">
        <v>27</v>
      </c>
      <c r="D12" s="17" t="s">
        <v>28</v>
      </c>
      <c r="E12" s="1">
        <v>47984</v>
      </c>
      <c r="F12" s="2">
        <v>45037</v>
      </c>
      <c r="G12" s="2">
        <v>45402</v>
      </c>
      <c r="H12" s="3">
        <f t="shared" si="0"/>
        <v>366</v>
      </c>
      <c r="I12" s="4">
        <f t="shared" si="1"/>
        <v>131.103825136612</v>
      </c>
      <c r="J12" s="4">
        <f>I12*31</f>
        <v>4064.21857923497</v>
      </c>
      <c r="K12" s="4">
        <f>I12*31</f>
        <v>4064.21857923497</v>
      </c>
      <c r="L12" s="4">
        <f t="shared" si="2"/>
        <v>8128.43715846994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customHeight="1" spans="1:22">
      <c r="A13" s="9">
        <v>7</v>
      </c>
      <c r="B13" s="17">
        <v>202063</v>
      </c>
      <c r="C13" s="17" t="s">
        <v>29</v>
      </c>
      <c r="D13" s="17" t="s">
        <v>30</v>
      </c>
      <c r="E13" s="1">
        <v>126373.35</v>
      </c>
      <c r="F13" s="2">
        <v>44871</v>
      </c>
      <c r="G13" s="2">
        <v>45235</v>
      </c>
      <c r="H13" s="3">
        <f t="shared" si="0"/>
        <v>365</v>
      </c>
      <c r="I13" s="4">
        <f t="shared" si="1"/>
        <v>346.228356164384</v>
      </c>
      <c r="J13" s="4">
        <f>I13*31</f>
        <v>10733.0790410959</v>
      </c>
      <c r="K13" s="4">
        <f>I13*31</f>
        <v>10733.0790410959</v>
      </c>
      <c r="L13" s="4">
        <f t="shared" si="2"/>
        <v>21466.1580821918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customHeight="1" spans="1:22">
      <c r="A14" s="9">
        <v>8</v>
      </c>
      <c r="B14" s="18">
        <v>202206</v>
      </c>
      <c r="C14" s="14" t="s">
        <v>31</v>
      </c>
      <c r="D14" s="19" t="s">
        <v>32</v>
      </c>
      <c r="E14" s="1">
        <v>271250</v>
      </c>
      <c r="F14" s="2">
        <v>44967</v>
      </c>
      <c r="G14" s="2">
        <v>45147</v>
      </c>
      <c r="H14" s="3">
        <f t="shared" si="0"/>
        <v>181</v>
      </c>
      <c r="I14" s="4">
        <f t="shared" si="1"/>
        <v>1498.61878453039</v>
      </c>
      <c r="J14" s="4">
        <f>I14*31</f>
        <v>46457.182320442</v>
      </c>
      <c r="K14" s="4">
        <f>I14*9</f>
        <v>13487.5690607735</v>
      </c>
      <c r="L14" s="4">
        <f t="shared" si="2"/>
        <v>59944.7513812155</v>
      </c>
      <c r="M14" s="4"/>
      <c r="N14" s="1"/>
      <c r="O14" s="1"/>
      <c r="P14" s="1"/>
      <c r="Q14" s="1"/>
      <c r="R14" s="1"/>
      <c r="S14" s="1"/>
      <c r="T14" s="1"/>
      <c r="U14" s="1"/>
      <c r="V14" s="1"/>
    </row>
    <row r="15" customHeight="1" spans="1:22">
      <c r="A15" s="9"/>
      <c r="B15" s="20"/>
      <c r="C15" s="16"/>
      <c r="D15" s="21"/>
      <c r="E15" s="1">
        <v>271250</v>
      </c>
      <c r="F15" s="2">
        <v>45148</v>
      </c>
      <c r="G15" s="2">
        <v>45331</v>
      </c>
      <c r="H15" s="3">
        <f t="shared" si="0"/>
        <v>184</v>
      </c>
      <c r="I15" s="4">
        <f t="shared" si="1"/>
        <v>1474.1847826087</v>
      </c>
      <c r="J15" s="1">
        <v>0</v>
      </c>
      <c r="K15" s="4">
        <f>I15*22</f>
        <v>32432.0652173913</v>
      </c>
      <c r="L15" s="4">
        <f t="shared" si="2"/>
        <v>32432.0652173913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customHeight="1" spans="1:22">
      <c r="A16" s="9">
        <v>9</v>
      </c>
      <c r="B16" s="17">
        <v>202203</v>
      </c>
      <c r="C16" s="17" t="s">
        <v>33</v>
      </c>
      <c r="D16" s="17" t="s">
        <v>34</v>
      </c>
      <c r="E16" s="1">
        <v>785261.7</v>
      </c>
      <c r="F16" s="2">
        <v>44992</v>
      </c>
      <c r="G16" s="2">
        <v>45357</v>
      </c>
      <c r="H16" s="3">
        <f t="shared" si="0"/>
        <v>366</v>
      </c>
      <c r="I16" s="4">
        <f t="shared" si="1"/>
        <v>2145.5237704918</v>
      </c>
      <c r="J16" s="4">
        <f t="shared" ref="J16:J28" si="3">I16*31</f>
        <v>66511.2368852459</v>
      </c>
      <c r="K16" s="4">
        <f t="shared" ref="K16:K27" si="4">I16*31</f>
        <v>66511.2368852459</v>
      </c>
      <c r="L16" s="4">
        <f t="shared" si="2"/>
        <v>133022.473770492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customHeight="1" spans="1:22">
      <c r="A17" s="9">
        <v>10</v>
      </c>
      <c r="B17" s="3">
        <v>202302</v>
      </c>
      <c r="C17" s="22" t="s">
        <v>35</v>
      </c>
      <c r="D17" s="23" t="s">
        <v>36</v>
      </c>
      <c r="E17" s="1">
        <v>47000</v>
      </c>
      <c r="F17" s="2">
        <v>45001</v>
      </c>
      <c r="G17" s="2">
        <v>45366</v>
      </c>
      <c r="H17" s="3">
        <f t="shared" si="0"/>
        <v>366</v>
      </c>
      <c r="I17" s="4">
        <f t="shared" si="1"/>
        <v>128.415300546448</v>
      </c>
      <c r="J17" s="4">
        <f t="shared" si="3"/>
        <v>3980.87431693989</v>
      </c>
      <c r="K17" s="4">
        <f t="shared" si="4"/>
        <v>3980.87431693989</v>
      </c>
      <c r="L17" s="4">
        <f t="shared" si="2"/>
        <v>7961.74863387978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Height="1" spans="1:22">
      <c r="A18" s="9">
        <v>11</v>
      </c>
      <c r="B18" s="17">
        <v>202204</v>
      </c>
      <c r="C18" s="17" t="s">
        <v>37</v>
      </c>
      <c r="D18" s="17" t="s">
        <v>38</v>
      </c>
      <c r="E18" s="1">
        <v>131339.4</v>
      </c>
      <c r="F18" s="2">
        <v>45062</v>
      </c>
      <c r="G18" s="2">
        <v>45427</v>
      </c>
      <c r="H18" s="3">
        <f t="shared" si="0"/>
        <v>366</v>
      </c>
      <c r="I18" s="4">
        <f t="shared" si="1"/>
        <v>358.850819672131</v>
      </c>
      <c r="J18" s="4">
        <f t="shared" si="3"/>
        <v>11124.3754098361</v>
      </c>
      <c r="K18" s="4">
        <f t="shared" si="4"/>
        <v>11124.3754098361</v>
      </c>
      <c r="L18" s="4">
        <f t="shared" si="2"/>
        <v>22248.7508196721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customHeight="1" spans="1:22">
      <c r="A19" s="9">
        <v>12</v>
      </c>
      <c r="B19" s="17">
        <v>202309</v>
      </c>
      <c r="C19" s="17" t="s">
        <v>39</v>
      </c>
      <c r="D19" s="17" t="s">
        <v>40</v>
      </c>
      <c r="E19" s="1">
        <v>9600</v>
      </c>
      <c r="F19" s="2">
        <v>45099</v>
      </c>
      <c r="G19" s="2">
        <v>45464</v>
      </c>
      <c r="H19" s="3">
        <f t="shared" si="0"/>
        <v>366</v>
      </c>
      <c r="I19" s="4">
        <f t="shared" si="1"/>
        <v>26.2295081967213</v>
      </c>
      <c r="J19" s="4">
        <f t="shared" si="3"/>
        <v>813.114754098361</v>
      </c>
      <c r="K19" s="4">
        <f t="shared" si="4"/>
        <v>813.114754098361</v>
      </c>
      <c r="L19" s="4">
        <f t="shared" si="2"/>
        <v>1626.22950819672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customHeight="1" spans="1:22">
      <c r="A20" s="9">
        <v>13</v>
      </c>
      <c r="B20" s="10" t="s">
        <v>41</v>
      </c>
      <c r="C20" s="11" t="s">
        <v>42</v>
      </c>
      <c r="D20" s="12" t="s">
        <v>43</v>
      </c>
      <c r="E20" s="1">
        <v>84689</v>
      </c>
      <c r="F20" s="2">
        <v>44927</v>
      </c>
      <c r="G20" s="2">
        <v>45291</v>
      </c>
      <c r="H20" s="3">
        <f t="shared" si="0"/>
        <v>365</v>
      </c>
      <c r="I20" s="4">
        <f t="shared" si="1"/>
        <v>232.024657534247</v>
      </c>
      <c r="J20" s="4">
        <f t="shared" si="3"/>
        <v>7192.76438356164</v>
      </c>
      <c r="K20" s="4">
        <f t="shared" si="4"/>
        <v>7192.76438356164</v>
      </c>
      <c r="L20" s="4">
        <f t="shared" si="2"/>
        <v>14385.5287671233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customHeight="1" spans="1:22">
      <c r="A21" s="9">
        <v>14</v>
      </c>
      <c r="B21" s="10">
        <v>202305</v>
      </c>
      <c r="C21" s="11" t="s">
        <v>44</v>
      </c>
      <c r="D21" s="12" t="s">
        <v>45</v>
      </c>
      <c r="E21" s="1">
        <v>163880</v>
      </c>
      <c r="F21" s="2">
        <v>45017</v>
      </c>
      <c r="G21" s="2">
        <v>45382</v>
      </c>
      <c r="H21" s="3">
        <f t="shared" si="0"/>
        <v>366</v>
      </c>
      <c r="I21" s="4">
        <f t="shared" si="1"/>
        <v>447.75956284153</v>
      </c>
      <c r="J21" s="4">
        <f t="shared" si="3"/>
        <v>13880.5464480874</v>
      </c>
      <c r="K21" s="4">
        <f t="shared" si="4"/>
        <v>13880.5464480874</v>
      </c>
      <c r="L21" s="4">
        <f t="shared" si="2"/>
        <v>27761.0928961749</v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r="22" customHeight="1" spans="1:22">
      <c r="A22" s="9">
        <v>15</v>
      </c>
      <c r="B22" s="3">
        <v>202065</v>
      </c>
      <c r="C22" s="22" t="s">
        <v>46</v>
      </c>
      <c r="D22" s="23" t="s">
        <v>47</v>
      </c>
      <c r="E22" s="1">
        <v>71132</v>
      </c>
      <c r="F22" s="2">
        <v>44927</v>
      </c>
      <c r="G22" s="2">
        <v>45291</v>
      </c>
      <c r="H22" s="3">
        <f t="shared" si="0"/>
        <v>365</v>
      </c>
      <c r="I22" s="4">
        <f t="shared" si="1"/>
        <v>194.882191780822</v>
      </c>
      <c r="J22" s="4">
        <f t="shared" si="3"/>
        <v>6041.34794520548</v>
      </c>
      <c r="K22" s="4">
        <f t="shared" si="4"/>
        <v>6041.34794520548</v>
      </c>
      <c r="L22" s="4">
        <f t="shared" si="2"/>
        <v>12082.695890411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customHeight="1" spans="1:22">
      <c r="A23" s="9">
        <v>16</v>
      </c>
      <c r="B23" s="3">
        <v>202107</v>
      </c>
      <c r="C23" s="24" t="s">
        <v>48</v>
      </c>
      <c r="D23" s="22" t="s">
        <v>49</v>
      </c>
      <c r="E23" s="1">
        <v>116699</v>
      </c>
      <c r="F23" s="2">
        <v>45108</v>
      </c>
      <c r="G23" s="2">
        <v>45473</v>
      </c>
      <c r="H23" s="3">
        <f t="shared" si="0"/>
        <v>366</v>
      </c>
      <c r="I23" s="4">
        <f t="shared" si="1"/>
        <v>318.849726775956</v>
      </c>
      <c r="J23" s="4">
        <f t="shared" si="3"/>
        <v>9884.34153005465</v>
      </c>
      <c r="K23" s="4">
        <f t="shared" si="4"/>
        <v>9884.34153005465</v>
      </c>
      <c r="L23" s="4">
        <f t="shared" si="2"/>
        <v>19768.6830601093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customHeight="1" spans="1:22">
      <c r="A24" s="9">
        <v>17</v>
      </c>
      <c r="B24" s="17">
        <v>202306</v>
      </c>
      <c r="C24" s="17" t="s">
        <v>50</v>
      </c>
      <c r="D24" s="17" t="s">
        <v>51</v>
      </c>
      <c r="E24" s="1">
        <v>14723</v>
      </c>
      <c r="F24" s="2">
        <v>45078</v>
      </c>
      <c r="G24" s="2">
        <v>45443</v>
      </c>
      <c r="H24" s="3">
        <f t="shared" si="0"/>
        <v>366</v>
      </c>
      <c r="I24" s="4">
        <f t="shared" si="1"/>
        <v>40.2267759562842</v>
      </c>
      <c r="J24" s="4">
        <f t="shared" si="3"/>
        <v>1247.03005464481</v>
      </c>
      <c r="K24" s="4">
        <f t="shared" si="4"/>
        <v>1247.03005464481</v>
      </c>
      <c r="L24" s="4">
        <f t="shared" si="2"/>
        <v>2494.06010928962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customHeight="1" spans="1:22">
      <c r="A25" s="9">
        <v>18</v>
      </c>
      <c r="B25" s="26">
        <v>202108</v>
      </c>
      <c r="C25" s="26" t="s">
        <v>52</v>
      </c>
      <c r="D25" s="26" t="s">
        <v>53</v>
      </c>
      <c r="E25" s="1">
        <v>48317.3</v>
      </c>
      <c r="F25" s="2">
        <v>44774</v>
      </c>
      <c r="G25" s="2">
        <v>45138</v>
      </c>
      <c r="H25" s="3">
        <f t="shared" si="0"/>
        <v>365</v>
      </c>
      <c r="I25" s="4">
        <f t="shared" si="1"/>
        <v>132.376164383562</v>
      </c>
      <c r="J25" s="4">
        <f t="shared" si="3"/>
        <v>4103.66109589041</v>
      </c>
      <c r="K25" s="4">
        <f t="shared" si="4"/>
        <v>4103.66109589041</v>
      </c>
      <c r="L25" s="4">
        <f t="shared" si="2"/>
        <v>8207.32219178082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6" customHeight="1" spans="1:22">
      <c r="A26" s="9"/>
      <c r="B26" s="28"/>
      <c r="C26" s="28"/>
      <c r="D26" s="28"/>
      <c r="E26" s="1">
        <v>49766.82</v>
      </c>
      <c r="F26" s="2">
        <v>45139</v>
      </c>
      <c r="G26" s="2">
        <v>45504</v>
      </c>
      <c r="H26" s="3">
        <f t="shared" si="0"/>
        <v>366</v>
      </c>
      <c r="I26" s="4">
        <f t="shared" si="1"/>
        <v>135.974918032787</v>
      </c>
      <c r="J26" s="4">
        <f t="shared" si="3"/>
        <v>4215.22245901639</v>
      </c>
      <c r="K26" s="4">
        <f t="shared" si="4"/>
        <v>4215.22245901639</v>
      </c>
      <c r="L26" s="4">
        <f t="shared" si="2"/>
        <v>8430.44491803279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customHeight="1" spans="1:22">
      <c r="A27" s="9">
        <v>19</v>
      </c>
      <c r="B27" s="17">
        <v>202003</v>
      </c>
      <c r="C27" s="17" t="s">
        <v>54</v>
      </c>
      <c r="D27" s="17" t="s">
        <v>55</v>
      </c>
      <c r="E27" s="1">
        <v>4200</v>
      </c>
      <c r="F27" s="2">
        <v>45062</v>
      </c>
      <c r="G27" s="2">
        <v>45427</v>
      </c>
      <c r="H27" s="3">
        <f t="shared" si="0"/>
        <v>366</v>
      </c>
      <c r="I27" s="4">
        <f t="shared" si="1"/>
        <v>11.4754098360656</v>
      </c>
      <c r="J27" s="4">
        <f t="shared" si="3"/>
        <v>355.737704918033</v>
      </c>
      <c r="K27" s="4">
        <f t="shared" si="4"/>
        <v>355.737704918033</v>
      </c>
      <c r="L27" s="4">
        <f t="shared" si="2"/>
        <v>711.475409836066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customHeight="1" spans="1:22">
      <c r="A28" s="9">
        <v>20</v>
      </c>
      <c r="B28" s="26">
        <v>202110</v>
      </c>
      <c r="C28" s="26" t="s">
        <v>56</v>
      </c>
      <c r="D28" s="26" t="s">
        <v>57</v>
      </c>
      <c r="E28" s="1">
        <v>125968.5</v>
      </c>
      <c r="F28" s="2">
        <v>44792</v>
      </c>
      <c r="G28" s="2">
        <v>45156</v>
      </c>
      <c r="H28" s="3">
        <f t="shared" si="0"/>
        <v>365</v>
      </c>
      <c r="I28" s="4">
        <f t="shared" si="1"/>
        <v>345.119178082192</v>
      </c>
      <c r="J28" s="4">
        <f t="shared" si="3"/>
        <v>10698.6945205479</v>
      </c>
      <c r="K28" s="4">
        <f>I28*18</f>
        <v>6212.14520547945</v>
      </c>
      <c r="L28" s="4">
        <f t="shared" si="2"/>
        <v>16910.8397260274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r="29" customHeight="1" spans="1:22">
      <c r="A29" s="9"/>
      <c r="B29" s="28"/>
      <c r="C29" s="28"/>
      <c r="D29" s="28"/>
      <c r="E29" s="1">
        <v>132266.9</v>
      </c>
      <c r="F29" s="2">
        <v>45157</v>
      </c>
      <c r="G29" s="2">
        <v>45522</v>
      </c>
      <c r="H29" s="3">
        <f t="shared" si="0"/>
        <v>366</v>
      </c>
      <c r="I29" s="4">
        <f t="shared" si="1"/>
        <v>361.384972677596</v>
      </c>
      <c r="J29" s="4">
        <v>0</v>
      </c>
      <c r="K29" s="4">
        <f>I29*13</f>
        <v>4698.00464480874</v>
      </c>
      <c r="L29" s="4">
        <f t="shared" si="2"/>
        <v>4698.00464480874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customHeight="1" spans="1:22">
      <c r="A30" s="9">
        <v>21</v>
      </c>
      <c r="B30" s="17">
        <v>202014</v>
      </c>
      <c r="C30" s="17" t="s">
        <v>58</v>
      </c>
      <c r="D30" s="17" t="s">
        <v>59</v>
      </c>
      <c r="E30" s="1">
        <v>24424</v>
      </c>
      <c r="F30" s="2">
        <v>44805</v>
      </c>
      <c r="G30" s="2">
        <v>45169</v>
      </c>
      <c r="H30" s="3">
        <f t="shared" si="0"/>
        <v>365</v>
      </c>
      <c r="I30" s="4">
        <f t="shared" si="1"/>
        <v>66.9150684931507</v>
      </c>
      <c r="J30" s="4">
        <f t="shared" ref="J30:J35" si="5">I30*31</f>
        <v>2074.36712328767</v>
      </c>
      <c r="K30" s="4">
        <f>I30*31</f>
        <v>2074.36712328767</v>
      </c>
      <c r="L30" s="4">
        <f t="shared" si="2"/>
        <v>4148.73424657534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customHeight="1" spans="1:22">
      <c r="A31" s="9">
        <v>22</v>
      </c>
      <c r="B31" s="17">
        <v>202011</v>
      </c>
      <c r="C31" s="17" t="s">
        <v>60</v>
      </c>
      <c r="D31" s="17" t="s">
        <v>61</v>
      </c>
      <c r="E31" s="1">
        <v>14408</v>
      </c>
      <c r="F31" s="2">
        <v>44805</v>
      </c>
      <c r="G31" s="2">
        <v>45169</v>
      </c>
      <c r="H31" s="3">
        <f t="shared" si="0"/>
        <v>365</v>
      </c>
      <c r="I31" s="4">
        <f t="shared" si="1"/>
        <v>39.4739726027397</v>
      </c>
      <c r="J31" s="4">
        <f t="shared" si="5"/>
        <v>1223.69315068493</v>
      </c>
      <c r="K31" s="4">
        <f>I31*31</f>
        <v>1223.69315068493</v>
      </c>
      <c r="L31" s="4">
        <f t="shared" si="2"/>
        <v>2447.38630136986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customHeight="1" spans="1:22">
      <c r="A32" s="9">
        <v>23</v>
      </c>
      <c r="B32" s="17">
        <v>202109</v>
      </c>
      <c r="C32" s="17" t="s">
        <v>62</v>
      </c>
      <c r="D32" s="17" t="s">
        <v>63</v>
      </c>
      <c r="E32" s="1">
        <v>438000</v>
      </c>
      <c r="F32" s="2">
        <v>44805</v>
      </c>
      <c r="G32" s="2">
        <v>45169</v>
      </c>
      <c r="H32" s="3">
        <f t="shared" si="0"/>
        <v>365</v>
      </c>
      <c r="I32" s="4">
        <f t="shared" si="1"/>
        <v>1200</v>
      </c>
      <c r="J32" s="4">
        <f t="shared" si="5"/>
        <v>37200</v>
      </c>
      <c r="K32" s="4">
        <f>I32*31</f>
        <v>37200</v>
      </c>
      <c r="L32" s="4">
        <f t="shared" si="2"/>
        <v>74400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customHeight="1" spans="1:22">
      <c r="A33" s="9">
        <v>24</v>
      </c>
      <c r="B33" s="17">
        <v>202113</v>
      </c>
      <c r="C33" s="17" t="s">
        <v>64</v>
      </c>
      <c r="D33" s="17" t="s">
        <v>65</v>
      </c>
      <c r="E33" s="1">
        <v>438000</v>
      </c>
      <c r="F33" s="2">
        <v>44805</v>
      </c>
      <c r="G33" s="2">
        <v>45169</v>
      </c>
      <c r="H33" s="3">
        <f t="shared" si="0"/>
        <v>365</v>
      </c>
      <c r="I33" s="4">
        <f t="shared" si="1"/>
        <v>1200</v>
      </c>
      <c r="J33" s="4">
        <f t="shared" si="5"/>
        <v>37200</v>
      </c>
      <c r="K33" s="4">
        <f>I33*31</f>
        <v>37200</v>
      </c>
      <c r="L33" s="4">
        <f t="shared" si="2"/>
        <v>74400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customHeight="1" spans="1:22">
      <c r="A34" s="9">
        <v>25</v>
      </c>
      <c r="B34" s="17">
        <v>202114</v>
      </c>
      <c r="C34" s="17" t="s">
        <v>66</v>
      </c>
      <c r="D34" s="17" t="s">
        <v>67</v>
      </c>
      <c r="E34" s="1">
        <v>438000</v>
      </c>
      <c r="F34" s="2">
        <v>44805</v>
      </c>
      <c r="G34" s="2">
        <v>45169</v>
      </c>
      <c r="H34" s="3">
        <f t="shared" si="0"/>
        <v>365</v>
      </c>
      <c r="I34" s="4">
        <f t="shared" si="1"/>
        <v>1200</v>
      </c>
      <c r="J34" s="4">
        <f t="shared" si="5"/>
        <v>37200</v>
      </c>
      <c r="K34" s="4">
        <f>I34*31</f>
        <v>37200</v>
      </c>
      <c r="L34" s="4">
        <f t="shared" si="2"/>
        <v>74400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customHeight="1" spans="1:22">
      <c r="A35" s="9">
        <v>26</v>
      </c>
      <c r="B35" s="26">
        <v>202207</v>
      </c>
      <c r="C35" s="26" t="s">
        <v>68</v>
      </c>
      <c r="D35" s="26" t="s">
        <v>69</v>
      </c>
      <c r="E35" s="1">
        <v>18068</v>
      </c>
      <c r="F35" s="2">
        <v>44774</v>
      </c>
      <c r="G35" s="2">
        <v>45138</v>
      </c>
      <c r="H35" s="3">
        <f t="shared" si="0"/>
        <v>365</v>
      </c>
      <c r="I35" s="4">
        <f t="shared" si="1"/>
        <v>49.5013698630137</v>
      </c>
      <c r="J35" s="4">
        <f t="shared" si="5"/>
        <v>1534.54246575342</v>
      </c>
      <c r="K35" s="4">
        <v>0</v>
      </c>
      <c r="L35" s="4">
        <f t="shared" si="2"/>
        <v>1534.54246575342</v>
      </c>
      <c r="M35" s="1"/>
      <c r="N35" s="1"/>
      <c r="O35" s="1"/>
      <c r="P35" s="1"/>
      <c r="Q35" s="1"/>
      <c r="R35" s="1"/>
      <c r="S35" s="1"/>
      <c r="T35" s="1"/>
      <c r="U35" s="1"/>
      <c r="V35" s="1"/>
    </row>
    <row r="36" customHeight="1" spans="1:22">
      <c r="A36" s="9"/>
      <c r="B36" s="28"/>
      <c r="C36" s="28"/>
      <c r="D36" s="28"/>
      <c r="E36" s="1">
        <v>18070</v>
      </c>
      <c r="F36" s="2">
        <v>45139</v>
      </c>
      <c r="G36" s="2">
        <v>45504</v>
      </c>
      <c r="H36" s="3">
        <f t="shared" si="0"/>
        <v>366</v>
      </c>
      <c r="I36" s="4">
        <f t="shared" si="1"/>
        <v>49.3715846994535</v>
      </c>
      <c r="J36" s="4">
        <v>0</v>
      </c>
      <c r="K36" s="4">
        <f>I36*31</f>
        <v>1530.51912568306</v>
      </c>
      <c r="L36" s="4">
        <f t="shared" si="2"/>
        <v>1530.51912568306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customHeight="1" spans="1:12">
      <c r="A37" s="54">
        <v>27</v>
      </c>
      <c r="B37" s="55">
        <v>202311</v>
      </c>
      <c r="C37" s="55" t="s">
        <v>70</v>
      </c>
      <c r="D37" s="55" t="s">
        <v>71</v>
      </c>
      <c r="E37" s="32">
        <v>79677.68</v>
      </c>
      <c r="F37" s="34">
        <v>44774</v>
      </c>
      <c r="G37" s="34">
        <v>45138</v>
      </c>
      <c r="H37" s="3">
        <f t="shared" si="0"/>
        <v>365</v>
      </c>
      <c r="I37" s="4">
        <f t="shared" si="1"/>
        <v>218.29501369863</v>
      </c>
      <c r="J37" s="35">
        <f>I37*31</f>
        <v>6767.14542465753</v>
      </c>
      <c r="K37" s="32">
        <v>0</v>
      </c>
      <c r="L37" s="4">
        <f t="shared" si="2"/>
        <v>6767.14542465753</v>
      </c>
    </row>
    <row r="38" customHeight="1" spans="1:12">
      <c r="A38" s="56"/>
      <c r="B38" s="33"/>
      <c r="C38" s="33"/>
      <c r="D38" s="33"/>
      <c r="E38" s="32">
        <v>82068.01</v>
      </c>
      <c r="F38" s="34">
        <v>45139</v>
      </c>
      <c r="G38" s="34">
        <v>45504</v>
      </c>
      <c r="H38" s="3">
        <f t="shared" si="0"/>
        <v>366</v>
      </c>
      <c r="I38" s="4">
        <f t="shared" si="1"/>
        <v>224.229535519126</v>
      </c>
      <c r="J38" s="32">
        <v>0</v>
      </c>
      <c r="K38" s="35">
        <f>I38*31</f>
        <v>6951.1156010929</v>
      </c>
      <c r="L38" s="4">
        <f t="shared" si="2"/>
        <v>6951.1156010929</v>
      </c>
    </row>
    <row r="39" customHeight="1" spans="1:12">
      <c r="A39" s="31">
        <v>28</v>
      </c>
      <c r="B39" s="32">
        <v>202304</v>
      </c>
      <c r="C39" s="32" t="s">
        <v>72</v>
      </c>
      <c r="D39" s="32" t="s">
        <v>73</v>
      </c>
      <c r="E39" s="32">
        <v>313839.17</v>
      </c>
      <c r="F39" s="34">
        <v>44986</v>
      </c>
      <c r="G39" s="34">
        <v>45291</v>
      </c>
      <c r="H39" s="3">
        <f t="shared" si="0"/>
        <v>306</v>
      </c>
      <c r="I39" s="4">
        <f t="shared" si="1"/>
        <v>1025.61820261438</v>
      </c>
      <c r="J39" s="35">
        <f>I39*31</f>
        <v>31794.1642810457</v>
      </c>
      <c r="K39" s="35">
        <f>I39*31</f>
        <v>31794.1642810457</v>
      </c>
      <c r="L39" s="4">
        <f t="shared" si="2"/>
        <v>63588.3285620915</v>
      </c>
    </row>
    <row r="40" customHeight="1" spans="1:12">
      <c r="A40" s="31">
        <v>29</v>
      </c>
      <c r="B40" s="32">
        <v>202303</v>
      </c>
      <c r="C40" s="32" t="s">
        <v>74</v>
      </c>
      <c r="D40" s="32" t="s">
        <v>75</v>
      </c>
      <c r="E40" s="32">
        <v>124556.25</v>
      </c>
      <c r="F40" s="34">
        <v>44985</v>
      </c>
      <c r="G40" s="34">
        <v>45349</v>
      </c>
      <c r="H40" s="3">
        <f t="shared" si="0"/>
        <v>365</v>
      </c>
      <c r="I40" s="4">
        <f t="shared" si="1"/>
        <v>341.25</v>
      </c>
      <c r="J40" s="35">
        <f>I40*31</f>
        <v>10578.75</v>
      </c>
      <c r="K40" s="35">
        <f>I40*31</f>
        <v>10578.75</v>
      </c>
      <c r="L40" s="4">
        <f t="shared" si="2"/>
        <v>21157.5</v>
      </c>
    </row>
    <row r="41" customHeight="1" spans="1:12">
      <c r="A41" s="31">
        <v>30</v>
      </c>
      <c r="B41" s="32">
        <v>202202</v>
      </c>
      <c r="C41" s="32" t="s">
        <v>76</v>
      </c>
      <c r="D41" s="32" t="s">
        <v>77</v>
      </c>
      <c r="E41" s="32">
        <v>171247.8</v>
      </c>
      <c r="F41" s="34">
        <v>44974</v>
      </c>
      <c r="G41" s="34">
        <v>45338</v>
      </c>
      <c r="H41" s="3">
        <f t="shared" si="0"/>
        <v>365</v>
      </c>
      <c r="I41" s="4">
        <f t="shared" si="1"/>
        <v>469.172054794521</v>
      </c>
      <c r="J41" s="35">
        <f>I41*31</f>
        <v>14544.3336986301</v>
      </c>
      <c r="K41" s="35">
        <f>I41*31</f>
        <v>14544.3336986301</v>
      </c>
      <c r="L41" s="4">
        <f t="shared" si="2"/>
        <v>29088.6673972603</v>
      </c>
    </row>
    <row r="42" customHeight="1" spans="1:12">
      <c r="A42" s="31">
        <v>31</v>
      </c>
      <c r="B42" s="32">
        <v>202116</v>
      </c>
      <c r="C42" s="32" t="s">
        <v>78</v>
      </c>
      <c r="D42" s="32" t="s">
        <v>79</v>
      </c>
      <c r="E42" s="32">
        <v>4800</v>
      </c>
      <c r="F42" s="34">
        <v>44927</v>
      </c>
      <c r="G42" s="34">
        <v>45291</v>
      </c>
      <c r="H42" s="3">
        <f t="shared" si="0"/>
        <v>365</v>
      </c>
      <c r="I42" s="4">
        <f t="shared" si="1"/>
        <v>13.1506849315068</v>
      </c>
      <c r="J42" s="35">
        <f>I42*31</f>
        <v>407.671232876712</v>
      </c>
      <c r="K42" s="35">
        <f>I42*31</f>
        <v>407.671232876712</v>
      </c>
      <c r="L42" s="4">
        <f t="shared" si="2"/>
        <v>815.342465753425</v>
      </c>
    </row>
    <row r="43" customHeight="1" spans="12:12">
      <c r="L43" s="35">
        <f>SUM(L7:L42)</f>
        <v>1130469.84092073</v>
      </c>
    </row>
    <row r="44" customHeight="1" spans="12:12">
      <c r="L44" s="35">
        <f>L43+3086800</f>
        <v>4217269.84092073</v>
      </c>
    </row>
  </sheetData>
  <mergeCells count="43">
    <mergeCell ref="A1:N1"/>
    <mergeCell ref="A3:A4"/>
    <mergeCell ref="A5:A6"/>
    <mergeCell ref="A7:A8"/>
    <mergeCell ref="A10:A11"/>
    <mergeCell ref="A14:A15"/>
    <mergeCell ref="A25:A26"/>
    <mergeCell ref="A28:A29"/>
    <mergeCell ref="A35:A36"/>
    <mergeCell ref="A37:A38"/>
    <mergeCell ref="B7:B8"/>
    <mergeCell ref="B14:B15"/>
    <mergeCell ref="B25:B26"/>
    <mergeCell ref="B28:B29"/>
    <mergeCell ref="B35:B36"/>
    <mergeCell ref="B37:B38"/>
    <mergeCell ref="C3:C4"/>
    <mergeCell ref="C5:C6"/>
    <mergeCell ref="C7:C8"/>
    <mergeCell ref="C10:C11"/>
    <mergeCell ref="C14:C15"/>
    <mergeCell ref="C25:C26"/>
    <mergeCell ref="C28:C29"/>
    <mergeCell ref="C35:C36"/>
    <mergeCell ref="C37:C38"/>
    <mergeCell ref="D3:D4"/>
    <mergeCell ref="D7:D8"/>
    <mergeCell ref="D10:D11"/>
    <mergeCell ref="D14:D15"/>
    <mergeCell ref="D25:D26"/>
    <mergeCell ref="D28:D29"/>
    <mergeCell ref="D35:D36"/>
    <mergeCell ref="D37:D38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zoomScale="80" zoomScaleNormal="80" topLeftCell="M1" workbookViewId="0">
      <pane ySplit="2" topLeftCell="A3" activePane="bottomLeft" state="frozen"/>
      <selection/>
      <selection pane="bottomLeft" activeCell="A2" sqref="A2:N3"/>
    </sheetView>
  </sheetViews>
  <sheetFormatPr defaultColWidth="25.6363636363636" defaultRowHeight="32" customHeight="1"/>
  <cols>
    <col min="1" max="1" width="9.09090909090909" customWidth="1"/>
    <col min="2" max="2" width="21.0909090909091" customWidth="1"/>
    <col min="3" max="3" width="19.5454545454545" customWidth="1"/>
    <col min="4" max="4" width="32" customWidth="1"/>
    <col min="5" max="16384" width="25.6363636363636" customWidth="1"/>
  </cols>
  <sheetData>
    <row r="1" customHeight="1" spans="1:14">
      <c r="A1" s="7" t="s">
        <v>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customHeight="1" spans="1:14">
      <c r="A2" s="9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customHeight="1" spans="1:14">
      <c r="A3" s="9">
        <v>4</v>
      </c>
      <c r="B3" s="10">
        <v>201714</v>
      </c>
      <c r="C3" s="11" t="s">
        <v>21</v>
      </c>
      <c r="D3" s="12" t="s">
        <v>22</v>
      </c>
      <c r="E3" s="1">
        <v>1966900</v>
      </c>
      <c r="F3" s="2">
        <v>44593</v>
      </c>
      <c r="G3" s="2">
        <v>44957</v>
      </c>
      <c r="H3" s="3">
        <f t="shared" ref="H3:H15" si="0">(G3-F3)+1</f>
        <v>365</v>
      </c>
      <c r="I3" s="4">
        <f t="shared" ref="I3:I15" si="1">E3/H3</f>
        <v>5388.76712328767</v>
      </c>
      <c r="J3" s="4">
        <f>I3*31</f>
        <v>167051.780821918</v>
      </c>
      <c r="K3" s="4">
        <f>I3*31</f>
        <v>167051.780821918</v>
      </c>
      <c r="L3" s="4">
        <f t="shared" ref="L3:L15" si="2">J3+K3</f>
        <v>334103.561643836</v>
      </c>
      <c r="M3" s="1"/>
      <c r="N3" s="1"/>
    </row>
    <row r="4" customHeight="1" spans="1:14">
      <c r="A4" s="9">
        <v>5</v>
      </c>
      <c r="B4" s="10">
        <v>202201</v>
      </c>
      <c r="C4" s="11" t="s">
        <v>23</v>
      </c>
      <c r="D4" s="12" t="s">
        <v>24</v>
      </c>
      <c r="E4" s="1">
        <v>43500</v>
      </c>
      <c r="F4" s="2">
        <v>44593</v>
      </c>
      <c r="G4" s="2">
        <v>44957</v>
      </c>
      <c r="H4" s="3">
        <f t="shared" si="0"/>
        <v>365</v>
      </c>
      <c r="I4" s="4">
        <f t="shared" si="1"/>
        <v>119.178082191781</v>
      </c>
      <c r="J4" s="4">
        <f t="shared" ref="J4:J9" si="3">I4*31</f>
        <v>3694.52054794521</v>
      </c>
      <c r="K4" s="4">
        <f>I4*31</f>
        <v>3694.52054794521</v>
      </c>
      <c r="L4" s="4">
        <f t="shared" si="2"/>
        <v>7389.04109589041</v>
      </c>
      <c r="M4" s="1"/>
      <c r="N4" s="1"/>
    </row>
    <row r="5" customHeight="1" spans="1:14">
      <c r="A5" s="9">
        <v>7</v>
      </c>
      <c r="B5" s="13">
        <v>202010</v>
      </c>
      <c r="C5" s="14" t="s">
        <v>25</v>
      </c>
      <c r="D5" s="14" t="s">
        <v>26</v>
      </c>
      <c r="E5" s="1">
        <v>107738</v>
      </c>
      <c r="F5" s="2">
        <v>44424</v>
      </c>
      <c r="G5" s="2">
        <v>44788</v>
      </c>
      <c r="H5" s="3">
        <f t="shared" si="0"/>
        <v>365</v>
      </c>
      <c r="I5" s="4">
        <f t="shared" si="1"/>
        <v>295.172602739726</v>
      </c>
      <c r="J5" s="4">
        <f t="shared" si="3"/>
        <v>9150.35068493151</v>
      </c>
      <c r="K5" s="4">
        <f>I5*15</f>
        <v>4427.58904109589</v>
      </c>
      <c r="L5" s="4">
        <f t="shared" si="2"/>
        <v>13577.9397260274</v>
      </c>
      <c r="M5" s="1"/>
      <c r="N5" s="1"/>
    </row>
    <row r="6" customHeight="1" spans="1:14">
      <c r="A6" s="9"/>
      <c r="B6" s="15"/>
      <c r="C6" s="16"/>
      <c r="D6" s="16"/>
      <c r="E6" s="1">
        <v>110970</v>
      </c>
      <c r="F6" s="2">
        <v>44789</v>
      </c>
      <c r="G6" s="2">
        <v>45153</v>
      </c>
      <c r="H6" s="3">
        <f t="shared" si="0"/>
        <v>365</v>
      </c>
      <c r="I6" s="4">
        <f t="shared" si="1"/>
        <v>304.027397260274</v>
      </c>
      <c r="J6" s="4">
        <v>0</v>
      </c>
      <c r="K6" s="4">
        <f>I6*16</f>
        <v>4864.43835616438</v>
      </c>
      <c r="L6" s="4">
        <f t="shared" si="2"/>
        <v>4864.43835616438</v>
      </c>
      <c r="M6" s="1"/>
      <c r="N6" s="1"/>
    </row>
    <row r="7" customHeight="1" spans="1:14">
      <c r="A7" s="9">
        <v>8</v>
      </c>
      <c r="B7" s="17">
        <v>202104</v>
      </c>
      <c r="C7" s="17" t="s">
        <v>27</v>
      </c>
      <c r="D7" s="17" t="s">
        <v>28</v>
      </c>
      <c r="E7" s="1">
        <v>46586</v>
      </c>
      <c r="F7" s="2">
        <v>44672</v>
      </c>
      <c r="G7" s="2">
        <v>45036</v>
      </c>
      <c r="H7" s="3">
        <f t="shared" si="0"/>
        <v>365</v>
      </c>
      <c r="I7" s="4">
        <f t="shared" si="1"/>
        <v>127.632876712329</v>
      </c>
      <c r="J7" s="4">
        <f t="shared" si="3"/>
        <v>3956.61917808219</v>
      </c>
      <c r="K7" s="4">
        <f t="shared" ref="K7:K22" si="4">I7*31</f>
        <v>3956.61917808219</v>
      </c>
      <c r="L7" s="4">
        <f t="shared" si="2"/>
        <v>7913.23835616438</v>
      </c>
      <c r="M7" s="1"/>
      <c r="N7" s="1"/>
    </row>
    <row r="8" customHeight="1" spans="1:14">
      <c r="A8" s="9">
        <v>9</v>
      </c>
      <c r="B8" s="17">
        <v>202063</v>
      </c>
      <c r="C8" s="17" t="s">
        <v>29</v>
      </c>
      <c r="D8" s="17" t="s">
        <v>30</v>
      </c>
      <c r="E8" s="1">
        <v>122692.57</v>
      </c>
      <c r="F8" s="2">
        <v>44506</v>
      </c>
      <c r="G8" s="2">
        <v>44870</v>
      </c>
      <c r="H8" s="3">
        <f t="shared" si="0"/>
        <v>365</v>
      </c>
      <c r="I8" s="4">
        <f t="shared" si="1"/>
        <v>336.14402739726</v>
      </c>
      <c r="J8" s="4">
        <f t="shared" si="3"/>
        <v>10420.4648493151</v>
      </c>
      <c r="K8" s="4">
        <f t="shared" si="4"/>
        <v>10420.4648493151</v>
      </c>
      <c r="L8" s="4">
        <f t="shared" si="2"/>
        <v>20840.9296986301</v>
      </c>
      <c r="M8" s="1"/>
      <c r="N8" s="1"/>
    </row>
    <row r="9" customHeight="1" spans="1:14">
      <c r="A9" s="9">
        <v>10</v>
      </c>
      <c r="B9" s="18">
        <v>202206</v>
      </c>
      <c r="C9" s="14" t="s">
        <v>31</v>
      </c>
      <c r="D9" s="19" t="s">
        <v>32</v>
      </c>
      <c r="E9" s="1">
        <v>517734</v>
      </c>
      <c r="F9" s="2">
        <v>44418</v>
      </c>
      <c r="G9" s="2">
        <v>44782</v>
      </c>
      <c r="H9" s="3">
        <f t="shared" si="0"/>
        <v>365</v>
      </c>
      <c r="I9" s="4">
        <f t="shared" si="1"/>
        <v>1418.44931506849</v>
      </c>
      <c r="J9" s="4">
        <f t="shared" si="3"/>
        <v>43971.9287671233</v>
      </c>
      <c r="K9" s="4">
        <f>I9*9</f>
        <v>12766.0438356164</v>
      </c>
      <c r="L9" s="4">
        <f t="shared" si="2"/>
        <v>56737.9726027397</v>
      </c>
      <c r="M9" s="4"/>
      <c r="N9" s="1"/>
    </row>
    <row r="10" customHeight="1" spans="1:14">
      <c r="A10" s="9"/>
      <c r="B10" s="20"/>
      <c r="C10" s="16"/>
      <c r="D10" s="21"/>
      <c r="E10" s="1">
        <v>271250</v>
      </c>
      <c r="F10" s="2">
        <v>44783</v>
      </c>
      <c r="G10" s="2">
        <v>44966</v>
      </c>
      <c r="H10" s="3">
        <f t="shared" si="0"/>
        <v>184</v>
      </c>
      <c r="I10" s="4">
        <f t="shared" si="1"/>
        <v>1474.1847826087</v>
      </c>
      <c r="J10" s="1">
        <v>0</v>
      </c>
      <c r="K10" s="4">
        <f>I10*22</f>
        <v>32432.0652173913</v>
      </c>
      <c r="L10" s="4">
        <f t="shared" si="2"/>
        <v>32432.0652173913</v>
      </c>
      <c r="M10" s="1"/>
      <c r="N10" s="1"/>
    </row>
    <row r="11" customHeight="1" spans="1:14">
      <c r="A11" s="9">
        <v>11</v>
      </c>
      <c r="B11" s="17">
        <v>202203</v>
      </c>
      <c r="C11" s="17" t="s">
        <v>33</v>
      </c>
      <c r="D11" s="17" t="s">
        <v>34</v>
      </c>
      <c r="E11" s="1">
        <v>762390</v>
      </c>
      <c r="F11" s="2">
        <v>44627</v>
      </c>
      <c r="G11" s="2">
        <v>44991</v>
      </c>
      <c r="H11" s="3">
        <f t="shared" si="0"/>
        <v>365</v>
      </c>
      <c r="I11" s="4">
        <f t="shared" si="1"/>
        <v>2088.7397260274</v>
      </c>
      <c r="J11" s="4">
        <f>I11*31</f>
        <v>64750.9315068493</v>
      </c>
      <c r="K11" s="4">
        <f t="shared" si="4"/>
        <v>64750.9315068493</v>
      </c>
      <c r="L11" s="4">
        <f t="shared" si="2"/>
        <v>129501.863013699</v>
      </c>
      <c r="M11" s="1"/>
      <c r="N11" s="1"/>
    </row>
    <row r="12" customHeight="1" spans="1:14">
      <c r="A12" s="9">
        <v>12</v>
      </c>
      <c r="B12" s="3">
        <v>201914</v>
      </c>
      <c r="C12" s="22" t="s">
        <v>35</v>
      </c>
      <c r="D12" s="23" t="s">
        <v>36</v>
      </c>
      <c r="E12" s="1">
        <v>60389.6</v>
      </c>
      <c r="F12" s="2">
        <v>44562</v>
      </c>
      <c r="G12" s="2">
        <v>44926</v>
      </c>
      <c r="H12" s="3">
        <f t="shared" si="0"/>
        <v>365</v>
      </c>
      <c r="I12" s="4">
        <f t="shared" si="1"/>
        <v>165.45095890411</v>
      </c>
      <c r="J12" s="4">
        <f>I12*31</f>
        <v>5128.9797260274</v>
      </c>
      <c r="K12" s="4">
        <f t="shared" si="4"/>
        <v>5128.9797260274</v>
      </c>
      <c r="L12" s="4">
        <f t="shared" si="2"/>
        <v>10257.9594520548</v>
      </c>
      <c r="M12" s="1"/>
      <c r="N12" s="1"/>
    </row>
    <row r="13" customHeight="1" spans="1:14">
      <c r="A13" s="9">
        <v>13</v>
      </c>
      <c r="B13" s="17">
        <v>202204</v>
      </c>
      <c r="C13" s="17" t="s">
        <v>37</v>
      </c>
      <c r="D13" s="17" t="s">
        <v>38</v>
      </c>
      <c r="E13" s="1">
        <v>127514</v>
      </c>
      <c r="F13" s="2">
        <v>44697</v>
      </c>
      <c r="G13" s="2">
        <v>45061</v>
      </c>
      <c r="H13" s="3">
        <f t="shared" si="0"/>
        <v>365</v>
      </c>
      <c r="I13" s="4">
        <f t="shared" si="1"/>
        <v>349.353424657534</v>
      </c>
      <c r="J13" s="4">
        <f>I13*31</f>
        <v>10829.9561643836</v>
      </c>
      <c r="K13" s="4">
        <f t="shared" si="4"/>
        <v>10829.9561643836</v>
      </c>
      <c r="L13" s="4">
        <f t="shared" si="2"/>
        <v>21659.9123287671</v>
      </c>
      <c r="M13" s="1"/>
      <c r="N13" s="1"/>
    </row>
    <row r="14" customHeight="1" spans="1:14">
      <c r="A14" s="9">
        <v>14</v>
      </c>
      <c r="B14" s="17">
        <v>201801</v>
      </c>
      <c r="C14" s="17" t="s">
        <v>39</v>
      </c>
      <c r="D14" s="17" t="s">
        <v>40</v>
      </c>
      <c r="E14" s="1">
        <v>8047.4</v>
      </c>
      <c r="F14" s="2">
        <v>44661</v>
      </c>
      <c r="G14" s="2">
        <v>45025</v>
      </c>
      <c r="H14" s="3">
        <f t="shared" si="0"/>
        <v>365</v>
      </c>
      <c r="I14" s="4">
        <f t="shared" si="1"/>
        <v>22.0476712328767</v>
      </c>
      <c r="J14" s="4">
        <f>I14*31</f>
        <v>683.477808219178</v>
      </c>
      <c r="K14" s="4">
        <f t="shared" si="4"/>
        <v>683.477808219178</v>
      </c>
      <c r="L14" s="4">
        <f t="shared" si="2"/>
        <v>1366.95561643836</v>
      </c>
      <c r="M14" s="1"/>
      <c r="N14" s="1"/>
    </row>
    <row r="15" customHeight="1" spans="1:14">
      <c r="A15" s="9">
        <v>15</v>
      </c>
      <c r="B15" s="10" t="s">
        <v>41</v>
      </c>
      <c r="C15" s="11" t="s">
        <v>42</v>
      </c>
      <c r="D15" s="12" t="s">
        <v>43</v>
      </c>
      <c r="E15" s="1">
        <v>83028</v>
      </c>
      <c r="F15" s="2">
        <v>44562</v>
      </c>
      <c r="G15" s="2">
        <v>44926</v>
      </c>
      <c r="H15" s="3">
        <f t="shared" si="0"/>
        <v>365</v>
      </c>
      <c r="I15" s="4">
        <f t="shared" si="1"/>
        <v>227.47397260274</v>
      </c>
      <c r="J15" s="4">
        <f>I15*31</f>
        <v>7051.69315068493</v>
      </c>
      <c r="K15" s="4">
        <f t="shared" si="4"/>
        <v>7051.69315068493</v>
      </c>
      <c r="L15" s="4">
        <f t="shared" si="2"/>
        <v>14103.3863013699</v>
      </c>
      <c r="M15" s="1"/>
      <c r="N15" s="1"/>
    </row>
    <row r="16" customHeight="1" spans="1:14">
      <c r="A16" s="9">
        <v>16</v>
      </c>
      <c r="B16" s="3">
        <v>202065</v>
      </c>
      <c r="C16" s="22" t="s">
        <v>46</v>
      </c>
      <c r="D16" s="23" t="s">
        <v>47</v>
      </c>
      <c r="E16" s="1">
        <v>69738</v>
      </c>
      <c r="F16" s="2">
        <v>44562</v>
      </c>
      <c r="G16" s="2">
        <v>44926</v>
      </c>
      <c r="H16" s="3">
        <f t="shared" ref="H16:H33" si="5">(G16-F16)+1</f>
        <v>365</v>
      </c>
      <c r="I16" s="4">
        <f t="shared" ref="I16:I33" si="6">E16/H16</f>
        <v>191.06301369863</v>
      </c>
      <c r="J16" s="4">
        <f t="shared" ref="J16:J22" si="7">I16*31</f>
        <v>5922.95342465753</v>
      </c>
      <c r="K16" s="4">
        <f t="shared" si="4"/>
        <v>5922.95342465753</v>
      </c>
      <c r="L16" s="4">
        <f t="shared" ref="L16:L33" si="8">J16+K16</f>
        <v>11845.9068493151</v>
      </c>
      <c r="M16" s="1"/>
      <c r="N16" s="1"/>
    </row>
    <row r="17" customHeight="1" spans="1:14">
      <c r="A17" s="9">
        <v>17</v>
      </c>
      <c r="B17" s="3">
        <v>202107</v>
      </c>
      <c r="C17" s="24" t="s">
        <v>48</v>
      </c>
      <c r="D17" s="22" t="s">
        <v>49</v>
      </c>
      <c r="E17" s="1">
        <v>116699</v>
      </c>
      <c r="F17" s="2">
        <v>45108</v>
      </c>
      <c r="G17" s="2">
        <v>45473</v>
      </c>
      <c r="H17" s="3">
        <f t="shared" si="5"/>
        <v>366</v>
      </c>
      <c r="I17" s="4">
        <f t="shared" si="6"/>
        <v>318.849726775956</v>
      </c>
      <c r="J17" s="4">
        <f t="shared" si="7"/>
        <v>9884.34153005465</v>
      </c>
      <c r="K17" s="4">
        <f t="shared" si="4"/>
        <v>9884.34153005465</v>
      </c>
      <c r="L17" s="4">
        <f t="shared" si="8"/>
        <v>19768.6830601093</v>
      </c>
      <c r="M17" s="1"/>
      <c r="N17" s="1"/>
    </row>
    <row r="18" customHeight="1" spans="1:14">
      <c r="A18" s="9">
        <v>18</v>
      </c>
      <c r="B18" s="17">
        <v>202205</v>
      </c>
      <c r="C18" s="17" t="s">
        <v>50</v>
      </c>
      <c r="D18" s="17" t="s">
        <v>51</v>
      </c>
      <c r="E18" s="1">
        <v>14100</v>
      </c>
      <c r="F18" s="2">
        <v>44713</v>
      </c>
      <c r="G18" s="2">
        <v>45077</v>
      </c>
      <c r="H18" s="3">
        <f t="shared" si="5"/>
        <v>365</v>
      </c>
      <c r="I18" s="4">
        <f t="shared" si="6"/>
        <v>38.6301369863014</v>
      </c>
      <c r="J18" s="4">
        <f t="shared" si="7"/>
        <v>1197.53424657534</v>
      </c>
      <c r="K18" s="4">
        <f t="shared" si="4"/>
        <v>1197.53424657534</v>
      </c>
      <c r="L18" s="4">
        <f t="shared" si="8"/>
        <v>2395.06849315069</v>
      </c>
      <c r="M18" s="1"/>
      <c r="N18" s="1"/>
    </row>
    <row r="19" customHeight="1" spans="1:14">
      <c r="A19" s="25">
        <v>19</v>
      </c>
      <c r="B19" s="26">
        <v>202108</v>
      </c>
      <c r="C19" s="26" t="s">
        <v>52</v>
      </c>
      <c r="D19" s="26" t="s">
        <v>53</v>
      </c>
      <c r="E19" s="1">
        <v>46910</v>
      </c>
      <c r="F19" s="2">
        <v>44409</v>
      </c>
      <c r="G19" s="2">
        <v>44773</v>
      </c>
      <c r="H19" s="3">
        <f t="shared" si="5"/>
        <v>365</v>
      </c>
      <c r="I19" s="4">
        <f t="shared" si="6"/>
        <v>128.520547945205</v>
      </c>
      <c r="J19" s="4">
        <f t="shared" si="7"/>
        <v>3984.13698630137</v>
      </c>
      <c r="K19" s="4">
        <f t="shared" si="4"/>
        <v>3984.13698630137</v>
      </c>
      <c r="L19" s="4">
        <f t="shared" si="8"/>
        <v>7968.27397260274</v>
      </c>
      <c r="M19" s="1"/>
      <c r="N19" s="1"/>
    </row>
    <row r="20" customHeight="1" spans="1:14">
      <c r="A20" s="27"/>
      <c r="B20" s="28"/>
      <c r="C20" s="28"/>
      <c r="D20" s="28"/>
      <c r="E20" s="1">
        <v>48317.3</v>
      </c>
      <c r="F20" s="2">
        <v>44774</v>
      </c>
      <c r="G20" s="2">
        <v>45138</v>
      </c>
      <c r="H20" s="3">
        <f t="shared" si="5"/>
        <v>365</v>
      </c>
      <c r="I20" s="4">
        <f t="shared" si="6"/>
        <v>132.376164383562</v>
      </c>
      <c r="J20" s="4">
        <f t="shared" si="7"/>
        <v>4103.66109589041</v>
      </c>
      <c r="K20" s="4">
        <f t="shared" si="4"/>
        <v>4103.66109589041</v>
      </c>
      <c r="L20" s="4">
        <f t="shared" si="8"/>
        <v>8207.32219178082</v>
      </c>
      <c r="M20" s="1"/>
      <c r="N20" s="1"/>
    </row>
    <row r="21" customHeight="1" spans="1:14">
      <c r="A21" s="9">
        <v>20</v>
      </c>
      <c r="B21" s="17">
        <v>202003</v>
      </c>
      <c r="C21" s="17" t="s">
        <v>54</v>
      </c>
      <c r="D21" s="17" t="s">
        <v>55</v>
      </c>
      <c r="E21" s="1">
        <v>4200</v>
      </c>
      <c r="F21" s="2">
        <v>44697</v>
      </c>
      <c r="G21" s="2">
        <v>45061</v>
      </c>
      <c r="H21" s="3">
        <f t="shared" si="5"/>
        <v>365</v>
      </c>
      <c r="I21" s="4">
        <f t="shared" si="6"/>
        <v>11.5068493150685</v>
      </c>
      <c r="J21" s="4">
        <f t="shared" si="7"/>
        <v>356.712328767123</v>
      </c>
      <c r="K21" s="4">
        <f t="shared" si="4"/>
        <v>356.712328767123</v>
      </c>
      <c r="L21" s="4">
        <f t="shared" si="8"/>
        <v>713.424657534247</v>
      </c>
      <c r="M21" s="1"/>
      <c r="N21" s="1"/>
    </row>
    <row r="22" customHeight="1" spans="1:14">
      <c r="A22" s="9">
        <v>21</v>
      </c>
      <c r="B22" s="26">
        <v>202110</v>
      </c>
      <c r="C22" s="26" t="s">
        <v>56</v>
      </c>
      <c r="D22" s="26" t="s">
        <v>57</v>
      </c>
      <c r="E22" s="1">
        <v>119970</v>
      </c>
      <c r="F22" s="2">
        <v>44427</v>
      </c>
      <c r="G22" s="2">
        <v>44791</v>
      </c>
      <c r="H22" s="3">
        <f t="shared" si="5"/>
        <v>365</v>
      </c>
      <c r="I22" s="4">
        <f t="shared" si="6"/>
        <v>328.684931506849</v>
      </c>
      <c r="J22" s="4">
        <f t="shared" si="7"/>
        <v>10189.2328767123</v>
      </c>
      <c r="K22" s="4">
        <f>I22*18</f>
        <v>5916.32876712329</v>
      </c>
      <c r="L22" s="4">
        <f t="shared" si="8"/>
        <v>16105.5616438356</v>
      </c>
      <c r="M22" s="1"/>
      <c r="N22" s="1"/>
    </row>
    <row r="23" customHeight="1" spans="1:14">
      <c r="A23" s="9"/>
      <c r="B23" s="28"/>
      <c r="C23" s="28"/>
      <c r="D23" s="28"/>
      <c r="E23" s="1">
        <v>125968.5</v>
      </c>
      <c r="F23" s="2">
        <v>44792</v>
      </c>
      <c r="G23" s="2">
        <v>45156</v>
      </c>
      <c r="H23" s="3">
        <f t="shared" si="5"/>
        <v>365</v>
      </c>
      <c r="I23" s="4">
        <f t="shared" si="6"/>
        <v>345.119178082192</v>
      </c>
      <c r="J23" s="4">
        <v>0</v>
      </c>
      <c r="K23" s="4">
        <f>I23*13</f>
        <v>4486.54931506849</v>
      </c>
      <c r="L23" s="4">
        <f t="shared" si="8"/>
        <v>4486.54931506849</v>
      </c>
      <c r="M23" s="1"/>
      <c r="N23" s="1"/>
    </row>
    <row r="24" customHeight="1" spans="1:14">
      <c r="A24" s="9">
        <v>22</v>
      </c>
      <c r="B24" s="17">
        <v>202014</v>
      </c>
      <c r="C24" s="17" t="s">
        <v>58</v>
      </c>
      <c r="D24" s="17" t="s">
        <v>59</v>
      </c>
      <c r="E24" s="1">
        <v>23713</v>
      </c>
      <c r="F24" s="2">
        <v>44440</v>
      </c>
      <c r="G24" s="2">
        <v>44804</v>
      </c>
      <c r="H24" s="3">
        <f t="shared" si="5"/>
        <v>365</v>
      </c>
      <c r="I24" s="4">
        <f t="shared" si="6"/>
        <v>64.9671232876712</v>
      </c>
      <c r="J24" s="4">
        <f t="shared" ref="J24:J29" si="9">I24*31</f>
        <v>2013.98082191781</v>
      </c>
      <c r="K24" s="4">
        <f t="shared" ref="K24:K28" si="10">I24*31</f>
        <v>2013.98082191781</v>
      </c>
      <c r="L24" s="4">
        <f t="shared" si="8"/>
        <v>4027.96164383562</v>
      </c>
      <c r="M24" s="1"/>
      <c r="N24" s="1"/>
    </row>
    <row r="25" customHeight="1" spans="1:14">
      <c r="A25" s="9">
        <v>23</v>
      </c>
      <c r="B25" s="17">
        <v>202011</v>
      </c>
      <c r="C25" s="17" t="s">
        <v>60</v>
      </c>
      <c r="D25" s="17" t="s">
        <v>61</v>
      </c>
      <c r="E25" s="1">
        <v>13988</v>
      </c>
      <c r="F25" s="2">
        <v>44440</v>
      </c>
      <c r="G25" s="2">
        <v>44804</v>
      </c>
      <c r="H25" s="3">
        <f t="shared" si="5"/>
        <v>365</v>
      </c>
      <c r="I25" s="4">
        <f t="shared" si="6"/>
        <v>38.3232876712329</v>
      </c>
      <c r="J25" s="4">
        <f t="shared" si="9"/>
        <v>1188.02191780822</v>
      </c>
      <c r="K25" s="4">
        <f t="shared" si="10"/>
        <v>1188.02191780822</v>
      </c>
      <c r="L25" s="4">
        <f t="shared" si="8"/>
        <v>2376.04383561644</v>
      </c>
      <c r="M25" s="1"/>
      <c r="N25" s="1"/>
    </row>
    <row r="26" customHeight="1" spans="1:14">
      <c r="A26" s="9">
        <v>24</v>
      </c>
      <c r="B26" s="17">
        <v>202109</v>
      </c>
      <c r="C26" s="17" t="s">
        <v>62</v>
      </c>
      <c r="D26" s="17" t="s">
        <v>63</v>
      </c>
      <c r="E26" s="1">
        <v>350400</v>
      </c>
      <c r="F26" s="2">
        <v>44440</v>
      </c>
      <c r="G26" s="2">
        <v>44804</v>
      </c>
      <c r="H26" s="3">
        <f t="shared" si="5"/>
        <v>365</v>
      </c>
      <c r="I26" s="4">
        <f t="shared" si="6"/>
        <v>960</v>
      </c>
      <c r="J26" s="4">
        <f t="shared" si="9"/>
        <v>29760</v>
      </c>
      <c r="K26" s="4">
        <f t="shared" si="10"/>
        <v>29760</v>
      </c>
      <c r="L26" s="4">
        <f t="shared" si="8"/>
        <v>59520</v>
      </c>
      <c r="M26" s="1"/>
      <c r="N26" s="1"/>
    </row>
    <row r="27" customHeight="1" spans="1:14">
      <c r="A27" s="9">
        <v>25</v>
      </c>
      <c r="B27" s="17">
        <v>202113</v>
      </c>
      <c r="C27" s="17" t="s">
        <v>64</v>
      </c>
      <c r="D27" s="17" t="s">
        <v>65</v>
      </c>
      <c r="E27" s="1">
        <v>350400</v>
      </c>
      <c r="F27" s="2">
        <v>44440</v>
      </c>
      <c r="G27" s="2">
        <v>44804</v>
      </c>
      <c r="H27" s="3">
        <f t="shared" si="5"/>
        <v>365</v>
      </c>
      <c r="I27" s="4">
        <f t="shared" si="6"/>
        <v>960</v>
      </c>
      <c r="J27" s="4">
        <f t="shared" si="9"/>
        <v>29760</v>
      </c>
      <c r="K27" s="4">
        <f t="shared" si="10"/>
        <v>29760</v>
      </c>
      <c r="L27" s="4">
        <f t="shared" si="8"/>
        <v>59520</v>
      </c>
      <c r="M27" s="1"/>
      <c r="N27" s="1"/>
    </row>
    <row r="28" customHeight="1" spans="1:14">
      <c r="A28" s="9">
        <v>26</v>
      </c>
      <c r="B28" s="17">
        <v>202114</v>
      </c>
      <c r="C28" s="17" t="s">
        <v>66</v>
      </c>
      <c r="D28" s="17" t="s">
        <v>67</v>
      </c>
      <c r="E28" s="1">
        <v>350400</v>
      </c>
      <c r="F28" s="2">
        <v>44440</v>
      </c>
      <c r="G28" s="2">
        <v>44804</v>
      </c>
      <c r="H28" s="3">
        <f t="shared" si="5"/>
        <v>365</v>
      </c>
      <c r="I28" s="4">
        <f t="shared" si="6"/>
        <v>960</v>
      </c>
      <c r="J28" s="4">
        <f t="shared" si="9"/>
        <v>29760</v>
      </c>
      <c r="K28" s="4">
        <f t="shared" si="10"/>
        <v>29760</v>
      </c>
      <c r="L28" s="4">
        <f t="shared" si="8"/>
        <v>59520</v>
      </c>
      <c r="M28" s="1"/>
      <c r="N28" s="1"/>
    </row>
    <row r="29" customHeight="1" spans="1:14">
      <c r="A29" s="9">
        <v>27</v>
      </c>
      <c r="B29" s="29">
        <v>202106</v>
      </c>
      <c r="C29" s="26" t="s">
        <v>68</v>
      </c>
      <c r="D29" s="26" t="s">
        <v>69</v>
      </c>
      <c r="E29" s="1">
        <v>13650</v>
      </c>
      <c r="F29" s="2">
        <v>44409</v>
      </c>
      <c r="G29" s="2">
        <v>44773</v>
      </c>
      <c r="H29" s="3">
        <f t="shared" si="5"/>
        <v>365</v>
      </c>
      <c r="I29" s="4">
        <f t="shared" si="6"/>
        <v>37.3972602739726</v>
      </c>
      <c r="J29" s="4">
        <f t="shared" si="9"/>
        <v>1159.31506849315</v>
      </c>
      <c r="K29" s="4">
        <v>0</v>
      </c>
      <c r="L29" s="4">
        <f t="shared" si="8"/>
        <v>1159.31506849315</v>
      </c>
      <c r="M29" s="1"/>
      <c r="N29" s="1"/>
    </row>
    <row r="30" customHeight="1" spans="1:14">
      <c r="A30" s="9"/>
      <c r="B30" s="26">
        <v>202207</v>
      </c>
      <c r="C30" s="28"/>
      <c r="D30" s="28"/>
      <c r="E30" s="1">
        <v>18068</v>
      </c>
      <c r="F30" s="2">
        <v>44774</v>
      </c>
      <c r="G30" s="2">
        <v>45138</v>
      </c>
      <c r="H30" s="3">
        <f t="shared" si="5"/>
        <v>365</v>
      </c>
      <c r="I30" s="4">
        <f t="shared" si="6"/>
        <v>49.5013698630137</v>
      </c>
      <c r="J30" s="4">
        <v>0</v>
      </c>
      <c r="K30" s="4">
        <f>I30*31</f>
        <v>1534.54246575342</v>
      </c>
      <c r="L30" s="4">
        <f t="shared" si="8"/>
        <v>1534.54246575342</v>
      </c>
      <c r="M30" s="1"/>
      <c r="N30" s="1"/>
    </row>
    <row r="31" customHeight="1" spans="1:14">
      <c r="A31" s="9"/>
      <c r="B31" s="26">
        <v>201907</v>
      </c>
      <c r="C31" s="30" t="s">
        <v>70</v>
      </c>
      <c r="D31" s="30" t="s">
        <v>71</v>
      </c>
      <c r="E31" s="1">
        <v>57288.6</v>
      </c>
      <c r="F31" s="2">
        <v>44409</v>
      </c>
      <c r="G31" s="2">
        <v>44773</v>
      </c>
      <c r="H31" s="3">
        <f t="shared" si="5"/>
        <v>365</v>
      </c>
      <c r="I31" s="4">
        <f t="shared" si="6"/>
        <v>156.955068493151</v>
      </c>
      <c r="J31" s="4">
        <f>I31*31</f>
        <v>4865.60712328767</v>
      </c>
      <c r="K31" s="4">
        <v>0</v>
      </c>
      <c r="L31" s="4">
        <f t="shared" si="8"/>
        <v>4865.60712328767</v>
      </c>
      <c r="M31" s="1"/>
      <c r="N31" s="1"/>
    </row>
    <row r="32" customHeight="1" spans="1:14">
      <c r="A32" s="31">
        <v>28</v>
      </c>
      <c r="B32" s="32">
        <v>202311</v>
      </c>
      <c r="C32" s="33"/>
      <c r="D32" s="33"/>
      <c r="E32" s="32">
        <v>79677.68</v>
      </c>
      <c r="F32" s="34">
        <v>44774</v>
      </c>
      <c r="G32" s="34">
        <v>45138</v>
      </c>
      <c r="H32" s="3">
        <f t="shared" si="5"/>
        <v>365</v>
      </c>
      <c r="I32" s="4">
        <f t="shared" si="6"/>
        <v>218.29501369863</v>
      </c>
      <c r="J32" s="35">
        <v>0</v>
      </c>
      <c r="K32" s="35">
        <f>I32*31</f>
        <v>6767.14542465753</v>
      </c>
      <c r="L32" s="4">
        <f t="shared" si="8"/>
        <v>6767.14542465753</v>
      </c>
      <c r="M32" s="32"/>
      <c r="N32" s="32"/>
    </row>
    <row r="33" customHeight="1" spans="1:14">
      <c r="A33" s="31">
        <v>30</v>
      </c>
      <c r="B33" s="32">
        <v>202202</v>
      </c>
      <c r="C33" s="32" t="s">
        <v>76</v>
      </c>
      <c r="D33" s="32" t="s">
        <v>77</v>
      </c>
      <c r="E33" s="32">
        <v>166260</v>
      </c>
      <c r="F33" s="34">
        <v>44609</v>
      </c>
      <c r="G33" s="34">
        <v>44973</v>
      </c>
      <c r="H33" s="3">
        <f t="shared" si="5"/>
        <v>365</v>
      </c>
      <c r="I33" s="4">
        <f t="shared" si="6"/>
        <v>455.506849315069</v>
      </c>
      <c r="J33" s="35">
        <f>I33*31</f>
        <v>14120.7123287671</v>
      </c>
      <c r="K33" s="35">
        <f>I33*31</f>
        <v>14120.7123287671</v>
      </c>
      <c r="L33" s="4">
        <f t="shared" si="8"/>
        <v>28241.4246575342</v>
      </c>
      <c r="M33" s="32"/>
      <c r="N33" s="32"/>
    </row>
    <row r="34" customHeight="1" spans="12:12">
      <c r="L34" s="6">
        <f>SUM(L3:L33)</f>
        <v>953772.093811747</v>
      </c>
    </row>
    <row r="35" customHeight="1" spans="12:12">
      <c r="L35">
        <f>L34+2330500</f>
        <v>3284272.09381175</v>
      </c>
    </row>
  </sheetData>
  <mergeCells count="22">
    <mergeCell ref="A1:N1"/>
    <mergeCell ref="A5:A6"/>
    <mergeCell ref="A9:A10"/>
    <mergeCell ref="A19:A20"/>
    <mergeCell ref="A22:A23"/>
    <mergeCell ref="A29:A30"/>
    <mergeCell ref="B5:B6"/>
    <mergeCell ref="B9:B10"/>
    <mergeCell ref="B19:B20"/>
    <mergeCell ref="B22:B23"/>
    <mergeCell ref="C5:C6"/>
    <mergeCell ref="C9:C10"/>
    <mergeCell ref="C19:C20"/>
    <mergeCell ref="C22:C23"/>
    <mergeCell ref="C29:C30"/>
    <mergeCell ref="C31:C32"/>
    <mergeCell ref="D5:D6"/>
    <mergeCell ref="D9:D10"/>
    <mergeCell ref="D19:D20"/>
    <mergeCell ref="D22:D23"/>
    <mergeCell ref="D29:D30"/>
    <mergeCell ref="D31:D3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zoomScale="80" zoomScaleNormal="80" topLeftCell="B1" workbookViewId="0">
      <selection activeCell="I3" sqref="I3"/>
    </sheetView>
  </sheetViews>
  <sheetFormatPr defaultColWidth="9" defaultRowHeight="14" outlineLevelRow="1"/>
  <cols>
    <col min="1" max="1" width="20.6363636363636" customWidth="1"/>
    <col min="2" max="2" width="22.7636363636364" customWidth="1"/>
    <col min="3" max="3" width="28.2909090909091" customWidth="1"/>
    <col min="4" max="6" width="18.9727272727273" customWidth="1"/>
    <col min="7" max="7" width="22.7727272727273" customWidth="1"/>
    <col min="8" max="9" width="21.2636363636364" customWidth="1"/>
    <col min="10" max="10" width="12.9090909090909"/>
  </cols>
  <sheetData>
    <row r="1" ht="50" customHeight="1" spans="1:9">
      <c r="A1" s="1" t="s">
        <v>5</v>
      </c>
      <c r="B1" s="1" t="s">
        <v>81</v>
      </c>
      <c r="C1" s="1" t="s">
        <v>82</v>
      </c>
      <c r="D1" s="1" t="s">
        <v>8</v>
      </c>
      <c r="E1" s="1" t="s">
        <v>9</v>
      </c>
      <c r="F1" s="1" t="s">
        <v>6</v>
      </c>
      <c r="G1" s="1" t="s">
        <v>7</v>
      </c>
      <c r="H1" s="1" t="s">
        <v>8</v>
      </c>
      <c r="I1" s="1"/>
    </row>
    <row r="2" ht="76" customHeight="1" spans="1:10">
      <c r="A2" s="1">
        <v>14408</v>
      </c>
      <c r="B2" s="2">
        <v>44805</v>
      </c>
      <c r="C2" s="2">
        <v>45169</v>
      </c>
      <c r="D2" s="3">
        <f>(C2-B2)+1</f>
        <v>365</v>
      </c>
      <c r="E2" s="4">
        <f>A2/D2</f>
        <v>39.4739726027397</v>
      </c>
      <c r="F2" s="2">
        <v>45170</v>
      </c>
      <c r="G2" s="2">
        <v>45175</v>
      </c>
      <c r="H2" s="3">
        <f>(G2-F2)+1</f>
        <v>6</v>
      </c>
      <c r="I2" s="5">
        <f>E2*H2</f>
        <v>236.843835616438</v>
      </c>
      <c r="J2" s="6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</vt:lpstr>
      <vt:lpstr>2022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曾子墨</dc:creator>
  <cp:lastModifiedBy>                     yziii☁️</cp:lastModifiedBy>
  <dcterms:created xsi:type="dcterms:W3CDTF">2023-05-12T11:15:00Z</dcterms:created>
  <dcterms:modified xsi:type="dcterms:W3CDTF">2023-09-11T09:18:39Z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