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29"/>
  <workbookPr/>
  <mc:AlternateContent xmlns:mc="http://schemas.openxmlformats.org/markup-compatibility/2006">
    <mc:Choice Requires="x15">
      <x15ac:absPath xmlns:x15ac="http://schemas.microsoft.com/office/spreadsheetml/2010/11/ac" url="C:\Source\Repos\GpwEditor\WorkingNotes\"/>
    </mc:Choice>
  </mc:AlternateContent>
  <xr:revisionPtr revIDLastSave="0" documentId="13_ncr:1_{2E80E61A-7B54-44AB-ABFA-AE03B5E869CE}" xr6:coauthVersionLast="40" xr6:coauthVersionMax="40" xr10:uidLastSave="{00000000-0000-0000-0000-000000000000}"/>
  <bookViews>
    <workbookView xWindow="0" yWindow="0" windowWidth="28800" windowHeight="11910" activeTab="2" xr2:uid="{00000000-000D-0000-FFFF-FFFF00000000}"/>
  </bookViews>
  <sheets>
    <sheet name="Sheet1" sheetId="1" r:id="rId1"/>
    <sheet name="Sheet2" sheetId="2" r:id="rId2"/>
    <sheet name="Sheet3" sheetId="3"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3" l="1"/>
  <c r="C3" i="3"/>
  <c r="C4" i="3"/>
  <c r="C5" i="3"/>
  <c r="C6" i="3"/>
  <c r="C7" i="3"/>
  <c r="C8" i="3"/>
  <c r="C9" i="3"/>
  <c r="C10" i="3"/>
  <c r="C1" i="3"/>
  <c r="B2" i="3"/>
  <c r="B3" i="3"/>
  <c r="B4" i="3"/>
  <c r="B5" i="3"/>
  <c r="B6" i="3"/>
  <c r="B7" i="3"/>
  <c r="B8" i="3"/>
  <c r="B9" i="3"/>
  <c r="B10" i="3"/>
  <c r="B1" i="3"/>
  <c r="N10" i="2" l="1"/>
  <c r="N22" i="2" s="1"/>
  <c r="M10" i="2"/>
  <c r="P10" i="2" s="1"/>
  <c r="N12" i="2"/>
  <c r="N36" i="2" s="1"/>
  <c r="N11" i="2"/>
  <c r="N35" i="2" s="1"/>
  <c r="N9" i="2"/>
  <c r="N33" i="2" s="1"/>
  <c r="N8" i="2"/>
  <c r="N32" i="2" s="1"/>
  <c r="N7" i="2"/>
  <c r="N31" i="2" s="1"/>
  <c r="N6" i="2"/>
  <c r="N18" i="2" s="1"/>
  <c r="N5" i="2"/>
  <c r="N29" i="2" s="1"/>
  <c r="N4" i="2"/>
  <c r="N28" i="2" s="1"/>
  <c r="N3" i="2"/>
  <c r="N27" i="2" s="1"/>
  <c r="N2" i="2"/>
  <c r="N26" i="2" s="1"/>
  <c r="M12" i="2"/>
  <c r="M36" i="2" s="1"/>
  <c r="M11" i="2"/>
  <c r="P11" i="2" s="1"/>
  <c r="M9" i="2"/>
  <c r="P9" i="2" s="1"/>
  <c r="M8" i="2"/>
  <c r="M32" i="2" s="1"/>
  <c r="M7" i="2"/>
  <c r="P7" i="2" s="1"/>
  <c r="M6" i="2"/>
  <c r="P6" i="2" s="1"/>
  <c r="M5" i="2"/>
  <c r="P5" i="2" s="1"/>
  <c r="M4" i="2"/>
  <c r="M28" i="2" s="1"/>
  <c r="M3" i="2"/>
  <c r="P3" i="2" s="1"/>
  <c r="M2" i="2"/>
  <c r="M26" i="2" s="1"/>
  <c r="J35" i="2"/>
  <c r="J31" i="2"/>
  <c r="J27" i="2"/>
  <c r="H34" i="2"/>
  <c r="H30" i="2"/>
  <c r="H26" i="2"/>
  <c r="L22" i="2"/>
  <c r="L18" i="2"/>
  <c r="J24" i="2"/>
  <c r="J20" i="2"/>
  <c r="J16" i="2"/>
  <c r="L12" i="2"/>
  <c r="L36" i="2" s="1"/>
  <c r="L11" i="2"/>
  <c r="L23" i="2" s="1"/>
  <c r="L10" i="2"/>
  <c r="L34" i="2" s="1"/>
  <c r="L9" i="2"/>
  <c r="L21" i="2" s="1"/>
  <c r="L8" i="2"/>
  <c r="L20" i="2" s="1"/>
  <c r="L7" i="2"/>
  <c r="L19" i="2" s="1"/>
  <c r="L6" i="2"/>
  <c r="L30" i="2" s="1"/>
  <c r="L5" i="2"/>
  <c r="L17" i="2" s="1"/>
  <c r="L4" i="2"/>
  <c r="L28" i="2" s="1"/>
  <c r="L3" i="2"/>
  <c r="L15" i="2" s="1"/>
  <c r="L2" i="2"/>
  <c r="L26" i="2" s="1"/>
  <c r="K12" i="2"/>
  <c r="K24" i="2" s="1"/>
  <c r="K11" i="2"/>
  <c r="K23" i="2" s="1"/>
  <c r="K10" i="2"/>
  <c r="K22" i="2" s="1"/>
  <c r="K9" i="2"/>
  <c r="K21" i="2" s="1"/>
  <c r="K8" i="2"/>
  <c r="K20" i="2" s="1"/>
  <c r="K7" i="2"/>
  <c r="K19" i="2" s="1"/>
  <c r="K6" i="2"/>
  <c r="K18" i="2" s="1"/>
  <c r="K5" i="2"/>
  <c r="K17" i="2" s="1"/>
  <c r="K4" i="2"/>
  <c r="K16" i="2" s="1"/>
  <c r="K3" i="2"/>
  <c r="K15" i="2" s="1"/>
  <c r="K2" i="2"/>
  <c r="J12" i="2"/>
  <c r="J36" i="2" s="1"/>
  <c r="J11" i="2"/>
  <c r="J23" i="2" s="1"/>
  <c r="J10" i="2"/>
  <c r="J22" i="2" s="1"/>
  <c r="J9" i="2"/>
  <c r="J33" i="2" s="1"/>
  <c r="J8" i="2"/>
  <c r="J32" i="2" s="1"/>
  <c r="J7" i="2"/>
  <c r="J19" i="2" s="1"/>
  <c r="J6" i="2"/>
  <c r="J18" i="2" s="1"/>
  <c r="J5" i="2"/>
  <c r="J29" i="2" s="1"/>
  <c r="J4" i="2"/>
  <c r="J28" i="2" s="1"/>
  <c r="J3" i="2"/>
  <c r="J15" i="2" s="1"/>
  <c r="J2" i="2"/>
  <c r="J26" i="2" s="1"/>
  <c r="I12" i="2"/>
  <c r="I24" i="2" s="1"/>
  <c r="I11" i="2"/>
  <c r="I23" i="2" s="1"/>
  <c r="I10" i="2"/>
  <c r="I22" i="2" s="1"/>
  <c r="I9" i="2"/>
  <c r="I21" i="2" s="1"/>
  <c r="I8" i="2"/>
  <c r="I20" i="2" s="1"/>
  <c r="I7" i="2"/>
  <c r="I19" i="2" s="1"/>
  <c r="I6" i="2"/>
  <c r="I18" i="2" s="1"/>
  <c r="I5" i="2"/>
  <c r="I17" i="2" s="1"/>
  <c r="I4" i="2"/>
  <c r="I16" i="2" s="1"/>
  <c r="I3" i="2"/>
  <c r="I15" i="2" s="1"/>
  <c r="I2" i="2"/>
  <c r="G22" i="2"/>
  <c r="G18" i="2"/>
  <c r="F16" i="2"/>
  <c r="F20" i="2"/>
  <c r="F24" i="2"/>
  <c r="H12" i="2"/>
  <c r="H36" i="2" s="1"/>
  <c r="H11" i="2"/>
  <c r="H35" i="2" s="1"/>
  <c r="H10" i="2"/>
  <c r="H22" i="2" s="1"/>
  <c r="H9" i="2"/>
  <c r="H21" i="2" s="1"/>
  <c r="H8" i="2"/>
  <c r="H32" i="2" s="1"/>
  <c r="H7" i="2"/>
  <c r="H31" i="2" s="1"/>
  <c r="H6" i="2"/>
  <c r="H18" i="2" s="1"/>
  <c r="H5" i="2"/>
  <c r="H17" i="2" s="1"/>
  <c r="H4" i="2"/>
  <c r="H28" i="2" s="1"/>
  <c r="H3" i="2"/>
  <c r="H27" i="2" s="1"/>
  <c r="H2" i="2"/>
  <c r="G12" i="2"/>
  <c r="G24" i="2" s="1"/>
  <c r="G11" i="2"/>
  <c r="G23" i="2" s="1"/>
  <c r="G10" i="2"/>
  <c r="G9" i="2"/>
  <c r="G21" i="2" s="1"/>
  <c r="G8" i="2"/>
  <c r="G20" i="2" s="1"/>
  <c r="G7" i="2"/>
  <c r="G19" i="2" s="1"/>
  <c r="G6" i="2"/>
  <c r="G5" i="2"/>
  <c r="G17" i="2" s="1"/>
  <c r="G4" i="2"/>
  <c r="G16" i="2" s="1"/>
  <c r="G3" i="2"/>
  <c r="G15" i="2" s="1"/>
  <c r="G2" i="2"/>
  <c r="F12" i="2"/>
  <c r="F36" i="2" s="1"/>
  <c r="F11" i="2"/>
  <c r="F23" i="2" s="1"/>
  <c r="F10" i="2"/>
  <c r="F22" i="2" s="1"/>
  <c r="F9" i="2"/>
  <c r="F33" i="2" s="1"/>
  <c r="F8" i="2"/>
  <c r="F32" i="2" s="1"/>
  <c r="F7" i="2"/>
  <c r="F19" i="2" s="1"/>
  <c r="F6" i="2"/>
  <c r="F18" i="2" s="1"/>
  <c r="F5" i="2"/>
  <c r="F29" i="2" s="1"/>
  <c r="F4" i="2"/>
  <c r="F28" i="2" s="1"/>
  <c r="F3" i="2"/>
  <c r="F27" i="2" s="1"/>
  <c r="F2" i="2"/>
  <c r="F26" i="2" s="1"/>
  <c r="E12" i="2"/>
  <c r="E24" i="2" s="1"/>
  <c r="E11" i="2"/>
  <c r="E23" i="2" s="1"/>
  <c r="E10" i="2"/>
  <c r="E9" i="2"/>
  <c r="E22" i="2" s="1"/>
  <c r="E8" i="2"/>
  <c r="E20" i="2" s="1"/>
  <c r="E7" i="2"/>
  <c r="E19" i="2" s="1"/>
  <c r="E6" i="2"/>
  <c r="E5" i="2"/>
  <c r="E18" i="2" s="1"/>
  <c r="E4" i="2"/>
  <c r="E16" i="2" s="1"/>
  <c r="E3" i="2"/>
  <c r="E15" i="2" s="1"/>
  <c r="E2" i="2"/>
  <c r="H20" i="2" l="1"/>
  <c r="L24" i="2"/>
  <c r="F30" i="2"/>
  <c r="L32" i="2"/>
  <c r="F15" i="2"/>
  <c r="F21" i="2"/>
  <c r="F17" i="2"/>
  <c r="H15" i="2"/>
  <c r="H19" i="2"/>
  <c r="H23" i="2"/>
  <c r="F35" i="2"/>
  <c r="F31" i="2"/>
  <c r="H29" i="2"/>
  <c r="H33" i="2"/>
  <c r="J30" i="2"/>
  <c r="J34" i="2"/>
  <c r="L27" i="2"/>
  <c r="L31" i="2"/>
  <c r="L35" i="2"/>
  <c r="P12" i="2"/>
  <c r="P8" i="2"/>
  <c r="P4" i="2"/>
  <c r="M23" i="2"/>
  <c r="M19" i="2"/>
  <c r="N15" i="2"/>
  <c r="N21" i="2"/>
  <c r="N17" i="2"/>
  <c r="M35" i="2"/>
  <c r="M31" i="2"/>
  <c r="M27" i="2"/>
  <c r="N34" i="2"/>
  <c r="N30" i="2"/>
  <c r="P1" i="2"/>
  <c r="M22" i="2"/>
  <c r="M18" i="2"/>
  <c r="N24" i="2"/>
  <c r="N20" i="2"/>
  <c r="N16" i="2"/>
  <c r="M34" i="2"/>
  <c r="M30" i="2"/>
  <c r="L16" i="2"/>
  <c r="E21" i="2"/>
  <c r="E17" i="2"/>
  <c r="L29" i="2"/>
  <c r="L33" i="2"/>
  <c r="I40" i="2"/>
  <c r="J40" i="2" s="1"/>
  <c r="J41" i="2" s="1"/>
  <c r="M15" i="2"/>
  <c r="M21" i="2"/>
  <c r="M17" i="2"/>
  <c r="N23" i="2"/>
  <c r="N19" i="2"/>
  <c r="M33" i="2"/>
  <c r="M29" i="2"/>
  <c r="H16" i="2"/>
  <c r="H24" i="2"/>
  <c r="F34" i="2"/>
  <c r="J17" i="2"/>
  <c r="J21" i="2"/>
  <c r="M24" i="2"/>
  <c r="M20" i="2"/>
  <c r="M16" i="2"/>
  <c r="AE22" i="1"/>
  <c r="AE23" i="1"/>
  <c r="AE24" i="1"/>
  <c r="AE25" i="1"/>
  <c r="AE26" i="1"/>
  <c r="AE27" i="1"/>
  <c r="AE28" i="1"/>
  <c r="AE30" i="1"/>
  <c r="AE31" i="1"/>
  <c r="AE32" i="1"/>
  <c r="AE29" i="1"/>
  <c r="Z24" i="1"/>
  <c r="Z25" i="1"/>
  <c r="Z26" i="1"/>
  <c r="Z27" i="1"/>
  <c r="Z28" i="1"/>
  <c r="Z29" i="1"/>
  <c r="Z30" i="1"/>
  <c r="Z31" i="1"/>
  <c r="Z32" i="1"/>
  <c r="Z23" i="1"/>
  <c r="AB24" i="1"/>
  <c r="AB25" i="1"/>
  <c r="AB26" i="1"/>
  <c r="AB27" i="1"/>
  <c r="AB28" i="1"/>
  <c r="AB29" i="1"/>
  <c r="AB30" i="1"/>
  <c r="AB31" i="1"/>
  <c r="AB32" i="1"/>
  <c r="AB23" i="1"/>
  <c r="AA24" i="1"/>
  <c r="AA25" i="1"/>
  <c r="AC25" i="1" s="1"/>
  <c r="AA26" i="1"/>
  <c r="AA27" i="1"/>
  <c r="AA28" i="1"/>
  <c r="AA29" i="1"/>
  <c r="AA30" i="1"/>
  <c r="AA31" i="1"/>
  <c r="AA32" i="1"/>
  <c r="AA23" i="1"/>
  <c r="AC23" i="1" s="1"/>
  <c r="AC24" i="1"/>
  <c r="AC22" i="1"/>
  <c r="F104" i="1"/>
  <c r="F102" i="1"/>
  <c r="F100" i="1"/>
  <c r="F98" i="1"/>
  <c r="F96" i="1"/>
  <c r="F94" i="1"/>
  <c r="E98" i="1"/>
  <c r="E88" i="1"/>
  <c r="E90" i="1"/>
  <c r="E92" i="1"/>
  <c r="E94" i="1"/>
  <c r="E96" i="1"/>
  <c r="E100" i="1"/>
  <c r="E102" i="1"/>
  <c r="E104" i="1"/>
  <c r="E86" i="1"/>
  <c r="D87" i="1"/>
  <c r="D89" i="1"/>
  <c r="D91" i="1"/>
  <c r="D93" i="1"/>
  <c r="D95" i="1"/>
  <c r="D97" i="1"/>
  <c r="D99" i="1"/>
  <c r="D101" i="1"/>
  <c r="D103" i="1"/>
  <c r="D105" i="1"/>
  <c r="D85" i="1"/>
  <c r="Y70" i="1"/>
  <c r="Z70" i="1" s="1"/>
  <c r="Y71" i="1"/>
  <c r="Y72" i="1"/>
  <c r="Y73" i="1"/>
  <c r="Z73" i="1" s="1"/>
  <c r="Y74" i="1"/>
  <c r="Y75" i="1"/>
  <c r="Y76" i="1"/>
  <c r="Y77" i="1"/>
  <c r="Z77" i="1" s="1"/>
  <c r="Y78" i="1"/>
  <c r="Z79" i="1" s="1"/>
  <c r="Y79" i="1"/>
  <c r="Y80" i="1"/>
  <c r="Z71" i="1"/>
  <c r="Z75" i="1"/>
  <c r="Q73" i="1"/>
  <c r="W73" i="1" s="1"/>
  <c r="O71" i="1"/>
  <c r="O72" i="1"/>
  <c r="O73" i="1"/>
  <c r="O74" i="1"/>
  <c r="O75" i="1"/>
  <c r="O76" i="1"/>
  <c r="O77" i="1"/>
  <c r="O78" i="1"/>
  <c r="O79" i="1"/>
  <c r="O80" i="1"/>
  <c r="O70" i="1"/>
  <c r="P71" i="1"/>
  <c r="Q71" i="1" s="1"/>
  <c r="W71" i="1" s="1"/>
  <c r="P72" i="1"/>
  <c r="Q72" i="1" s="1"/>
  <c r="W72" i="1" s="1"/>
  <c r="P73" i="1"/>
  <c r="P74" i="1"/>
  <c r="Q74" i="1" s="1"/>
  <c r="W74" i="1" s="1"/>
  <c r="P75" i="1"/>
  <c r="Q75" i="1" s="1"/>
  <c r="W75" i="1" s="1"/>
  <c r="P76" i="1"/>
  <c r="Q76" i="1" s="1"/>
  <c r="W76" i="1" s="1"/>
  <c r="P77" i="1"/>
  <c r="Q77" i="1" s="1"/>
  <c r="W77" i="1" s="1"/>
  <c r="P78" i="1"/>
  <c r="Q78" i="1" s="1"/>
  <c r="W78" i="1" s="1"/>
  <c r="P79" i="1"/>
  <c r="Q79" i="1" s="1"/>
  <c r="W79" i="1" s="1"/>
  <c r="P80" i="1"/>
  <c r="Q80" i="1" s="1"/>
  <c r="W80" i="1" s="1"/>
  <c r="P70" i="1"/>
  <c r="Q70" i="1" s="1"/>
  <c r="O58" i="1"/>
  <c r="O59" i="1"/>
  <c r="O60" i="1"/>
  <c r="O61" i="1"/>
  <c r="O62" i="1"/>
  <c r="O63" i="1"/>
  <c r="O64" i="1"/>
  <c r="O65" i="1"/>
  <c r="O66" i="1"/>
  <c r="O67" i="1"/>
  <c r="O57" i="1"/>
  <c r="J59" i="1"/>
  <c r="J60" i="1"/>
  <c r="J61" i="1"/>
  <c r="J62" i="1"/>
  <c r="J63" i="1"/>
  <c r="J64" i="1"/>
  <c r="J65" i="1"/>
  <c r="J66" i="1"/>
  <c r="J58" i="1"/>
  <c r="J72" i="1"/>
  <c r="J73" i="1"/>
  <c r="J74" i="1"/>
  <c r="J75" i="1"/>
  <c r="J76" i="1"/>
  <c r="J77" i="1"/>
  <c r="J78" i="1"/>
  <c r="J79" i="1"/>
  <c r="J80" i="1"/>
  <c r="J71" i="1"/>
  <c r="I80" i="1"/>
  <c r="I66" i="1"/>
  <c r="I65" i="1"/>
  <c r="I64" i="1"/>
  <c r="I63" i="1"/>
  <c r="I62" i="1"/>
  <c r="I61" i="1"/>
  <c r="I60" i="1"/>
  <c r="I59" i="1"/>
  <c r="I58" i="1"/>
  <c r="I72" i="1"/>
  <c r="I73" i="1"/>
  <c r="I74" i="1"/>
  <c r="I75" i="1"/>
  <c r="I76" i="1"/>
  <c r="I77" i="1"/>
  <c r="I78" i="1"/>
  <c r="I79" i="1"/>
  <c r="I71" i="1"/>
  <c r="Y29" i="1"/>
  <c r="Y27" i="1"/>
  <c r="Y23" i="1"/>
  <c r="Y25" i="1"/>
  <c r="Y22" i="1"/>
  <c r="Y26" i="1" s="1"/>
  <c r="X22" i="1"/>
  <c r="V25" i="1"/>
  <c r="V24" i="1"/>
  <c r="V23" i="1"/>
  <c r="V22" i="1"/>
  <c r="T25" i="1"/>
  <c r="T26" i="1"/>
  <c r="T27" i="1"/>
  <c r="T28" i="1"/>
  <c r="T24" i="1"/>
  <c r="T23" i="1"/>
  <c r="T22" i="1"/>
  <c r="R23" i="1"/>
  <c r="R24" i="1"/>
  <c r="R25" i="1"/>
  <c r="R26" i="1"/>
  <c r="R27" i="1"/>
  <c r="R28" i="1"/>
  <c r="R22" i="1"/>
  <c r="P23" i="1"/>
  <c r="P24" i="1"/>
  <c r="P25" i="1"/>
  <c r="P26" i="1"/>
  <c r="P27" i="1"/>
  <c r="P28" i="1"/>
  <c r="P22" i="1"/>
  <c r="O22" i="1"/>
  <c r="O23" i="1"/>
  <c r="O24" i="1"/>
  <c r="O25" i="1"/>
  <c r="O26" i="1"/>
  <c r="O27" i="1"/>
  <c r="O28" i="1"/>
  <c r="B78" i="1"/>
  <c r="B77" i="1"/>
  <c r="B75" i="1"/>
  <c r="B72" i="1"/>
  <c r="B71" i="1"/>
  <c r="B69" i="1"/>
  <c r="B66" i="1"/>
  <c r="B65" i="1"/>
  <c r="B63" i="1"/>
  <c r="B60" i="1"/>
  <c r="B59" i="1"/>
  <c r="B57" i="1"/>
  <c r="B54" i="1"/>
  <c r="B53" i="1"/>
  <c r="B51" i="1"/>
  <c r="B48" i="1"/>
  <c r="B47" i="1"/>
  <c r="B45" i="1"/>
  <c r="B42" i="1"/>
  <c r="B41" i="1"/>
  <c r="B39" i="1"/>
  <c r="B36" i="1"/>
  <c r="B35" i="1"/>
  <c r="B33" i="1"/>
  <c r="H22" i="1"/>
  <c r="H23" i="1"/>
  <c r="H24" i="1"/>
  <c r="H25" i="1"/>
  <c r="H26" i="1"/>
  <c r="H27" i="1"/>
  <c r="H28" i="1"/>
  <c r="C69" i="1"/>
  <c r="C70" i="1"/>
  <c r="C71" i="1"/>
  <c r="C72" i="1"/>
  <c r="C68" i="1"/>
  <c r="C57" i="1"/>
  <c r="C58" i="1"/>
  <c r="C59" i="1"/>
  <c r="C60" i="1"/>
  <c r="C63" i="1"/>
  <c r="C64" i="1"/>
  <c r="C65" i="1"/>
  <c r="C66" i="1"/>
  <c r="C62" i="1"/>
  <c r="C56" i="1"/>
  <c r="C51" i="1"/>
  <c r="C52" i="1"/>
  <c r="C53" i="1"/>
  <c r="C54" i="1"/>
  <c r="C50" i="1"/>
  <c r="C78" i="1"/>
  <c r="C77" i="1"/>
  <c r="C76" i="1"/>
  <c r="C75" i="1"/>
  <c r="C74" i="1"/>
  <c r="H29" i="1"/>
  <c r="H30" i="1"/>
  <c r="H31" i="1"/>
  <c r="H32" i="1"/>
  <c r="C45" i="1"/>
  <c r="C46" i="1"/>
  <c r="C47" i="1"/>
  <c r="C48" i="1"/>
  <c r="C44" i="1"/>
  <c r="C42" i="1"/>
  <c r="C41" i="1"/>
  <c r="C40" i="1"/>
  <c r="C39" i="1"/>
  <c r="C38" i="1"/>
  <c r="C33" i="1"/>
  <c r="C34" i="1"/>
  <c r="C35" i="1"/>
  <c r="C36" i="1"/>
  <c r="C32" i="1"/>
  <c r="C24" i="1"/>
  <c r="C23" i="1"/>
  <c r="C22" i="1"/>
  <c r="C21" i="1"/>
  <c r="C20" i="1"/>
  <c r="C27" i="1"/>
  <c r="C28" i="1"/>
  <c r="C29" i="1"/>
  <c r="C30" i="1"/>
  <c r="C26" i="1"/>
  <c r="B30" i="1"/>
  <c r="B29" i="1"/>
  <c r="B27" i="1"/>
  <c r="B24" i="1"/>
  <c r="B23" i="1"/>
  <c r="B21" i="1"/>
  <c r="B18" i="1"/>
  <c r="B17" i="1"/>
  <c r="B15" i="1"/>
  <c r="H4" i="1"/>
  <c r="H5" i="1"/>
  <c r="H6" i="1"/>
  <c r="H7" i="1"/>
  <c r="H8" i="1"/>
  <c r="H9" i="1"/>
  <c r="H10" i="1"/>
  <c r="H3" i="1"/>
  <c r="E5" i="1"/>
  <c r="E6" i="1"/>
  <c r="E7" i="1"/>
  <c r="E8" i="1"/>
  <c r="E9" i="1"/>
  <c r="E10" i="1"/>
  <c r="E4" i="1"/>
  <c r="B5" i="1"/>
  <c r="B6" i="1"/>
  <c r="B7" i="1"/>
  <c r="B8" i="1"/>
  <c r="B9" i="1"/>
  <c r="B10" i="1"/>
  <c r="B4" i="1"/>
  <c r="Z80" i="1" l="1"/>
  <c r="Z76" i="1"/>
  <c r="Z72" i="1"/>
  <c r="Y24" i="1"/>
  <c r="Z78" i="1"/>
  <c r="Z74" i="1"/>
  <c r="AC27" i="1"/>
  <c r="AC26" i="1"/>
  <c r="AC30" i="1"/>
  <c r="AC29" i="1"/>
  <c r="AC28" i="1"/>
  <c r="AC32" i="1"/>
  <c r="AC31" i="1"/>
</calcChain>
</file>

<file path=xl/sharedStrings.xml><?xml version="1.0" encoding="utf-8"?>
<sst xmlns="http://schemas.openxmlformats.org/spreadsheetml/2006/main" count="878" uniqueCount="576">
  <si>
    <t>7E9FC0</t>
  </si>
  <si>
    <t>7EA348</t>
  </si>
  <si>
    <t>7EA5D4</t>
  </si>
  <si>
    <t>7EA95C</t>
  </si>
  <si>
    <t>7EABE8</t>
  </si>
  <si>
    <t>7EAF70</t>
  </si>
  <si>
    <t>7EB1FC</t>
  </si>
  <si>
    <t>7EB584</t>
  </si>
  <si>
    <t>7EB810</t>
  </si>
  <si>
    <t>7EBB98</t>
  </si>
  <si>
    <t>7EBE24</t>
  </si>
  <si>
    <t>7EC1AC</t>
  </si>
  <si>
    <t>7EC438</t>
  </si>
  <si>
    <t>7EC7C0</t>
  </si>
  <si>
    <t>7ECA4C</t>
  </si>
  <si>
    <t>7ECDD4</t>
  </si>
  <si>
    <t>1212C30</t>
  </si>
  <si>
    <t>1212C04</t>
  </si>
  <si>
    <t>12074D0</t>
  </si>
  <si>
    <t>12074A4</t>
  </si>
  <si>
    <t>1210DA0</t>
  </si>
  <si>
    <t>1210D74</t>
  </si>
  <si>
    <t>1214AC0</t>
  </si>
  <si>
    <t>1214A94</t>
  </si>
  <si>
    <t>12187B4</t>
  </si>
  <si>
    <t>7EA27C</t>
  </si>
  <si>
    <t>7EA35C</t>
  </si>
  <si>
    <t>7EA09C</t>
  </si>
  <si>
    <t>7EA890</t>
  </si>
  <si>
    <t>7EA970</t>
  </si>
  <si>
    <t>7EA6B0</t>
  </si>
  <si>
    <t>7EA894</t>
  </si>
  <si>
    <t>7EA974</t>
  </si>
  <si>
    <t>7EA6B4</t>
  </si>
  <si>
    <t>Arrows</t>
  </si>
  <si>
    <t>Ferrari</t>
  </si>
  <si>
    <t>Sauber</t>
  </si>
  <si>
    <t>7EAEA4</t>
  </si>
  <si>
    <t>7EAF84</t>
  </si>
  <si>
    <t>7EACC4</t>
  </si>
  <si>
    <t>7EAEA8</t>
  </si>
  <si>
    <t>7EAF88</t>
  </si>
  <si>
    <t>7EACC8</t>
  </si>
  <si>
    <t>7EAEAC</t>
  </si>
  <si>
    <t>7EAF8C</t>
  </si>
  <si>
    <t>7EACCC</t>
  </si>
  <si>
    <t>Stewart</t>
  </si>
  <si>
    <t>Tyrrell</t>
  </si>
  <si>
    <t>Minardi</t>
  </si>
  <si>
    <t>12187E0</t>
  </si>
  <si>
    <t>7EB4B8</t>
  </si>
  <si>
    <t>7EB598</t>
  </si>
  <si>
    <t>120B1F0</t>
  </si>
  <si>
    <t>7EB2D8</t>
  </si>
  <si>
    <t>120B1C4</t>
  </si>
  <si>
    <t>7EBACC</t>
  </si>
  <si>
    <t>7EBBAC</t>
  </si>
  <si>
    <t>120D080</t>
  </si>
  <si>
    <t>7EB8EC</t>
  </si>
  <si>
    <t>120D054</t>
  </si>
  <si>
    <t>7EC0E0</t>
  </si>
  <si>
    <t>7EC1C0</t>
  </si>
  <si>
    <t>120EF10</t>
  </si>
  <si>
    <t>7EBF00</t>
  </si>
  <si>
    <t>120EEE4</t>
  </si>
  <si>
    <t>7EC6F4</t>
  </si>
  <si>
    <t>7EC7D4</t>
  </si>
  <si>
    <t>7EC514</t>
  </si>
  <si>
    <t>7EC6F8</t>
  </si>
  <si>
    <t>7EC7D8</t>
  </si>
  <si>
    <t>7EC518</t>
  </si>
  <si>
    <t>McLaren</t>
  </si>
  <si>
    <t>Jordan</t>
  </si>
  <si>
    <t>Prost</t>
  </si>
  <si>
    <t>Williams</t>
  </si>
  <si>
    <t>Benetton</t>
  </si>
  <si>
    <t>Entity block is 1556 between blocks, in order of language string sponsor, starting approx 7EAXXX -&gt; 7ECXXX.</t>
  </si>
  <si>
    <t>Cash Rating?</t>
  </si>
  <si>
    <t>Down</t>
  </si>
  <si>
    <t>R&amp;D Rating?</t>
  </si>
  <si>
    <t>Across</t>
  </si>
  <si>
    <t>+0d</t>
  </si>
  <si>
    <t>+1556d</t>
  </si>
  <si>
    <t>+904d</t>
  </si>
  <si>
    <t>007E9FC0</t>
  </si>
  <si>
    <t>007EA5D4</t>
  </si>
  <si>
    <t>007EABE8</t>
  </si>
  <si>
    <t>007EB1FC</t>
  </si>
  <si>
    <t>007EB810</t>
  </si>
  <si>
    <t>007EBE24</t>
  </si>
  <si>
    <t>007EC438</t>
  </si>
  <si>
    <t>007ECA4C</t>
  </si>
  <si>
    <t>007EA95C</t>
  </si>
  <si>
    <t>007EAF70</t>
  </si>
  <si>
    <t>007EB584</t>
  </si>
  <si>
    <t>007EBB98</t>
  </si>
  <si>
    <t>007EC1AC</t>
  </si>
  <si>
    <t>007EC7C0</t>
  </si>
  <si>
    <t>007ECDD4</t>
  </si>
  <si>
    <t>EngineSupplierBaseOffset = 0x007E9FC0</t>
  </si>
  <si>
    <t>EngineSupplierLocalOffset = 1556d</t>
  </si>
  <si>
    <t>CashRating?Offset = 0</t>
  </si>
  <si>
    <t>007EA348</t>
  </si>
  <si>
    <t>Cash</t>
  </si>
  <si>
    <t>Team</t>
  </si>
  <si>
    <t>Rad</t>
  </si>
  <si>
    <t>Type</t>
  </si>
  <si>
    <t>Terms</t>
  </si>
  <si>
    <t>TeamBaseOffset = 0x01205614</t>
  </si>
  <si>
    <t>TeamSupplierLocalOffset = 7824d</t>
  </si>
  <si>
    <t>TeamDealTerms = 0</t>
  </si>
  <si>
    <t>TeamDealType = 44d</t>
  </si>
  <si>
    <t>RadRating?Offset = 904d</t>
  </si>
  <si>
    <t>ContractDealTypeOffset = 924d</t>
  </si>
  <si>
    <t>ContractTeamIdOffset = 700d</t>
  </si>
  <si>
    <t>ContractDealTermsOffset = 220d</t>
  </si>
  <si>
    <t>ContractAdditionalLocalOffset = 4d (only for Contract fields TeamId, DealType and DealTerms)</t>
  </si>
  <si>
    <t>FIA</t>
  </si>
  <si>
    <t>Slot</t>
  </si>
  <si>
    <t>12052B0</t>
  </si>
  <si>
    <t>12052B8</t>
  </si>
  <si>
    <t>12053D4</t>
  </si>
  <si>
    <t>12053D8</t>
  </si>
  <si>
    <t>12053DC</t>
  </si>
  <si>
    <t>120513C</t>
  </si>
  <si>
    <t>120514C</t>
  </si>
  <si>
    <t>120515C</t>
  </si>
  <si>
    <t>12053F8</t>
  </si>
  <si>
    <t xml:space="preserve">9C8134 </t>
  </si>
  <si>
    <t>12053E0</t>
  </si>
  <si>
    <t>12053E4</t>
  </si>
  <si>
    <t>12053E8</t>
  </si>
  <si>
    <t>1205290</t>
  </si>
  <si>
    <t>1205288</t>
  </si>
  <si>
    <t>1205140</t>
  </si>
  <si>
    <t>1205144</t>
  </si>
  <si>
    <t>1205148</t>
  </si>
  <si>
    <t>1205150</t>
  </si>
  <si>
    <t>1205154</t>
  </si>
  <si>
    <t>1205158</t>
  </si>
  <si>
    <t>1205160</t>
  </si>
  <si>
    <t>121272C</t>
  </si>
  <si>
    <t>12128D0</t>
  </si>
  <si>
    <t>1208E5C</t>
  </si>
  <si>
    <t>1208F9C</t>
  </si>
  <si>
    <t>1206FCC</t>
  </si>
  <si>
    <t>120CB7C</t>
  </si>
  <si>
    <t>120CCB0</t>
  </si>
  <si>
    <t>120ACEC</t>
  </si>
  <si>
    <t>120AE34</t>
  </si>
  <si>
    <t>12182DC</t>
  </si>
  <si>
    <t>12184F8</t>
  </si>
  <si>
    <t>120EA0C</t>
  </si>
  <si>
    <t>120EB44</t>
  </si>
  <si>
    <t>121089C</t>
  </si>
  <si>
    <t>12145BC</t>
  </si>
  <si>
    <t>121644C</t>
  </si>
  <si>
    <t>12166D4</t>
  </si>
  <si>
    <t>12109E0</t>
  </si>
  <si>
    <t>1207108</t>
  </si>
  <si>
    <t>1214828</t>
  </si>
  <si>
    <t>Engine Offset research</t>
  </si>
  <si>
    <t>TeamCash? Would be a fixed position for engines?</t>
  </si>
  <si>
    <t>1206FD0</t>
  </si>
  <si>
    <t>120712C</t>
  </si>
  <si>
    <t>9C8138</t>
  </si>
  <si>
    <t>and values are plugged in?</t>
  </si>
  <si>
    <t>e.g.</t>
  </si>
  <si>
    <t>Blondes</t>
  </si>
  <si>
    <t>MainOne</t>
  </si>
  <si>
    <t>PlayLife</t>
  </si>
  <si>
    <t>Red Bull</t>
  </si>
  <si>
    <t>East</t>
  </si>
  <si>
    <t>Winfried</t>
  </si>
  <si>
    <t>Bridgestone</t>
  </si>
  <si>
    <t>Goodyear</t>
  </si>
  <si>
    <t>Michelin</t>
  </si>
  <si>
    <t>Hart</t>
  </si>
  <si>
    <t>Ford</t>
  </si>
  <si>
    <t>Mercedes Benz</t>
  </si>
  <si>
    <t>Mugen-Honda</t>
  </si>
  <si>
    <t>Peugeot</t>
  </si>
  <si>
    <t>Mecachrome</t>
  </si>
  <si>
    <t>Toyota</t>
  </si>
  <si>
    <t>Petrobras</t>
  </si>
  <si>
    <t>Shell</t>
  </si>
  <si>
    <t>Agip</t>
  </si>
  <si>
    <t>Mobil</t>
  </si>
  <si>
    <t>Repsol</t>
  </si>
  <si>
    <t>Total</t>
  </si>
  <si>
    <t>Elf</t>
  </si>
  <si>
    <t>Texaco</t>
  </si>
  <si>
    <t>Esso</t>
  </si>
  <si>
    <t>Brastemp</t>
  </si>
  <si>
    <t>Danka</t>
  </si>
  <si>
    <t>Diversey Lever</t>
  </si>
  <si>
    <t>Eagle Star</t>
  </si>
  <si>
    <t>Ixion</t>
  </si>
  <si>
    <t>Parmalat</t>
  </si>
  <si>
    <t>Zepter</t>
  </si>
  <si>
    <t>Akai</t>
  </si>
  <si>
    <t>D2</t>
  </si>
  <si>
    <t>Federal Express</t>
  </si>
  <si>
    <t>Korean Air</t>
  </si>
  <si>
    <t>Lifter</t>
  </si>
  <si>
    <t>Minichamps</t>
  </si>
  <si>
    <t>Which is why cash sponsors are obvious?</t>
  </si>
  <si>
    <t>First cash/slot values of each team</t>
  </si>
  <si>
    <t>Is it an array of sponsors entites</t>
  </si>
  <si>
    <t>Where is 120712C - Ferrari engine entity?</t>
  </si>
  <si>
    <t>EngineCash</t>
  </si>
  <si>
    <t>EngineSlot</t>
  </si>
  <si>
    <t>Team block is 7824 between blocks, in order of championship position, 11 blocks approx between 1205XXX -&gt; 1218XXX.</t>
  </si>
  <si>
    <t>Is this another team block?</t>
  </si>
  <si>
    <t>1207288</t>
  </si>
  <si>
    <t>1208E60</t>
  </si>
  <si>
    <t>1208FD0</t>
  </si>
  <si>
    <t>120ACF0</t>
  </si>
  <si>
    <t>120AE54</t>
  </si>
  <si>
    <t>120AFA8</t>
  </si>
  <si>
    <t>9C8140</t>
  </si>
  <si>
    <t>9C813C</t>
  </si>
  <si>
    <t>1209118</t>
  </si>
  <si>
    <t>120CB80</t>
  </si>
  <si>
    <t>120CCE8</t>
  </si>
  <si>
    <t>120CE38</t>
  </si>
  <si>
    <t>9C8144</t>
  </si>
  <si>
    <t>FiaCash1</t>
  </si>
  <si>
    <t>FiaCash2</t>
  </si>
  <si>
    <t>Mercedes 4</t>
  </si>
  <si>
    <t>Mugen 5</t>
  </si>
  <si>
    <t>12129E8</t>
  </si>
  <si>
    <t>9C8150</t>
  </si>
  <si>
    <t>12182E0</t>
  </si>
  <si>
    <t>9C815C</t>
  </si>
  <si>
    <t>120EA10</t>
  </si>
  <si>
    <t>120EB7C</t>
  </si>
  <si>
    <t>120ECC8</t>
  </si>
  <si>
    <t>9C8148</t>
  </si>
  <si>
    <t>12108A0</t>
  </si>
  <si>
    <t>12109FC</t>
  </si>
  <si>
    <t>1210B58</t>
  </si>
  <si>
    <t>9C814C</t>
  </si>
  <si>
    <t>1212738</t>
  </si>
  <si>
    <t>1212888</t>
  </si>
  <si>
    <t>12145C0</t>
  </si>
  <si>
    <t>9C8154</t>
  </si>
  <si>
    <t>1214720</t>
  </si>
  <si>
    <t>1214878</t>
  </si>
  <si>
    <t>12165B0</t>
  </si>
  <si>
    <t>9C8158</t>
  </si>
  <si>
    <t>1216708</t>
  </si>
  <si>
    <t>1218598</t>
  </si>
  <si>
    <t>1218440</t>
  </si>
  <si>
    <t>1216450</t>
  </si>
  <si>
    <t>CashVsSlot</t>
  </si>
  <si>
    <t>Engine Mecachrome Customer 0</t>
  </si>
  <si>
    <t>Tyre Goodyear Partner 3</t>
  </si>
  <si>
    <t>Fuel Petrobras Customer 0</t>
  </si>
  <si>
    <t>Engine Ferrari Works 3</t>
  </si>
  <si>
    <t>Tyre Goodyear Works 3</t>
  </si>
  <si>
    <t>Fuel Shell Works 3</t>
  </si>
  <si>
    <t>Tyre Bridgestone Partner 2</t>
  </si>
  <si>
    <t>Fuel Agip Partner 2</t>
  </si>
  <si>
    <t>Engine Mercedes Works 3</t>
  </si>
  <si>
    <t>Tyre Bridgestone Works 3</t>
  </si>
  <si>
    <t>Fuel Mobil Works 3</t>
  </si>
  <si>
    <t>Engine Mugen Partner 2</t>
  </si>
  <si>
    <t>Tyre Goodyear Customer 0</t>
  </si>
  <si>
    <t>Fuel Repsol Partner 2</t>
  </si>
  <si>
    <t>Engine Peugeot Works 2</t>
  </si>
  <si>
    <t>Tyre Bridgestone Customer 0</t>
  </si>
  <si>
    <t>Fuel Total Partner 3</t>
  </si>
  <si>
    <t>Engine Ferrari Customer 0</t>
  </si>
  <si>
    <t>Fuel Shell Customer 0</t>
  </si>
  <si>
    <t>Engine Hart Customer 0</t>
  </si>
  <si>
    <t>Fuel Elf Partner 3</t>
  </si>
  <si>
    <t>Engine Ford Works 2</t>
  </si>
  <si>
    <t>Fuel Texaco Partner 2</t>
  </si>
  <si>
    <t>Engine Ford Customer 0</t>
  </si>
  <si>
    <t>Fuel Elf Customer 0</t>
  </si>
  <si>
    <t>Mecachrome Customer 7</t>
  </si>
  <si>
    <t>Ferrari Works 2</t>
  </si>
  <si>
    <t>Mecachrome Partner 7</t>
  </si>
  <si>
    <t>Ford Works 3</t>
  </si>
  <si>
    <t>Ford Customer 3</t>
  </si>
  <si>
    <t>Hart Customer 1</t>
  </si>
  <si>
    <t>Ferrari Customer 2</t>
  </si>
  <si>
    <t>Peugeot Works 6</t>
  </si>
  <si>
    <t>Cash and FIA cash 1 and 2 values look constant but slots do not. Slots seem to be part of team entities but unable to determine how the slots in the team entity is structured. Is the slot id a flag against a matrix?</t>
  </si>
  <si>
    <t>12128C0</t>
  </si>
  <si>
    <t>121287C</t>
  </si>
  <si>
    <t>121273C</t>
  </si>
  <si>
    <t>12128CC</t>
  </si>
  <si>
    <t>12128D8</t>
  </si>
  <si>
    <t>12128DC</t>
  </si>
  <si>
    <t>121274C</t>
  </si>
  <si>
    <t>12128D4</t>
  </si>
  <si>
    <t>12128E4</t>
  </si>
  <si>
    <t>12128E0</t>
  </si>
  <si>
    <t>TODO: Put cash and slot values together for every team (as seen in bottom left) to determine how offsets relate to order of cash sponsors. Arrows seems to have low offsets as cash sponsors are higher in the cash sponsor entity array.</t>
  </si>
  <si>
    <t>TeamCash</t>
  </si>
  <si>
    <t>TeamSlot</t>
  </si>
  <si>
    <t>0121272C</t>
  </si>
  <si>
    <t>012128D0</t>
  </si>
  <si>
    <t>012128C0</t>
  </si>
  <si>
    <t>0121287C</t>
  </si>
  <si>
    <t>0121273C</t>
  </si>
  <si>
    <t>012128CC</t>
  </si>
  <si>
    <t>012128D8</t>
  </si>
  <si>
    <t>012128DC</t>
  </si>
  <si>
    <t>0121274C</t>
  </si>
  <si>
    <t>012128D4</t>
  </si>
  <si>
    <t>009C8150</t>
  </si>
  <si>
    <t>01208E5C</t>
  </si>
  <si>
    <t>01208F9C</t>
  </si>
  <si>
    <t>01208FD0</t>
  </si>
  <si>
    <t>01208FE0</t>
  </si>
  <si>
    <t>01208FAC</t>
  </si>
  <si>
    <t>01208E6C</t>
  </si>
  <si>
    <t>0120901C</t>
  </si>
  <si>
    <t>01208E7C</t>
  </si>
  <si>
    <t>0120902C</t>
  </si>
  <si>
    <t>009C813C</t>
  </si>
  <si>
    <t>01206FCC</t>
  </si>
  <si>
    <t>01206FD0</t>
  </si>
  <si>
    <t>0120712C</t>
  </si>
  <si>
    <t>01206FD8</t>
  </si>
  <si>
    <t>0120714C</t>
  </si>
  <si>
    <t>01206FD4</t>
  </si>
  <si>
    <t>01206FDC</t>
  </si>
  <si>
    <t>012071A0</t>
  </si>
  <si>
    <t>01206FE0</t>
  </si>
  <si>
    <t>012071A4</t>
  </si>
  <si>
    <t>01206FE4</t>
  </si>
  <si>
    <t>012071A8</t>
  </si>
  <si>
    <t>01206FE8</t>
  </si>
  <si>
    <t>012071AC</t>
  </si>
  <si>
    <t>01206FEC</t>
  </si>
  <si>
    <t>012071B0</t>
  </si>
  <si>
    <t>01206FF0</t>
  </si>
  <si>
    <t>012071B4</t>
  </si>
  <si>
    <t>009C8138</t>
  </si>
  <si>
    <t>0120CB7C</t>
  </si>
  <si>
    <t>0120CCB0</t>
  </si>
  <si>
    <t>0120CB80</t>
  </si>
  <si>
    <t>0120CCE8</t>
  </si>
  <si>
    <t>0120CB88</t>
  </si>
  <si>
    <t>0120CD08</t>
  </si>
  <si>
    <t>0120CB84</t>
  </si>
  <si>
    <t>0120CCD0</t>
  </si>
  <si>
    <t>0120CB8C</t>
  </si>
  <si>
    <t>0120CD68</t>
  </si>
  <si>
    <t>0120CB90</t>
  </si>
  <si>
    <t>0120CD6C</t>
  </si>
  <si>
    <t>0120CB94</t>
  </si>
  <si>
    <t>0120CD70</t>
  </si>
  <si>
    <t>0120CB98</t>
  </si>
  <si>
    <t>0120CD74</t>
  </si>
  <si>
    <t>0120CB9C</t>
  </si>
  <si>
    <t>0120CD78</t>
  </si>
  <si>
    <t>0120CBA0</t>
  </si>
  <si>
    <t>0120CD7C</t>
  </si>
  <si>
    <t>0120CE38</t>
  </si>
  <si>
    <t>009C8144</t>
  </si>
  <si>
    <t>0120ACEC</t>
  </si>
  <si>
    <t>0120AE34</t>
  </si>
  <si>
    <t>0120ACF0</t>
  </si>
  <si>
    <t>0120AE54</t>
  </si>
  <si>
    <t>0120ACF8</t>
  </si>
  <si>
    <t>0120AE74</t>
  </si>
  <si>
    <t>0120ACF4</t>
  </si>
  <si>
    <t>0120AE3C</t>
  </si>
  <si>
    <t>0120ACFC</t>
  </si>
  <si>
    <t>0120AEF0</t>
  </si>
  <si>
    <t>0120AD00</t>
  </si>
  <si>
    <t>0120AEF4</t>
  </si>
  <si>
    <t>0120AD04</t>
  </si>
  <si>
    <t>0120AEF8</t>
  </si>
  <si>
    <t>0120AD08</t>
  </si>
  <si>
    <t>0120AF00</t>
  </si>
  <si>
    <t>0120AD0C</t>
  </si>
  <si>
    <t>0120AF04</t>
  </si>
  <si>
    <t>0120AD10</t>
  </si>
  <si>
    <t>0120AEFC</t>
  </si>
  <si>
    <t>0120AFA8</t>
  </si>
  <si>
    <t>009C8140</t>
  </si>
  <si>
    <t>012182DC</t>
  </si>
  <si>
    <t>012184F8</t>
  </si>
  <si>
    <t>0121842C</t>
  </si>
  <si>
    <t>012182EC</t>
  </si>
  <si>
    <t>012184FC</t>
  </si>
  <si>
    <t>012182F0</t>
  </si>
  <si>
    <t>012182F4</t>
  </si>
  <si>
    <t>012182F8</t>
  </si>
  <si>
    <t>012182FC</t>
  </si>
  <si>
    <t>0121850C</t>
  </si>
  <si>
    <t>009C815C</t>
  </si>
  <si>
    <t>0120EA0C</t>
  </si>
  <si>
    <t>0120EB44</t>
  </si>
  <si>
    <t>0120EA10</t>
  </si>
  <si>
    <t>0120EB7C</t>
  </si>
  <si>
    <t>0120EA18</t>
  </si>
  <si>
    <t>0120EB9C</t>
  </si>
  <si>
    <t>0120EA14</t>
  </si>
  <si>
    <t>0120EB5C</t>
  </si>
  <si>
    <t>0120EA1C</t>
  </si>
  <si>
    <t>0120EC44</t>
  </si>
  <si>
    <t>0120EA20</t>
  </si>
  <si>
    <t>0120EC48</t>
  </si>
  <si>
    <t>0120EA24</t>
  </si>
  <si>
    <t>0120EC4C</t>
  </si>
  <si>
    <t>0120EA28</t>
  </si>
  <si>
    <t>0120EC50</t>
  </si>
  <si>
    <t>0120EA2C</t>
  </si>
  <si>
    <t>0120EC58</t>
  </si>
  <si>
    <t>0120EA30</t>
  </si>
  <si>
    <t>0120EC54</t>
  </si>
  <si>
    <t>0120ECC8</t>
  </si>
  <si>
    <t>009C8148</t>
  </si>
  <si>
    <t>0121089C</t>
  </si>
  <si>
    <t>012108A0</t>
  </si>
  <si>
    <t>012109FC</t>
  </si>
  <si>
    <t>012108A8</t>
  </si>
  <si>
    <t>01210A1C</t>
  </si>
  <si>
    <t>012108A4</t>
  </si>
  <si>
    <t>012109F0</t>
  </si>
  <si>
    <t>012108AC</t>
  </si>
  <si>
    <t>01210AEC</t>
  </si>
  <si>
    <t>012108B0</t>
  </si>
  <si>
    <t>01210AF4</t>
  </si>
  <si>
    <t>012108B4</t>
  </si>
  <si>
    <t>01210AF0</t>
  </si>
  <si>
    <t>012108B8</t>
  </si>
  <si>
    <t>01210AF8</t>
  </si>
  <si>
    <t>012108BC</t>
  </si>
  <si>
    <t>01210B00</t>
  </si>
  <si>
    <t>012108C0</t>
  </si>
  <si>
    <t>01210AFC</t>
  </si>
  <si>
    <t>01210B58</t>
  </si>
  <si>
    <t>009C814C</t>
  </si>
  <si>
    <t>012145BC</t>
  </si>
  <si>
    <t>012145C0</t>
  </si>
  <si>
    <t>012145C8</t>
  </si>
  <si>
    <t>012145C4</t>
  </si>
  <si>
    <t>0121470C</t>
  </si>
  <si>
    <t>012145CC</t>
  </si>
  <si>
    <t>012145D0</t>
  </si>
  <si>
    <t>0121482C</t>
  </si>
  <si>
    <t>012145D4</t>
  </si>
  <si>
    <t>012145D8</t>
  </si>
  <si>
    <t>009C8154</t>
  </si>
  <si>
    <t>0121644C</t>
  </si>
  <si>
    <t>012166D4</t>
  </si>
  <si>
    <t>012165B0</t>
  </si>
  <si>
    <t>012165A0</t>
  </si>
  <si>
    <t>0121645C</t>
  </si>
  <si>
    <t>012166C8</t>
  </si>
  <si>
    <t>012166CC</t>
  </si>
  <si>
    <t>012166D0</t>
  </si>
  <si>
    <t>012166D8</t>
  </si>
  <si>
    <t>0121646C</t>
  </si>
  <si>
    <t>012166DC</t>
  </si>
  <si>
    <t>009C8158</t>
  </si>
  <si>
    <t>0120513C</t>
  </si>
  <si>
    <t>012052B0</t>
  </si>
  <si>
    <t>012052B8</t>
  </si>
  <si>
    <t>0120514C</t>
  </si>
  <si>
    <t>012053D4</t>
  </si>
  <si>
    <t>012053DC</t>
  </si>
  <si>
    <t>0120515C</t>
  </si>
  <si>
    <t>012053D8</t>
  </si>
  <si>
    <t>012053F8</t>
  </si>
  <si>
    <t>009C8134</t>
  </si>
  <si>
    <t>01212730</t>
  </si>
  <si>
    <t>01212888</t>
  </si>
  <si>
    <t>01212738</t>
  </si>
  <si>
    <t>01212734</t>
  </si>
  <si>
    <t>01212740</t>
  </si>
  <si>
    <t>01212744</t>
  </si>
  <si>
    <t>01212748</t>
  </si>
  <si>
    <t>012128E0</t>
  </si>
  <si>
    <t>01212750</t>
  </si>
  <si>
    <t>012128E4</t>
  </si>
  <si>
    <t>012129E8</t>
  </si>
  <si>
    <t>01208E60</t>
  </si>
  <si>
    <t>01208E68</t>
  </si>
  <si>
    <t>01208E64</t>
  </si>
  <si>
    <t>01209018</t>
  </si>
  <si>
    <t>01208E70</t>
  </si>
  <si>
    <t>01208E74</t>
  </si>
  <si>
    <t>01209020</t>
  </si>
  <si>
    <t>01208E78</t>
  </si>
  <si>
    <t>01209024</t>
  </si>
  <si>
    <t>01209028</t>
  </si>
  <si>
    <t>01208E80</t>
  </si>
  <si>
    <t>01209118</t>
  </si>
  <si>
    <t>01207108</t>
  </si>
  <si>
    <t>01207120</t>
  </si>
  <si>
    <t>01207288</t>
  </si>
  <si>
    <t>012182E0</t>
  </si>
  <si>
    <t>01218440</t>
  </si>
  <si>
    <t>012182E8</t>
  </si>
  <si>
    <t>01218470</t>
  </si>
  <si>
    <t>012182E4</t>
  </si>
  <si>
    <t>01218500</t>
  </si>
  <si>
    <t>01218504</t>
  </si>
  <si>
    <t>01218508</t>
  </si>
  <si>
    <t>01218300</t>
  </si>
  <si>
    <t>01218510</t>
  </si>
  <si>
    <t>01218598</t>
  </si>
  <si>
    <t>012109E0</t>
  </si>
  <si>
    <t>01214828</t>
  </si>
  <si>
    <t>01214720</t>
  </si>
  <si>
    <t>01214754</t>
  </si>
  <si>
    <t>01214824</t>
  </si>
  <si>
    <t>01214830</t>
  </si>
  <si>
    <t>01214834</t>
  </si>
  <si>
    <t>01214878</t>
  </si>
  <si>
    <t>01216450</t>
  </si>
  <si>
    <t>01216458</t>
  </si>
  <si>
    <t>012165E0</t>
  </si>
  <si>
    <t>01216454</t>
  </si>
  <si>
    <t>01216460</t>
  </si>
  <si>
    <t>01216464</t>
  </si>
  <si>
    <t>01216468</t>
  </si>
  <si>
    <t>01216470</t>
  </si>
  <si>
    <t>012166E0</t>
  </si>
  <si>
    <t>01216708</t>
  </si>
  <si>
    <t>01205288</t>
  </si>
  <si>
    <t>01205140</t>
  </si>
  <si>
    <t>01205148</t>
  </si>
  <si>
    <t>01205144</t>
  </si>
  <si>
    <t>01205290</t>
  </si>
  <si>
    <t>01205150</t>
  </si>
  <si>
    <t>012053E0</t>
  </si>
  <si>
    <t>01205154</t>
  </si>
  <si>
    <t>01205158</t>
  </si>
  <si>
    <t>012053E4</t>
  </si>
  <si>
    <t>012053E8</t>
  </si>
  <si>
    <t>01205160</t>
  </si>
  <si>
    <t>FuelCash</t>
  </si>
  <si>
    <t>FuelSlot</t>
  </si>
  <si>
    <t>TyreCash</t>
  </si>
  <si>
    <t>TyreSlot</t>
  </si>
  <si>
    <t>Offset from previous team</t>
  </si>
  <si>
    <t>Offset from TeamCash field</t>
  </si>
  <si>
    <t>Mercedes</t>
  </si>
  <si>
    <t>Does every team struct have a separate list of all sponsors and suppliers? And slot numbers are placed against them?</t>
  </si>
  <si>
    <t>Mugen</t>
  </si>
  <si>
    <t>Buzzin</t>
  </si>
  <si>
    <t>Marrano</t>
  </si>
  <si>
    <t>HSBC</t>
  </si>
  <si>
    <t>Morse</t>
  </si>
  <si>
    <t>Fondmetal</t>
  </si>
  <si>
    <t>Buzzin Hornets</t>
  </si>
  <si>
    <t>CashOffset = 0</t>
  </si>
  <si>
    <t>LocalOffset = 7824</t>
  </si>
  <si>
    <t>SlotOffset = 308</t>
  </si>
  <si>
    <t>SlotId - 1 * 4</t>
  </si>
  <si>
    <t>Value = CashVlaue</t>
  </si>
  <si>
    <t>Value = SlotId (1-10)</t>
  </si>
  <si>
    <t>SponsorId - 1 * 4</t>
  </si>
  <si>
    <t>Where SponsorId = 1 to 98</t>
  </si>
  <si>
    <t>FiaCash1Offset = 700</t>
  </si>
  <si>
    <t>Need to calculate addresses to write data and initialise blocks where required. Then calculate actual location to write instructions.</t>
  </si>
  <si>
    <t>BaseAddress = 0x0120513C</t>
  </si>
  <si>
    <t>FiaCash2BaseAddress = 0x009C8134</t>
  </si>
  <si>
    <t>TeamId -1 * 4</t>
  </si>
  <si>
    <t>120526C</t>
  </si>
  <si>
    <t>Auto Motor Sport</t>
  </si>
  <si>
    <t>Castrol</t>
  </si>
  <si>
    <t>Falke</t>
  </si>
  <si>
    <t>Komatsu</t>
  </si>
  <si>
    <t>Sonax</t>
  </si>
  <si>
    <t>Universal Studios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</si>
</sst>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theme="1"/>
      <name val="Arial"/>
      <family val="2"/>
    </font>
    <font>
      <sz val="10"/>
      <color theme="1"/>
      <name val="Arial"/>
      <family val="2"/>
    </font>
    <font>
      <sz val="10"/>
      <color rgb="FF9C0006"/>
      <name val="Arial"/>
      <family val="2"/>
    </font>
    <font>
      <sz val="10"/>
      <color rgb="FFFA7D00"/>
      <name val="Arial"/>
      <family val="2"/>
    </font>
  </fonts>
  <fills count="5">
    <fill>
      <patternFill patternType="none"/>
    </fill>
    <fill>
      <patternFill patternType="gray125"/>
    </fill>
    <fill>
      <patternFill patternType="solid">
        <fgColor rgb="FFFFC7CE"/>
      </patternFill>
    </fill>
    <fill>
      <patternFill patternType="solid">
        <fgColor rgb="FFFFFFCC"/>
      </patternFill>
    </fill>
    <fill>
      <patternFill patternType="solid">
        <fgColor rgb="FFFFFF00"/>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0" fillId="0" borderId="0"/>
    <xf numFmtId="0" fontId="2" fillId="2" borderId="0" applyNumberFormat="0" applyBorder="0" applyAlignment="0" applyProtection="0"/>
    <xf numFmtId="0" fontId="1" fillId="3" borderId="1" applyNumberFormat="0" applyFont="0" applyAlignment="0" applyProtection="0"/>
  </cellStyleXfs>
  <cellXfs count="11">
    <xf numFmtId="0" fontId="0" fillId="0" borderId="0" xfId="0"/>
    <xf numFmtId="11" fontId="0" fillId="0" borderId="0" xfId="0" quotePrefix="1" applyNumberFormat="1"/>
    <xf numFmtId="0" fontId="0" fillId="0" borderId="0" xfId="0" quotePrefix="1"/>
    <xf numFmtId="0" fontId="0" fillId="0" borderId="0" xfId="0" applyFont="1"/>
    <xf numFmtId="0" fontId="0" fillId="4" borderId="0" xfId="0" applyFill="1"/>
    <xf numFmtId="0" fontId="2" fillId="2" borderId="0" xfId="1"/>
    <xf numFmtId="0" fontId="0" fillId="3" borderId="1" xfId="2" applyFont="1"/>
    <xf numFmtId="0" fontId="0" fillId="3" borderId="1" xfId="2" quotePrefix="1" applyFont="1"/>
    <xf numFmtId="11" fontId="0" fillId="3" borderId="1" xfId="2" quotePrefix="1" applyNumberFormat="1" applyFont="1"/>
    <xf numFmtId="0" fontId="3" fillId="3" borderId="1" xfId="2" applyFont="1"/>
    <xf numFmtId="0" fontId="0" fillId="0" borderId="0" xfId="0" applyNumberFormat="1"/>
  </cellXfs>
  <cellStyles count="3">
    <cellStyle name="Bad" xfId="1" builtinId="27"/>
    <cellStyle name="Normal" xfId="0" builtinId="0"/>
    <cellStyle name="Note" xfId="2"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128"/>
  <sheetViews>
    <sheetView workbookViewId="0">
      <selection activeCell="F22" sqref="F22:F32"/>
    </sheetView>
  </sheetViews>
  <sheetFormatPr defaultRowHeight="12.75" x14ac:dyDescent="0.2"/>
  <cols>
    <col min="1" max="1" width="8.7109375" customWidth="1"/>
    <col min="3" max="3" width="9.5703125" bestFit="1" customWidth="1"/>
    <col min="11" max="11" width="11" bestFit="1" customWidth="1"/>
    <col min="12" max="12" width="10" bestFit="1" customWidth="1"/>
    <col min="14" max="14" width="12.140625" bestFit="1" customWidth="1"/>
    <col min="26" max="26" width="11.42578125" customWidth="1"/>
    <col min="27" max="28" width="9.5703125" bestFit="1" customWidth="1"/>
    <col min="30" max="30" width="22.28515625" bestFit="1" customWidth="1"/>
  </cols>
  <sheetData>
    <row r="1" spans="1:14" x14ac:dyDescent="0.2">
      <c r="A1" t="s">
        <v>161</v>
      </c>
    </row>
    <row r="3" spans="1:14" x14ac:dyDescent="0.2">
      <c r="A3" t="s">
        <v>0</v>
      </c>
      <c r="B3">
        <v>0</v>
      </c>
      <c r="D3" t="s">
        <v>1</v>
      </c>
      <c r="E3">
        <v>0</v>
      </c>
      <c r="H3">
        <f>HEX2DEC(D2)-HEX2DEC(A2)</f>
        <v>0</v>
      </c>
    </row>
    <row r="4" spans="1:14" x14ac:dyDescent="0.2">
      <c r="A4" t="s">
        <v>2</v>
      </c>
      <c r="B4">
        <f>HEX2DEC(A4)-HEX2DEC(A3)</f>
        <v>1556</v>
      </c>
      <c r="D4" t="s">
        <v>3</v>
      </c>
      <c r="E4">
        <f>HEX2DEC(D4)-HEX2DEC(D3)</f>
        <v>1556</v>
      </c>
      <c r="H4">
        <f t="shared" ref="H4:H10" si="0">HEX2DEC(D3)-HEX2DEC(A3)</f>
        <v>904</v>
      </c>
    </row>
    <row r="5" spans="1:14" x14ac:dyDescent="0.2">
      <c r="A5" t="s">
        <v>4</v>
      </c>
      <c r="B5">
        <f t="shared" ref="B5:B10" si="1">HEX2DEC(A5)-HEX2DEC(A4)</f>
        <v>1556</v>
      </c>
      <c r="D5" t="s">
        <v>5</v>
      </c>
      <c r="E5">
        <f t="shared" ref="E5:E10" si="2">HEX2DEC(D5)-HEX2DEC(D4)</f>
        <v>1556</v>
      </c>
      <c r="H5">
        <f t="shared" si="0"/>
        <v>904</v>
      </c>
    </row>
    <row r="6" spans="1:14" x14ac:dyDescent="0.2">
      <c r="A6" t="s">
        <v>6</v>
      </c>
      <c r="B6">
        <f t="shared" si="1"/>
        <v>1556</v>
      </c>
      <c r="D6" t="s">
        <v>7</v>
      </c>
      <c r="E6">
        <f t="shared" si="2"/>
        <v>1556</v>
      </c>
      <c r="H6">
        <f t="shared" si="0"/>
        <v>904</v>
      </c>
    </row>
    <row r="7" spans="1:14" x14ac:dyDescent="0.2">
      <c r="A7" t="s">
        <v>8</v>
      </c>
      <c r="B7">
        <f t="shared" si="1"/>
        <v>1556</v>
      </c>
      <c r="D7" t="s">
        <v>9</v>
      </c>
      <c r="E7">
        <f t="shared" si="2"/>
        <v>1556</v>
      </c>
      <c r="H7">
        <f t="shared" si="0"/>
        <v>904</v>
      </c>
    </row>
    <row r="8" spans="1:14" x14ac:dyDescent="0.2">
      <c r="A8" t="s">
        <v>10</v>
      </c>
      <c r="B8">
        <f t="shared" si="1"/>
        <v>1556</v>
      </c>
      <c r="D8" t="s">
        <v>11</v>
      </c>
      <c r="E8">
        <f t="shared" si="2"/>
        <v>1556</v>
      </c>
      <c r="H8">
        <f t="shared" si="0"/>
        <v>904</v>
      </c>
    </row>
    <row r="9" spans="1:14" x14ac:dyDescent="0.2">
      <c r="A9" t="s">
        <v>12</v>
      </c>
      <c r="B9">
        <f t="shared" si="1"/>
        <v>1556</v>
      </c>
      <c r="D9" t="s">
        <v>13</v>
      </c>
      <c r="E9">
        <f t="shared" si="2"/>
        <v>1556</v>
      </c>
      <c r="H9">
        <f t="shared" si="0"/>
        <v>904</v>
      </c>
    </row>
    <row r="10" spans="1:14" x14ac:dyDescent="0.2">
      <c r="A10" t="s">
        <v>14</v>
      </c>
      <c r="B10">
        <f t="shared" si="1"/>
        <v>1556</v>
      </c>
      <c r="D10" t="s">
        <v>15</v>
      </c>
      <c r="E10">
        <f t="shared" si="2"/>
        <v>1556</v>
      </c>
      <c r="H10">
        <f t="shared" si="0"/>
        <v>904</v>
      </c>
    </row>
    <row r="14" spans="1:14" x14ac:dyDescent="0.2">
      <c r="A14" t="s">
        <v>25</v>
      </c>
      <c r="D14" t="s">
        <v>34</v>
      </c>
      <c r="E14" s="4" t="s">
        <v>76</v>
      </c>
      <c r="F14" s="4"/>
      <c r="G14" s="4"/>
      <c r="H14" s="4"/>
      <c r="I14" s="4"/>
      <c r="J14" s="4"/>
      <c r="K14" s="4"/>
      <c r="L14" s="4"/>
      <c r="M14" s="4"/>
      <c r="N14" s="4"/>
    </row>
    <row r="15" spans="1:14" x14ac:dyDescent="0.2">
      <c r="A15" t="s">
        <v>26</v>
      </c>
      <c r="B15">
        <f>HEX2DEC(A15)-HEX2DEC(A14)</f>
        <v>224</v>
      </c>
      <c r="E15" s="4" t="s">
        <v>212</v>
      </c>
      <c r="F15" s="4"/>
      <c r="G15" s="4"/>
      <c r="H15" s="4"/>
      <c r="I15" s="4"/>
      <c r="J15" s="4"/>
      <c r="K15" s="4"/>
      <c r="L15" s="4"/>
      <c r="M15" s="4"/>
      <c r="N15" s="4"/>
    </row>
    <row r="16" spans="1:14" x14ac:dyDescent="0.2">
      <c r="A16" t="s">
        <v>16</v>
      </c>
    </row>
    <row r="17" spans="1:32" x14ac:dyDescent="0.2">
      <c r="A17" t="s">
        <v>27</v>
      </c>
      <c r="B17">
        <f>HEX2DEC(A17)-HEX2DEC(A14)</f>
        <v>-480</v>
      </c>
      <c r="G17" s="5" t="s">
        <v>300</v>
      </c>
      <c r="H17" s="5"/>
      <c r="I17" s="5"/>
      <c r="J17" s="5"/>
      <c r="K17" s="5"/>
      <c r="L17" s="5"/>
      <c r="M17" s="5"/>
      <c r="N17" s="5"/>
      <c r="O17" s="5"/>
      <c r="P17" s="5"/>
      <c r="Q17" s="5"/>
      <c r="R17" s="5"/>
      <c r="S17" s="5"/>
      <c r="T17" s="5"/>
      <c r="U17" s="5"/>
      <c r="V17" s="5"/>
      <c r="W17" s="5"/>
      <c r="X17" s="5"/>
      <c r="Y17" s="5"/>
      <c r="Z17" s="5"/>
      <c r="AA17" s="5"/>
    </row>
    <row r="18" spans="1:32" x14ac:dyDescent="0.2">
      <c r="A18" t="s">
        <v>17</v>
      </c>
      <c r="B18">
        <f>HEX2DEC(A18)-HEX2DEC(A16)</f>
        <v>-44</v>
      </c>
    </row>
    <row r="19" spans="1:32" x14ac:dyDescent="0.2">
      <c r="G19" s="4" t="s">
        <v>289</v>
      </c>
      <c r="H19" s="4"/>
      <c r="I19" s="4"/>
      <c r="J19" s="4"/>
      <c r="K19" s="4"/>
      <c r="L19" s="4"/>
      <c r="M19" s="4"/>
      <c r="N19" s="4"/>
      <c r="O19" s="4"/>
      <c r="P19" s="4"/>
      <c r="Q19" s="4"/>
      <c r="R19" s="4"/>
      <c r="S19" s="4"/>
      <c r="T19" s="4"/>
      <c r="U19" s="4"/>
      <c r="V19" s="4"/>
    </row>
    <row r="20" spans="1:32" x14ac:dyDescent="0.2">
      <c r="A20" t="s">
        <v>28</v>
      </c>
      <c r="C20">
        <f>HEX2DEC(A20)-HEX2DEC(A14)</f>
        <v>1556</v>
      </c>
      <c r="D20" t="s">
        <v>35</v>
      </c>
    </row>
    <row r="21" spans="1:32" x14ac:dyDescent="0.2">
      <c r="A21" t="s">
        <v>29</v>
      </c>
      <c r="B21">
        <f>HEX2DEC(A21)-HEX2DEC(A20)</f>
        <v>224</v>
      </c>
      <c r="C21">
        <f t="shared" ref="C21:C24" si="3">HEX2DEC(A21)-HEX2DEC(A15)</f>
        <v>1556</v>
      </c>
      <c r="F21" s="6"/>
      <c r="G21" s="6">
        <v>1205614</v>
      </c>
      <c r="H21" s="6"/>
      <c r="I21" s="6" t="s">
        <v>210</v>
      </c>
      <c r="J21" s="6" t="s">
        <v>211</v>
      </c>
      <c r="K21" s="6" t="s">
        <v>227</v>
      </c>
      <c r="L21" s="6" t="s">
        <v>228</v>
      </c>
      <c r="N21" t="s">
        <v>25</v>
      </c>
      <c r="Z21" t="s">
        <v>255</v>
      </c>
      <c r="AA21" t="s">
        <v>211</v>
      </c>
      <c r="AB21" t="s">
        <v>227</v>
      </c>
    </row>
    <row r="22" spans="1:32" x14ac:dyDescent="0.2">
      <c r="A22" t="s">
        <v>18</v>
      </c>
      <c r="C22">
        <f t="shared" si="3"/>
        <v>-46944</v>
      </c>
      <c r="E22">
        <v>11</v>
      </c>
      <c r="F22" s="6" t="s">
        <v>74</v>
      </c>
      <c r="G22" s="6">
        <v>1205614</v>
      </c>
      <c r="H22" s="6">
        <f t="shared" ref="H22:H28" si="4">HEX2DEC(G22)-HEX2DEC(G21)</f>
        <v>0</v>
      </c>
      <c r="I22" s="7" t="s">
        <v>134</v>
      </c>
      <c r="J22" s="6" t="s">
        <v>119</v>
      </c>
      <c r="K22" s="6" t="s">
        <v>127</v>
      </c>
      <c r="L22" s="6" t="s">
        <v>128</v>
      </c>
      <c r="N22" t="s">
        <v>25</v>
      </c>
      <c r="O22">
        <f t="shared" ref="O22:O27" si="5">HEX2DEC(N22)-HEX2DEC(N21)</f>
        <v>0</v>
      </c>
      <c r="P22">
        <f>HEX2DEC(N22)-HEX2DEC(N31)</f>
        <v>700</v>
      </c>
      <c r="R22">
        <f>HEX2DEC(R32)-HEX2DEC(N32)</f>
        <v>904</v>
      </c>
      <c r="T22">
        <f>HEX2DEC(A14)-HEX2DEC(N31)</f>
        <v>700</v>
      </c>
      <c r="V22">
        <f>HEX2DEC(A15)-HEX2DEC(N31)</f>
        <v>924</v>
      </c>
      <c r="X22">
        <f>HEX2DEC(A17)-HEX2DEC(N31)</f>
        <v>220</v>
      </c>
      <c r="Y22" t="str">
        <f>N31</f>
        <v>007E9FC0</v>
      </c>
      <c r="AA22" s="9"/>
      <c r="AB22" s="9"/>
      <c r="AC22" s="9">
        <f>AA22-AB22</f>
        <v>0</v>
      </c>
      <c r="AD22" t="s">
        <v>281</v>
      </c>
      <c r="AE22" s="9">
        <f t="shared" ref="AE22:AE28" si="6">HEX2DEC($J$29)-HEX2DEC(J22)-AF22*7824</f>
        <v>46920</v>
      </c>
      <c r="AF22">
        <v>1</v>
      </c>
    </row>
    <row r="23" spans="1:32" x14ac:dyDescent="0.2">
      <c r="A23" t="s">
        <v>30</v>
      </c>
      <c r="B23">
        <f>HEX2DEC(A23)-HEX2DEC(A20)</f>
        <v>-480</v>
      </c>
      <c r="C23">
        <f t="shared" si="3"/>
        <v>1556</v>
      </c>
      <c r="E23">
        <v>3</v>
      </c>
      <c r="F23" s="6" t="s">
        <v>35</v>
      </c>
      <c r="G23" s="6" t="s">
        <v>19</v>
      </c>
      <c r="H23" s="6">
        <f t="shared" si="4"/>
        <v>7824</v>
      </c>
      <c r="I23" s="6" t="s">
        <v>163</v>
      </c>
      <c r="J23" s="6" t="s">
        <v>164</v>
      </c>
      <c r="K23" s="7" t="s">
        <v>214</v>
      </c>
      <c r="L23" s="6" t="s">
        <v>165</v>
      </c>
      <c r="N23" t="s">
        <v>28</v>
      </c>
      <c r="O23">
        <f t="shared" si="5"/>
        <v>1556</v>
      </c>
      <c r="P23">
        <f t="shared" ref="P23:P28" si="7">HEX2DEC(N23)-HEX2DEC(N32)</f>
        <v>700</v>
      </c>
      <c r="R23">
        <f t="shared" ref="R23:R28" si="8">HEX2DEC(R33)-HEX2DEC(N33)</f>
        <v>904</v>
      </c>
      <c r="T23">
        <f>HEX2DEC(A20)-HEX2DEC(N32)</f>
        <v>700</v>
      </c>
      <c r="V23">
        <f>HEX2DEC(A16)-HEX2DEC(N32)</f>
        <v>10651228</v>
      </c>
      <c r="X23" t="s">
        <v>103</v>
      </c>
      <c r="Y23">
        <f>HEX2DEC(A13)-HEX2DEC(Y21)</f>
        <v>0</v>
      </c>
      <c r="Z23" s="9">
        <f>HEX2DEC(J23)-HEX2DEC(I23)</f>
        <v>348</v>
      </c>
      <c r="AA23" s="9">
        <f>HEX2DEC(J23)-HEX2DEC(J22)</f>
        <v>7804</v>
      </c>
      <c r="AB23" s="9">
        <f>HEX2DEC(K23)-HEX2DEC(K22)</f>
        <v>7824</v>
      </c>
      <c r="AC23" s="9">
        <f t="shared" ref="AC23:AC32" si="9">AA23-AB23</f>
        <v>-20</v>
      </c>
      <c r="AD23" t="s">
        <v>282</v>
      </c>
      <c r="AE23" s="9">
        <f t="shared" si="6"/>
        <v>31292</v>
      </c>
      <c r="AF23">
        <v>2</v>
      </c>
    </row>
    <row r="24" spans="1:32" x14ac:dyDescent="0.2">
      <c r="A24" t="s">
        <v>19</v>
      </c>
      <c r="B24">
        <f>HEX2DEC(A24)-HEX2DEC(A22)</f>
        <v>-44</v>
      </c>
      <c r="C24">
        <f t="shared" si="3"/>
        <v>-46944</v>
      </c>
      <c r="E24">
        <v>2</v>
      </c>
      <c r="F24" s="6" t="s">
        <v>75</v>
      </c>
      <c r="G24" s="6">
        <v>1209334</v>
      </c>
      <c r="H24" s="6">
        <f t="shared" si="4"/>
        <v>7824</v>
      </c>
      <c r="I24" s="8" t="s">
        <v>215</v>
      </c>
      <c r="J24" s="6" t="s">
        <v>216</v>
      </c>
      <c r="K24" s="7" t="s">
        <v>222</v>
      </c>
      <c r="L24" s="6" t="s">
        <v>221</v>
      </c>
      <c r="N24" t="s">
        <v>37</v>
      </c>
      <c r="O24">
        <f t="shared" si="5"/>
        <v>1556</v>
      </c>
      <c r="P24">
        <f t="shared" si="7"/>
        <v>700</v>
      </c>
      <c r="R24">
        <f t="shared" si="8"/>
        <v>904</v>
      </c>
      <c r="T24">
        <f>HEX2DEC(A26)-HEX2DEC(N33)</f>
        <v>-852</v>
      </c>
      <c r="V24">
        <f>HEX2DEC(A17)-HEX2DEC(N33)</f>
        <v>-2892</v>
      </c>
      <c r="X24" t="s">
        <v>105</v>
      </c>
      <c r="Y24">
        <f>HEX2DEC(R31)-HEX2DEC(Y22)</f>
        <v>904</v>
      </c>
      <c r="Z24" s="9">
        <f t="shared" ref="Z24:Z32" si="10">HEX2DEC(J24)-HEX2DEC(I24)</f>
        <v>368</v>
      </c>
      <c r="AA24" s="9">
        <f t="shared" ref="AA24:AA32" si="11">HEX2DEC(J24)-HEX2DEC(J23)</f>
        <v>7844</v>
      </c>
      <c r="AB24" s="9">
        <f t="shared" ref="AB24:AB32" si="12">HEX2DEC(K24)-HEX2DEC(K23)</f>
        <v>7824</v>
      </c>
      <c r="AC24" s="9">
        <f t="shared" si="9"/>
        <v>20</v>
      </c>
      <c r="AD24" t="s">
        <v>283</v>
      </c>
      <c r="AE24" s="9">
        <f t="shared" si="6"/>
        <v>15624</v>
      </c>
      <c r="AF24">
        <v>3</v>
      </c>
    </row>
    <row r="25" spans="1:32" x14ac:dyDescent="0.2">
      <c r="E25">
        <v>4</v>
      </c>
      <c r="F25" s="6" t="s">
        <v>71</v>
      </c>
      <c r="G25" s="6" t="s">
        <v>54</v>
      </c>
      <c r="H25" s="6">
        <f t="shared" si="4"/>
        <v>7824</v>
      </c>
      <c r="I25" s="6" t="s">
        <v>217</v>
      </c>
      <c r="J25" s="6" t="s">
        <v>218</v>
      </c>
      <c r="K25" s="6" t="s">
        <v>219</v>
      </c>
      <c r="L25" s="6" t="s">
        <v>220</v>
      </c>
      <c r="N25" t="s">
        <v>50</v>
      </c>
      <c r="O25">
        <f t="shared" si="5"/>
        <v>1556</v>
      </c>
      <c r="P25">
        <f t="shared" si="7"/>
        <v>700</v>
      </c>
      <c r="R25">
        <f t="shared" si="8"/>
        <v>904</v>
      </c>
      <c r="T25">
        <f>HEX2DEC(A32)-HEX2DEC(N34)</f>
        <v>-856</v>
      </c>
      <c r="V25">
        <f>HEX2DEC(A18)-HEX2DEC(N34)</f>
        <v>10648072</v>
      </c>
      <c r="X25" t="s">
        <v>104</v>
      </c>
      <c r="Y25">
        <f>HEX2DEC(A14)-HEX2DEC(Y22)</f>
        <v>700</v>
      </c>
      <c r="Z25" s="9">
        <f t="shared" si="10"/>
        <v>356</v>
      </c>
      <c r="AA25" s="9">
        <f t="shared" si="11"/>
        <v>7812</v>
      </c>
      <c r="AB25" s="9">
        <f t="shared" si="12"/>
        <v>7824</v>
      </c>
      <c r="AC25" s="9">
        <f t="shared" si="9"/>
        <v>-12</v>
      </c>
      <c r="AD25" t="s">
        <v>229</v>
      </c>
      <c r="AE25" s="9">
        <f t="shared" si="6"/>
        <v>-12</v>
      </c>
      <c r="AF25">
        <v>4</v>
      </c>
    </row>
    <row r="26" spans="1:32" x14ac:dyDescent="0.2">
      <c r="A26" t="s">
        <v>31</v>
      </c>
      <c r="C26">
        <f>HEX2DEC(A26)-HEX2DEC(A20)</f>
        <v>4</v>
      </c>
      <c r="D26" t="s">
        <v>36</v>
      </c>
      <c r="E26">
        <v>5</v>
      </c>
      <c r="F26" s="6" t="s">
        <v>72</v>
      </c>
      <c r="G26" s="6" t="s">
        <v>59</v>
      </c>
      <c r="H26" s="6">
        <f t="shared" si="4"/>
        <v>7824</v>
      </c>
      <c r="I26" s="6" t="s">
        <v>223</v>
      </c>
      <c r="J26" s="6" t="s">
        <v>224</v>
      </c>
      <c r="K26" s="6" t="s">
        <v>225</v>
      </c>
      <c r="L26" s="6" t="s">
        <v>226</v>
      </c>
      <c r="N26" t="s">
        <v>55</v>
      </c>
      <c r="O26">
        <f t="shared" si="5"/>
        <v>1556</v>
      </c>
      <c r="P26">
        <f t="shared" si="7"/>
        <v>700</v>
      </c>
      <c r="R26">
        <f t="shared" si="8"/>
        <v>904</v>
      </c>
      <c r="T26">
        <f t="shared" ref="T26" si="13">HEX2DEC(A23)-HEX2DEC(N35)</f>
        <v>-4448</v>
      </c>
      <c r="X26" t="s">
        <v>106</v>
      </c>
      <c r="Y26">
        <f>HEX2DEC(A15)-HEX2DEC(Y22)</f>
        <v>924</v>
      </c>
      <c r="Z26" s="9">
        <f t="shared" si="10"/>
        <v>360</v>
      </c>
      <c r="AA26" s="9">
        <f t="shared" si="11"/>
        <v>7828</v>
      </c>
      <c r="AB26" s="9">
        <f t="shared" si="12"/>
        <v>7824</v>
      </c>
      <c r="AC26" s="9">
        <f t="shared" si="9"/>
        <v>4</v>
      </c>
      <c r="AD26" t="s">
        <v>230</v>
      </c>
      <c r="AE26" s="9">
        <f t="shared" si="6"/>
        <v>-15664</v>
      </c>
      <c r="AF26">
        <v>5</v>
      </c>
    </row>
    <row r="27" spans="1:32" x14ac:dyDescent="0.2">
      <c r="A27" t="s">
        <v>32</v>
      </c>
      <c r="B27">
        <f>HEX2DEC(A27)-HEX2DEC(A26)</f>
        <v>224</v>
      </c>
      <c r="C27">
        <f t="shared" ref="C27:C30" si="14">HEX2DEC(A27)-HEX2DEC(A21)</f>
        <v>4</v>
      </c>
      <c r="E27">
        <v>7</v>
      </c>
      <c r="F27" s="6" t="s">
        <v>73</v>
      </c>
      <c r="G27" s="6" t="s">
        <v>64</v>
      </c>
      <c r="H27" s="6">
        <f t="shared" si="4"/>
        <v>7824</v>
      </c>
      <c r="I27" s="6" t="s">
        <v>235</v>
      </c>
      <c r="J27" s="6" t="s">
        <v>236</v>
      </c>
      <c r="K27" s="6" t="s">
        <v>237</v>
      </c>
      <c r="L27" s="6" t="s">
        <v>238</v>
      </c>
      <c r="N27" t="s">
        <v>60</v>
      </c>
      <c r="O27">
        <f t="shared" si="5"/>
        <v>1556</v>
      </c>
      <c r="P27">
        <f t="shared" si="7"/>
        <v>700</v>
      </c>
      <c r="R27">
        <f t="shared" si="8"/>
        <v>904</v>
      </c>
      <c r="T27">
        <f t="shared" ref="T27" si="15">HEX2DEC(A29)-HEX2DEC(N36)</f>
        <v>-6000</v>
      </c>
      <c r="X27" t="s">
        <v>107</v>
      </c>
      <c r="Y27">
        <f>HEX2DEC(A17)-HEX2DEC(Y22)</f>
        <v>220</v>
      </c>
      <c r="Z27" s="9">
        <f t="shared" si="10"/>
        <v>364</v>
      </c>
      <c r="AA27" s="9">
        <f t="shared" si="11"/>
        <v>7828</v>
      </c>
      <c r="AB27" s="9">
        <f t="shared" si="12"/>
        <v>7824</v>
      </c>
      <c r="AC27" s="9">
        <f t="shared" si="9"/>
        <v>4</v>
      </c>
      <c r="AD27" t="s">
        <v>288</v>
      </c>
      <c r="AE27" s="9">
        <f t="shared" si="6"/>
        <v>-31316</v>
      </c>
      <c r="AF27">
        <v>6</v>
      </c>
    </row>
    <row r="28" spans="1:32" x14ac:dyDescent="0.2">
      <c r="A28" t="s">
        <v>20</v>
      </c>
      <c r="C28">
        <f t="shared" si="14"/>
        <v>39120</v>
      </c>
      <c r="E28">
        <v>8</v>
      </c>
      <c r="F28" s="6" t="s">
        <v>36</v>
      </c>
      <c r="G28" s="6" t="s">
        <v>21</v>
      </c>
      <c r="H28" s="6">
        <f t="shared" si="4"/>
        <v>7824</v>
      </c>
      <c r="I28" s="6" t="s">
        <v>239</v>
      </c>
      <c r="J28" s="6" t="s">
        <v>240</v>
      </c>
      <c r="K28" s="6" t="s">
        <v>241</v>
      </c>
      <c r="L28" s="6" t="s">
        <v>242</v>
      </c>
      <c r="N28" t="s">
        <v>65</v>
      </c>
      <c r="O28">
        <f>HEX2DEC(N28)-HEX2DEC(N27)</f>
        <v>1556</v>
      </c>
      <c r="P28">
        <f t="shared" si="7"/>
        <v>700</v>
      </c>
      <c r="R28">
        <f t="shared" si="8"/>
        <v>904</v>
      </c>
      <c r="T28">
        <f t="shared" ref="T28" si="16">HEX2DEC(A20)-HEX2DEC(N37)</f>
        <v>-7080</v>
      </c>
      <c r="Z28" s="9">
        <f t="shared" si="10"/>
        <v>348</v>
      </c>
      <c r="AA28" s="9">
        <f t="shared" si="11"/>
        <v>7808</v>
      </c>
      <c r="AB28" s="9">
        <f t="shared" si="12"/>
        <v>7824</v>
      </c>
      <c r="AC28" s="9">
        <f t="shared" si="9"/>
        <v>-16</v>
      </c>
      <c r="AD28" t="s">
        <v>287</v>
      </c>
      <c r="AE28" s="9">
        <f t="shared" si="6"/>
        <v>-46948</v>
      </c>
      <c r="AF28">
        <v>7</v>
      </c>
    </row>
    <row r="29" spans="1:32" x14ac:dyDescent="0.2">
      <c r="A29" t="s">
        <v>33</v>
      </c>
      <c r="B29">
        <f>HEX2DEC(A29)-HEX2DEC(A26)</f>
        <v>-480</v>
      </c>
      <c r="C29">
        <f t="shared" si="14"/>
        <v>4</v>
      </c>
      <c r="E29">
        <v>1</v>
      </c>
      <c r="F29" s="6" t="s">
        <v>34</v>
      </c>
      <c r="G29" s="6" t="s">
        <v>17</v>
      </c>
      <c r="H29" s="6">
        <f t="shared" ref="H29:H31" si="17">HEX2DEC(G29)-HEX2DEC(G28)</f>
        <v>7824</v>
      </c>
      <c r="I29" s="7" t="s">
        <v>243</v>
      </c>
      <c r="J29" s="7" t="s">
        <v>244</v>
      </c>
      <c r="K29" s="8" t="s">
        <v>231</v>
      </c>
      <c r="L29" s="6" t="s">
        <v>232</v>
      </c>
      <c r="X29" t="s">
        <v>106</v>
      </c>
      <c r="Y29">
        <f>HEX2DEC(A70)-HEX2DEC(A72)</f>
        <v>44</v>
      </c>
      <c r="Z29" s="9">
        <f t="shared" si="10"/>
        <v>336</v>
      </c>
      <c r="AA29" s="9">
        <f t="shared" si="11"/>
        <v>7820</v>
      </c>
      <c r="AB29" s="9">
        <f t="shared" si="12"/>
        <v>7824</v>
      </c>
      <c r="AC29" s="9">
        <f t="shared" si="9"/>
        <v>-4</v>
      </c>
      <c r="AD29" t="s">
        <v>286</v>
      </c>
      <c r="AE29" s="9">
        <f>HEX2DEC($J$29)-HEX2DEC(J29)-AF29*7824</f>
        <v>-62592</v>
      </c>
      <c r="AF29">
        <v>8</v>
      </c>
    </row>
    <row r="30" spans="1:32" x14ac:dyDescent="0.2">
      <c r="A30" t="s">
        <v>21</v>
      </c>
      <c r="B30">
        <f>HEX2DEC(A30)-HEX2DEC(A28)</f>
        <v>-44</v>
      </c>
      <c r="C30">
        <f t="shared" si="14"/>
        <v>39120</v>
      </c>
      <c r="E30">
        <v>9</v>
      </c>
      <c r="F30" s="6" t="s">
        <v>46</v>
      </c>
      <c r="G30" s="6" t="s">
        <v>23</v>
      </c>
      <c r="H30" s="6">
        <f t="shared" si="17"/>
        <v>7824</v>
      </c>
      <c r="I30" s="6" t="s">
        <v>245</v>
      </c>
      <c r="J30" s="7" t="s">
        <v>247</v>
      </c>
      <c r="K30" s="7" t="s">
        <v>248</v>
      </c>
      <c r="L30" s="6" t="s">
        <v>246</v>
      </c>
      <c r="N30" t="s">
        <v>77</v>
      </c>
      <c r="O30" t="s">
        <v>78</v>
      </c>
      <c r="Q30" t="s">
        <v>79</v>
      </c>
      <c r="S30" t="s">
        <v>78</v>
      </c>
      <c r="U30" t="s">
        <v>80</v>
      </c>
      <c r="Z30" s="9">
        <f t="shared" si="10"/>
        <v>352</v>
      </c>
      <c r="AA30" s="9">
        <f t="shared" si="11"/>
        <v>7832</v>
      </c>
      <c r="AB30" s="9">
        <f t="shared" si="12"/>
        <v>7824</v>
      </c>
      <c r="AC30" s="9">
        <f t="shared" si="9"/>
        <v>8</v>
      </c>
      <c r="AD30" t="s">
        <v>284</v>
      </c>
      <c r="AE30" s="9">
        <f t="shared" ref="AE30:AE32" si="18">HEX2DEC($J$29)-HEX2DEC(J30)-AF30*7824</f>
        <v>-78248</v>
      </c>
      <c r="AF30">
        <v>9</v>
      </c>
    </row>
    <row r="31" spans="1:32" x14ac:dyDescent="0.2">
      <c r="E31">
        <v>10</v>
      </c>
      <c r="F31" s="6" t="s">
        <v>47</v>
      </c>
      <c r="G31" s="6">
        <v>1216924</v>
      </c>
      <c r="H31" s="6">
        <f t="shared" si="17"/>
        <v>7824</v>
      </c>
      <c r="I31" s="7" t="s">
        <v>254</v>
      </c>
      <c r="J31" s="6" t="s">
        <v>249</v>
      </c>
      <c r="K31" s="7" t="s">
        <v>251</v>
      </c>
      <c r="L31" s="6" t="s">
        <v>250</v>
      </c>
      <c r="N31" t="s">
        <v>84</v>
      </c>
      <c r="P31" t="s">
        <v>81</v>
      </c>
      <c r="R31" t="s">
        <v>102</v>
      </c>
      <c r="T31" t="s">
        <v>81</v>
      </c>
      <c r="W31" t="s">
        <v>81</v>
      </c>
      <c r="Z31" s="9">
        <f t="shared" si="10"/>
        <v>352</v>
      </c>
      <c r="AA31" s="9">
        <f t="shared" si="11"/>
        <v>7824</v>
      </c>
      <c r="AB31" s="9">
        <f t="shared" si="12"/>
        <v>7824</v>
      </c>
      <c r="AC31" s="9">
        <f t="shared" si="9"/>
        <v>0</v>
      </c>
      <c r="AD31" t="s">
        <v>285</v>
      </c>
      <c r="AE31" s="9">
        <f t="shared" si="18"/>
        <v>-93896</v>
      </c>
      <c r="AF31">
        <v>10</v>
      </c>
    </row>
    <row r="32" spans="1:32" x14ac:dyDescent="0.2">
      <c r="A32" t="s">
        <v>37</v>
      </c>
      <c r="C32">
        <f>HEX2DEC(A32)-HEX2DEC(A14)</f>
        <v>3112</v>
      </c>
      <c r="D32" t="s">
        <v>46</v>
      </c>
      <c r="E32">
        <v>6</v>
      </c>
      <c r="F32" s="6" t="s">
        <v>48</v>
      </c>
      <c r="G32" s="6" t="s">
        <v>24</v>
      </c>
      <c r="H32" s="6">
        <f>HEX2DEC(G32)-HEX2DEC(G31)</f>
        <v>7824</v>
      </c>
      <c r="I32" s="8" t="s">
        <v>233</v>
      </c>
      <c r="J32" s="7" t="s">
        <v>253</v>
      </c>
      <c r="K32" s="7" t="s">
        <v>252</v>
      </c>
      <c r="L32" s="6" t="s">
        <v>234</v>
      </c>
      <c r="N32" t="s">
        <v>85</v>
      </c>
      <c r="P32" t="s">
        <v>82</v>
      </c>
      <c r="R32" t="s">
        <v>92</v>
      </c>
      <c r="T32" t="s">
        <v>82</v>
      </c>
      <c r="V32" t="s">
        <v>83</v>
      </c>
      <c r="Z32" s="9">
        <f t="shared" si="10"/>
        <v>352</v>
      </c>
      <c r="AA32" s="9">
        <f t="shared" si="11"/>
        <v>7824</v>
      </c>
      <c r="AB32" s="9">
        <f t="shared" si="12"/>
        <v>7824</v>
      </c>
      <c r="AC32" s="9">
        <f t="shared" si="9"/>
        <v>0</v>
      </c>
      <c r="AD32" t="s">
        <v>285</v>
      </c>
      <c r="AE32" s="9">
        <f t="shared" si="18"/>
        <v>-109544</v>
      </c>
      <c r="AF32">
        <v>11</v>
      </c>
    </row>
    <row r="33" spans="1:28" x14ac:dyDescent="0.2">
      <c r="A33" t="s">
        <v>38</v>
      </c>
      <c r="B33">
        <f>HEX2DEC(A33)-HEX2DEC(A32)</f>
        <v>224</v>
      </c>
      <c r="C33">
        <f t="shared" ref="C33:C36" si="19">HEX2DEC(A33)-HEX2DEC(A15)</f>
        <v>3112</v>
      </c>
      <c r="N33" t="s">
        <v>86</v>
      </c>
      <c r="P33" t="s">
        <v>82</v>
      </c>
      <c r="R33" t="s">
        <v>93</v>
      </c>
      <c r="T33" t="s">
        <v>82</v>
      </c>
      <c r="V33" t="s">
        <v>83</v>
      </c>
    </row>
    <row r="34" spans="1:28" x14ac:dyDescent="0.2">
      <c r="A34" t="s">
        <v>22</v>
      </c>
      <c r="C34">
        <f t="shared" si="19"/>
        <v>7824</v>
      </c>
      <c r="N34" t="s">
        <v>87</v>
      </c>
      <c r="P34" t="s">
        <v>82</v>
      </c>
      <c r="R34" t="s">
        <v>94</v>
      </c>
      <c r="T34" t="s">
        <v>82</v>
      </c>
      <c r="V34" t="s">
        <v>83</v>
      </c>
      <c r="AB34" t="s">
        <v>74</v>
      </c>
    </row>
    <row r="35" spans="1:28" x14ac:dyDescent="0.2">
      <c r="A35" t="s">
        <v>39</v>
      </c>
      <c r="B35">
        <f>HEX2DEC(A35)-HEX2DEC(A32)</f>
        <v>-480</v>
      </c>
      <c r="C35">
        <f t="shared" si="19"/>
        <v>3112</v>
      </c>
      <c r="N35" t="s">
        <v>88</v>
      </c>
      <c r="P35" t="s">
        <v>82</v>
      </c>
      <c r="R35" t="s">
        <v>95</v>
      </c>
      <c r="T35" t="s">
        <v>82</v>
      </c>
      <c r="V35" t="s">
        <v>83</v>
      </c>
      <c r="AB35" t="s">
        <v>256</v>
      </c>
    </row>
    <row r="36" spans="1:28" x14ac:dyDescent="0.2">
      <c r="A36" t="s">
        <v>23</v>
      </c>
      <c r="B36">
        <f>HEX2DEC(A36)-HEX2DEC(A34)</f>
        <v>-44</v>
      </c>
      <c r="C36">
        <f t="shared" si="19"/>
        <v>7824</v>
      </c>
      <c r="N36" t="s">
        <v>89</v>
      </c>
      <c r="P36" t="s">
        <v>82</v>
      </c>
      <c r="R36" t="s">
        <v>96</v>
      </c>
      <c r="T36" t="s">
        <v>82</v>
      </c>
      <c r="V36" t="s">
        <v>83</v>
      </c>
      <c r="AB36" t="s">
        <v>257</v>
      </c>
    </row>
    <row r="37" spans="1:28" x14ac:dyDescent="0.2">
      <c r="N37" t="s">
        <v>90</v>
      </c>
      <c r="P37" t="s">
        <v>82</v>
      </c>
      <c r="R37" t="s">
        <v>97</v>
      </c>
      <c r="T37" t="s">
        <v>82</v>
      </c>
      <c r="V37" t="s">
        <v>83</v>
      </c>
      <c r="AB37" t="s">
        <v>258</v>
      </c>
    </row>
    <row r="38" spans="1:28" x14ac:dyDescent="0.2">
      <c r="A38" t="s">
        <v>40</v>
      </c>
      <c r="C38">
        <f>HEX2DEC(A38)-HEX2DEC(A32)</f>
        <v>4</v>
      </c>
      <c r="D38" t="s">
        <v>47</v>
      </c>
      <c r="N38" t="s">
        <v>91</v>
      </c>
      <c r="P38" t="s">
        <v>82</v>
      </c>
      <c r="R38" t="s">
        <v>98</v>
      </c>
      <c r="T38" t="s">
        <v>82</v>
      </c>
      <c r="V38" t="s">
        <v>83</v>
      </c>
    </row>
    <row r="39" spans="1:28" x14ac:dyDescent="0.2">
      <c r="A39" t="s">
        <v>41</v>
      </c>
      <c r="B39">
        <f>HEX2DEC(A39)-HEX2DEC(A38)</f>
        <v>224</v>
      </c>
      <c r="C39">
        <f t="shared" ref="C39:C42" si="20">HEX2DEC(A39)-HEX2DEC(A33)</f>
        <v>4</v>
      </c>
      <c r="AB39" t="s">
        <v>35</v>
      </c>
    </row>
    <row r="40" spans="1:28" x14ac:dyDescent="0.2">
      <c r="A40">
        <v>1216950</v>
      </c>
      <c r="C40">
        <f t="shared" si="20"/>
        <v>7824</v>
      </c>
      <c r="AB40" t="s">
        <v>259</v>
      </c>
    </row>
    <row r="41" spans="1:28" x14ac:dyDescent="0.2">
      <c r="A41" t="s">
        <v>42</v>
      </c>
      <c r="B41">
        <f>HEX2DEC(A41)-HEX2DEC(A38)</f>
        <v>-480</v>
      </c>
      <c r="C41">
        <f t="shared" si="20"/>
        <v>4</v>
      </c>
      <c r="N41" s="4" t="s">
        <v>99</v>
      </c>
      <c r="O41" s="4"/>
      <c r="P41" s="4"/>
      <c r="Q41" s="4"/>
      <c r="R41" s="4"/>
      <c r="S41" s="4"/>
      <c r="T41" s="4"/>
      <c r="U41" s="4"/>
      <c r="V41" s="4"/>
      <c r="AB41" t="s">
        <v>260</v>
      </c>
    </row>
    <row r="42" spans="1:28" x14ac:dyDescent="0.2">
      <c r="A42">
        <v>1216924</v>
      </c>
      <c r="B42">
        <f>HEX2DEC(A42)-HEX2DEC(A40)</f>
        <v>-44</v>
      </c>
      <c r="C42">
        <f t="shared" si="20"/>
        <v>7824</v>
      </c>
      <c r="N42" s="4" t="s">
        <v>100</v>
      </c>
      <c r="O42" s="4"/>
      <c r="P42" s="4"/>
      <c r="Q42" s="4"/>
      <c r="R42" s="4"/>
      <c r="S42" s="4"/>
      <c r="T42" s="4"/>
      <c r="U42" s="4"/>
      <c r="V42" s="4"/>
      <c r="AB42" t="s">
        <v>261</v>
      </c>
    </row>
    <row r="43" spans="1:28" x14ac:dyDescent="0.2">
      <c r="N43" s="4" t="s">
        <v>101</v>
      </c>
      <c r="O43" s="4"/>
      <c r="P43" s="4"/>
      <c r="Q43" s="4"/>
      <c r="R43" s="4"/>
      <c r="S43" s="4"/>
      <c r="T43" s="4"/>
      <c r="U43" s="4"/>
      <c r="V43" s="4"/>
    </row>
    <row r="44" spans="1:28" x14ac:dyDescent="0.2">
      <c r="A44" t="s">
        <v>43</v>
      </c>
      <c r="C44">
        <f>HEX2DEC(A44)-HEX2DEC(A32)</f>
        <v>8</v>
      </c>
      <c r="D44" t="s">
        <v>48</v>
      </c>
      <c r="N44" s="4" t="s">
        <v>112</v>
      </c>
      <c r="O44" s="4"/>
      <c r="P44" s="4"/>
      <c r="Q44" s="4"/>
      <c r="R44" s="4"/>
      <c r="S44" s="4"/>
      <c r="T44" s="4"/>
      <c r="U44" s="4"/>
      <c r="V44" s="4"/>
      <c r="AB44" t="s">
        <v>75</v>
      </c>
    </row>
    <row r="45" spans="1:28" x14ac:dyDescent="0.2">
      <c r="A45" t="s">
        <v>44</v>
      </c>
      <c r="B45">
        <f>HEX2DEC(A45)-HEX2DEC(A44)</f>
        <v>224</v>
      </c>
      <c r="C45">
        <f t="shared" ref="C45:C48" si="21">HEX2DEC(A45)-HEX2DEC(A33)</f>
        <v>8</v>
      </c>
      <c r="N45" s="4" t="s">
        <v>114</v>
      </c>
      <c r="O45" s="4"/>
      <c r="P45" s="4"/>
      <c r="Q45" s="4"/>
      <c r="R45" s="4"/>
      <c r="S45" s="4"/>
      <c r="T45" s="4"/>
      <c r="U45" s="4"/>
      <c r="V45" s="4"/>
      <c r="AB45" t="s">
        <v>256</v>
      </c>
    </row>
    <row r="46" spans="1:28" x14ac:dyDescent="0.2">
      <c r="A46" s="1" t="s">
        <v>49</v>
      </c>
      <c r="C46">
        <f t="shared" si="21"/>
        <v>15648</v>
      </c>
      <c r="N46" s="4" t="s">
        <v>113</v>
      </c>
      <c r="O46" s="4"/>
      <c r="P46" s="4"/>
      <c r="Q46" s="4"/>
      <c r="R46" s="4"/>
      <c r="S46" s="4"/>
      <c r="T46" s="4"/>
      <c r="U46" s="4"/>
      <c r="V46" s="4"/>
      <c r="AB46" t="s">
        <v>262</v>
      </c>
    </row>
    <row r="47" spans="1:28" x14ac:dyDescent="0.2">
      <c r="A47" t="s">
        <v>45</v>
      </c>
      <c r="B47">
        <f>HEX2DEC(A47)-HEX2DEC(A44)</f>
        <v>-480</v>
      </c>
      <c r="C47">
        <f t="shared" si="21"/>
        <v>8</v>
      </c>
      <c r="N47" s="4" t="s">
        <v>115</v>
      </c>
      <c r="O47" s="4"/>
      <c r="P47" s="4"/>
      <c r="Q47" s="4"/>
      <c r="R47" s="4"/>
      <c r="S47" s="4"/>
      <c r="T47" s="4"/>
      <c r="U47" s="4"/>
      <c r="V47" s="4"/>
      <c r="AB47" t="s">
        <v>263</v>
      </c>
    </row>
    <row r="48" spans="1:28" x14ac:dyDescent="0.2">
      <c r="A48" t="s">
        <v>24</v>
      </c>
      <c r="B48">
        <f>HEX2DEC(A48)-HEX2DEC(A46)</f>
        <v>-44</v>
      </c>
      <c r="C48">
        <f t="shared" si="21"/>
        <v>15648</v>
      </c>
      <c r="N48" s="4" t="s">
        <v>116</v>
      </c>
      <c r="O48" s="4"/>
      <c r="P48" s="4"/>
      <c r="Q48" s="4"/>
      <c r="R48" s="4"/>
      <c r="S48" s="4"/>
      <c r="T48" s="4"/>
      <c r="U48" s="4"/>
      <c r="V48" s="4"/>
    </row>
    <row r="49" spans="1:28" x14ac:dyDescent="0.2">
      <c r="N49" s="4"/>
      <c r="O49" s="4"/>
      <c r="P49" s="4"/>
      <c r="Q49" s="4"/>
      <c r="R49" s="4"/>
      <c r="S49" s="4"/>
      <c r="T49" s="4"/>
      <c r="U49" s="4"/>
      <c r="V49" s="4"/>
      <c r="AB49" t="s">
        <v>71</v>
      </c>
    </row>
    <row r="50" spans="1:28" x14ac:dyDescent="0.2">
      <c r="A50" t="s">
        <v>50</v>
      </c>
      <c r="C50">
        <f>HEX2DEC(A50)-HEX2DEC(A14)</f>
        <v>4668</v>
      </c>
      <c r="D50" t="s">
        <v>71</v>
      </c>
      <c r="N50" s="4" t="s">
        <v>108</v>
      </c>
      <c r="O50" s="4"/>
      <c r="P50" s="4"/>
      <c r="Q50" s="4"/>
      <c r="R50" s="4"/>
      <c r="S50" s="4"/>
      <c r="T50" s="4"/>
      <c r="U50" s="4"/>
      <c r="V50" s="4"/>
      <c r="AB50" t="s">
        <v>264</v>
      </c>
    </row>
    <row r="51" spans="1:28" x14ac:dyDescent="0.2">
      <c r="A51" t="s">
        <v>51</v>
      </c>
      <c r="B51">
        <f>HEX2DEC(A51)-HEX2DEC(A50)</f>
        <v>224</v>
      </c>
      <c r="C51">
        <f t="shared" ref="C51:C54" si="22">HEX2DEC(A51)-HEX2DEC(A15)</f>
        <v>4668</v>
      </c>
      <c r="N51" s="4" t="s">
        <v>109</v>
      </c>
      <c r="O51" s="4"/>
      <c r="P51" s="4"/>
      <c r="Q51" s="4"/>
      <c r="R51" s="4"/>
      <c r="S51" s="4"/>
      <c r="T51" s="4"/>
      <c r="U51" s="4"/>
      <c r="V51" s="4"/>
      <c r="AB51" t="s">
        <v>265</v>
      </c>
    </row>
    <row r="52" spans="1:28" x14ac:dyDescent="0.2">
      <c r="A52" t="s">
        <v>52</v>
      </c>
      <c r="C52">
        <f t="shared" si="22"/>
        <v>-31296</v>
      </c>
      <c r="N52" s="4" t="s">
        <v>111</v>
      </c>
      <c r="O52" s="4"/>
      <c r="P52" s="4"/>
      <c r="Q52" s="4"/>
      <c r="R52" s="4"/>
      <c r="S52" s="4"/>
      <c r="T52" s="4"/>
      <c r="U52" s="4"/>
      <c r="V52" s="4"/>
      <c r="AB52" t="s">
        <v>266</v>
      </c>
    </row>
    <row r="53" spans="1:28" x14ac:dyDescent="0.2">
      <c r="A53" t="s">
        <v>53</v>
      </c>
      <c r="B53">
        <f>HEX2DEC(A53)-HEX2DEC(A50)</f>
        <v>-480</v>
      </c>
      <c r="C53">
        <f t="shared" si="22"/>
        <v>4668</v>
      </c>
      <c r="N53" s="4" t="s">
        <v>110</v>
      </c>
      <c r="O53" s="4"/>
      <c r="P53" s="4"/>
      <c r="Q53" s="4"/>
      <c r="R53" s="4"/>
      <c r="S53" s="4"/>
      <c r="T53" s="4"/>
      <c r="U53" s="4"/>
      <c r="V53" s="4"/>
    </row>
    <row r="54" spans="1:28" x14ac:dyDescent="0.2">
      <c r="A54" t="s">
        <v>54</v>
      </c>
      <c r="B54">
        <f>HEX2DEC(A54)-HEX2DEC(A52)</f>
        <v>-44</v>
      </c>
      <c r="C54">
        <f t="shared" si="22"/>
        <v>-31296</v>
      </c>
      <c r="N54" t="s">
        <v>162</v>
      </c>
      <c r="AB54" t="s">
        <v>72</v>
      </c>
    </row>
    <row r="55" spans="1:28" x14ac:dyDescent="0.2">
      <c r="AB55" t="s">
        <v>267</v>
      </c>
    </row>
    <row r="56" spans="1:28" x14ac:dyDescent="0.2">
      <c r="A56" t="s">
        <v>55</v>
      </c>
      <c r="C56">
        <f>HEX2DEC(A56)-HEX2DEC(A14)</f>
        <v>6224</v>
      </c>
      <c r="D56" t="s">
        <v>72</v>
      </c>
      <c r="N56" t="s">
        <v>124</v>
      </c>
      <c r="T56" t="s">
        <v>207</v>
      </c>
      <c r="AB56" t="s">
        <v>268</v>
      </c>
    </row>
    <row r="57" spans="1:28" x14ac:dyDescent="0.2">
      <c r="A57" t="s">
        <v>56</v>
      </c>
      <c r="B57">
        <f>HEX2DEC(A57)-HEX2DEC(A56)</f>
        <v>224</v>
      </c>
      <c r="C57">
        <f t="shared" ref="C57:C60" si="23">HEX2DEC(A57)-HEX2DEC(A15)</f>
        <v>6224</v>
      </c>
      <c r="G57" t="s">
        <v>103</v>
      </c>
      <c r="H57" t="s">
        <v>124</v>
      </c>
      <c r="L57" t="s">
        <v>103</v>
      </c>
      <c r="M57" t="s">
        <v>74</v>
      </c>
      <c r="N57" t="s">
        <v>124</v>
      </c>
      <c r="O57">
        <f>HEX2DEC(N57)-HEX2DEC(N56)</f>
        <v>0</v>
      </c>
      <c r="R57" s="3" t="s">
        <v>34</v>
      </c>
      <c r="T57" t="s">
        <v>141</v>
      </c>
      <c r="U57">
        <v>5200000</v>
      </c>
      <c r="AB57" t="s">
        <v>269</v>
      </c>
    </row>
    <row r="58" spans="1:28" x14ac:dyDescent="0.2">
      <c r="A58" t="s">
        <v>57</v>
      </c>
      <c r="C58">
        <f t="shared" si="23"/>
        <v>-23472</v>
      </c>
      <c r="H58" s="2" t="s">
        <v>134</v>
      </c>
      <c r="I58">
        <f>HEX2DEC(H58)-HEX2DEC(H57)</f>
        <v>4</v>
      </c>
      <c r="J58">
        <f t="shared" ref="J58:J66" si="24">HEX2DEC(H58)-HEX2DEC($H$57)</f>
        <v>4</v>
      </c>
      <c r="M58" t="s">
        <v>35</v>
      </c>
      <c r="N58" t="s">
        <v>145</v>
      </c>
      <c r="O58">
        <f t="shared" ref="O58:O67" si="25">HEX2DEC(N58)-HEX2DEC(N57)</f>
        <v>7824</v>
      </c>
      <c r="T58" t="s">
        <v>142</v>
      </c>
      <c r="U58">
        <v>1</v>
      </c>
    </row>
    <row r="59" spans="1:28" x14ac:dyDescent="0.2">
      <c r="A59" t="s">
        <v>58</v>
      </c>
      <c r="B59">
        <f>HEX2DEC(A59)-HEX2DEC(A56)</f>
        <v>-480</v>
      </c>
      <c r="C59">
        <f t="shared" si="23"/>
        <v>6224</v>
      </c>
      <c r="H59" s="2" t="s">
        <v>135</v>
      </c>
      <c r="I59">
        <f t="shared" ref="I59:I66" si="26">HEX2DEC(H59)-HEX2DEC(H58)</f>
        <v>4</v>
      </c>
      <c r="J59">
        <f t="shared" si="24"/>
        <v>8</v>
      </c>
      <c r="M59" t="s">
        <v>75</v>
      </c>
      <c r="N59" t="s">
        <v>143</v>
      </c>
      <c r="O59">
        <f t="shared" si="25"/>
        <v>7824</v>
      </c>
      <c r="R59" t="s">
        <v>75</v>
      </c>
      <c r="T59" t="s">
        <v>143</v>
      </c>
      <c r="U59">
        <v>26500000</v>
      </c>
      <c r="AB59" t="s">
        <v>73</v>
      </c>
    </row>
    <row r="60" spans="1:28" x14ac:dyDescent="0.2">
      <c r="A60" t="s">
        <v>59</v>
      </c>
      <c r="B60">
        <f>HEX2DEC(A60)-HEX2DEC(A58)</f>
        <v>-44</v>
      </c>
      <c r="C60">
        <f t="shared" si="23"/>
        <v>-23472</v>
      </c>
      <c r="H60" s="2" t="s">
        <v>136</v>
      </c>
      <c r="I60">
        <f t="shared" si="26"/>
        <v>4</v>
      </c>
      <c r="J60">
        <f t="shared" si="24"/>
        <v>12</v>
      </c>
      <c r="M60" t="s">
        <v>71</v>
      </c>
      <c r="N60" t="s">
        <v>148</v>
      </c>
      <c r="O60">
        <f t="shared" si="25"/>
        <v>7824</v>
      </c>
      <c r="T60" t="s">
        <v>144</v>
      </c>
      <c r="U60">
        <v>1</v>
      </c>
      <c r="AB60" t="s">
        <v>270</v>
      </c>
    </row>
    <row r="61" spans="1:28" x14ac:dyDescent="0.2">
      <c r="H61" t="s">
        <v>125</v>
      </c>
      <c r="I61">
        <f t="shared" si="26"/>
        <v>4</v>
      </c>
      <c r="J61">
        <f t="shared" si="24"/>
        <v>16</v>
      </c>
      <c r="M61" t="s">
        <v>72</v>
      </c>
      <c r="N61" t="s">
        <v>146</v>
      </c>
      <c r="O61">
        <f t="shared" si="25"/>
        <v>7824</v>
      </c>
      <c r="R61" t="s">
        <v>35</v>
      </c>
      <c r="T61" t="s">
        <v>145</v>
      </c>
      <c r="U61">
        <v>31500000</v>
      </c>
      <c r="AB61" t="s">
        <v>271</v>
      </c>
    </row>
    <row r="62" spans="1:28" x14ac:dyDescent="0.2">
      <c r="A62" t="s">
        <v>60</v>
      </c>
      <c r="C62">
        <f>HEX2DEC(A62)-HEX2DEC(A14)</f>
        <v>7780</v>
      </c>
      <c r="D62" t="s">
        <v>73</v>
      </c>
      <c r="H62" s="2" t="s">
        <v>137</v>
      </c>
      <c r="I62">
        <f t="shared" si="26"/>
        <v>4</v>
      </c>
      <c r="J62">
        <f t="shared" si="24"/>
        <v>20</v>
      </c>
      <c r="M62" t="s">
        <v>73</v>
      </c>
      <c r="N62" t="s">
        <v>152</v>
      </c>
      <c r="O62">
        <f t="shared" si="25"/>
        <v>7824</v>
      </c>
      <c r="T62">
        <v>1207108</v>
      </c>
      <c r="U62">
        <v>1</v>
      </c>
      <c r="AB62" t="s">
        <v>272</v>
      </c>
    </row>
    <row r="63" spans="1:28" x14ac:dyDescent="0.2">
      <c r="A63" t="s">
        <v>61</v>
      </c>
      <c r="B63">
        <f>HEX2DEC(A63)-HEX2DEC(A62)</f>
        <v>224</v>
      </c>
      <c r="C63">
        <f t="shared" ref="C63:C66" si="27">HEX2DEC(A63)-HEX2DEC(A15)</f>
        <v>7780</v>
      </c>
      <c r="H63" s="2" t="s">
        <v>138</v>
      </c>
      <c r="I63">
        <f t="shared" si="26"/>
        <v>4</v>
      </c>
      <c r="J63">
        <f t="shared" si="24"/>
        <v>24</v>
      </c>
      <c r="M63" t="s">
        <v>36</v>
      </c>
      <c r="N63" t="s">
        <v>154</v>
      </c>
      <c r="O63">
        <f t="shared" si="25"/>
        <v>7824</v>
      </c>
      <c r="R63" t="s">
        <v>72</v>
      </c>
      <c r="T63" t="s">
        <v>146</v>
      </c>
      <c r="U63">
        <v>23500000</v>
      </c>
    </row>
    <row r="64" spans="1:28" x14ac:dyDescent="0.2">
      <c r="A64" t="s">
        <v>62</v>
      </c>
      <c r="C64">
        <f t="shared" si="27"/>
        <v>-15648</v>
      </c>
      <c r="H64" s="2" t="s">
        <v>139</v>
      </c>
      <c r="I64">
        <f t="shared" si="26"/>
        <v>4</v>
      </c>
      <c r="J64">
        <f t="shared" si="24"/>
        <v>28</v>
      </c>
      <c r="M64" t="s">
        <v>34</v>
      </c>
      <c r="N64" t="s">
        <v>141</v>
      </c>
      <c r="O64">
        <f t="shared" si="25"/>
        <v>7824</v>
      </c>
      <c r="T64" t="s">
        <v>147</v>
      </c>
      <c r="U64">
        <v>1</v>
      </c>
      <c r="AB64" t="s">
        <v>36</v>
      </c>
    </row>
    <row r="65" spans="1:28" x14ac:dyDescent="0.2">
      <c r="A65" t="s">
        <v>63</v>
      </c>
      <c r="B65">
        <f>HEX2DEC(A65)-HEX2DEC(A62)</f>
        <v>-480</v>
      </c>
      <c r="C65">
        <f t="shared" si="27"/>
        <v>7780</v>
      </c>
      <c r="H65" t="s">
        <v>126</v>
      </c>
      <c r="I65">
        <f t="shared" si="26"/>
        <v>4</v>
      </c>
      <c r="J65">
        <f t="shared" si="24"/>
        <v>32</v>
      </c>
      <c r="M65" t="s">
        <v>46</v>
      </c>
      <c r="N65" t="s">
        <v>155</v>
      </c>
      <c r="O65">
        <f t="shared" si="25"/>
        <v>7824</v>
      </c>
      <c r="R65" t="s">
        <v>71</v>
      </c>
      <c r="T65" t="s">
        <v>148</v>
      </c>
      <c r="U65">
        <v>32000000</v>
      </c>
      <c r="AB65" t="s">
        <v>273</v>
      </c>
    </row>
    <row r="66" spans="1:28" x14ac:dyDescent="0.2">
      <c r="A66" t="s">
        <v>64</v>
      </c>
      <c r="B66">
        <f>HEX2DEC(A66)-HEX2DEC(A64)</f>
        <v>-44</v>
      </c>
      <c r="C66">
        <f t="shared" si="27"/>
        <v>-15648</v>
      </c>
      <c r="H66" s="2" t="s">
        <v>140</v>
      </c>
      <c r="I66">
        <f t="shared" si="26"/>
        <v>4</v>
      </c>
      <c r="J66">
        <f t="shared" si="24"/>
        <v>36</v>
      </c>
      <c r="M66" t="s">
        <v>47</v>
      </c>
      <c r="N66" t="s">
        <v>156</v>
      </c>
      <c r="O66">
        <f t="shared" si="25"/>
        <v>7824</v>
      </c>
      <c r="T66" t="s">
        <v>149</v>
      </c>
      <c r="U66">
        <v>1</v>
      </c>
      <c r="AB66" t="s">
        <v>268</v>
      </c>
    </row>
    <row r="67" spans="1:28" x14ac:dyDescent="0.2">
      <c r="M67" t="s">
        <v>48</v>
      </c>
      <c r="N67" t="s">
        <v>150</v>
      </c>
      <c r="O67">
        <f t="shared" si="25"/>
        <v>7824</v>
      </c>
      <c r="R67" t="s">
        <v>48</v>
      </c>
      <c r="T67" t="s">
        <v>150</v>
      </c>
      <c r="U67">
        <v>4400000</v>
      </c>
      <c r="AB67" t="s">
        <v>274</v>
      </c>
    </row>
    <row r="68" spans="1:28" x14ac:dyDescent="0.2">
      <c r="A68" t="s">
        <v>65</v>
      </c>
      <c r="C68">
        <f>HEX2DEC(A68)-HEX2DEC(A14)</f>
        <v>9336</v>
      </c>
      <c r="D68" t="s">
        <v>74</v>
      </c>
      <c r="T68" t="s">
        <v>151</v>
      </c>
      <c r="U68">
        <v>1</v>
      </c>
    </row>
    <row r="69" spans="1:28" x14ac:dyDescent="0.2">
      <c r="A69" t="s">
        <v>66</v>
      </c>
      <c r="B69">
        <f>HEX2DEC(A69)-HEX2DEC(A68)</f>
        <v>224</v>
      </c>
      <c r="C69">
        <f t="shared" ref="C69:C72" si="28">HEX2DEC(A69)-HEX2DEC(A15)</f>
        <v>9336</v>
      </c>
      <c r="N69" s="2" t="s">
        <v>133</v>
      </c>
      <c r="R69" t="s">
        <v>73</v>
      </c>
      <c r="T69" t="s">
        <v>152</v>
      </c>
      <c r="U69">
        <v>25000000</v>
      </c>
      <c r="AB69" t="s">
        <v>34</v>
      </c>
    </row>
    <row r="70" spans="1:28" x14ac:dyDescent="0.2">
      <c r="A70">
        <v>1205640</v>
      </c>
      <c r="C70">
        <f t="shared" si="28"/>
        <v>-54768</v>
      </c>
      <c r="G70" t="s">
        <v>118</v>
      </c>
      <c r="H70" s="2" t="s">
        <v>133</v>
      </c>
      <c r="L70" t="s">
        <v>118</v>
      </c>
      <c r="M70" t="s">
        <v>74</v>
      </c>
      <c r="N70" s="2" t="s">
        <v>133</v>
      </c>
      <c r="O70">
        <f>HEX2DEC(N70)-HEX2DEC(N69)</f>
        <v>0</v>
      </c>
      <c r="P70">
        <f>HEX2DEC(N70)-HEX2DEC(N57)</f>
        <v>332</v>
      </c>
      <c r="Q70">
        <f>HEX2DEC(N70)-P70</f>
        <v>18895164</v>
      </c>
      <c r="T70" t="s">
        <v>153</v>
      </c>
      <c r="U70">
        <v>1</v>
      </c>
      <c r="Y70">
        <f t="shared" ref="Y70:Y79" si="29">HEX2DEC(N70)-HEX2DEC(N$70)</f>
        <v>0</v>
      </c>
      <c r="Z70">
        <f t="shared" ref="Z70:Z79" si="30">Y70-Y69</f>
        <v>0</v>
      </c>
      <c r="AB70" t="s">
        <v>275</v>
      </c>
    </row>
    <row r="71" spans="1:28" x14ac:dyDescent="0.2">
      <c r="A71" t="s">
        <v>67</v>
      </c>
      <c r="B71">
        <f>HEX2DEC(A71)-HEX2DEC(A68)</f>
        <v>-480</v>
      </c>
      <c r="C71">
        <f t="shared" si="28"/>
        <v>9336</v>
      </c>
      <c r="H71" t="s">
        <v>119</v>
      </c>
      <c r="I71">
        <f>HEX2DEC(H71)-HEX2DEC(H70)</f>
        <v>40</v>
      </c>
      <c r="J71">
        <f t="shared" ref="J71:J80" si="31">HEX2DEC(H71)-HEX2DEC($H$70)</f>
        <v>40</v>
      </c>
      <c r="M71" t="s">
        <v>35</v>
      </c>
      <c r="N71" s="2" t="s">
        <v>159</v>
      </c>
      <c r="O71">
        <f t="shared" ref="O71:O80" si="32">HEX2DEC(N71)-HEX2DEC(N70)</f>
        <v>7808</v>
      </c>
      <c r="P71">
        <f t="shared" ref="P71:P80" si="33">HEX2DEC(N71)-HEX2DEC(N58)</f>
        <v>316</v>
      </c>
      <c r="Q71">
        <f>HEX2DEC(N71)-P71</f>
        <v>18902988</v>
      </c>
      <c r="R71" t="s">
        <v>36</v>
      </c>
      <c r="T71" t="s">
        <v>154</v>
      </c>
      <c r="U71">
        <v>21500000</v>
      </c>
      <c r="W71">
        <f>Q71-(7824*1)</f>
        <v>18895164</v>
      </c>
      <c r="Y71">
        <f t="shared" si="29"/>
        <v>7808</v>
      </c>
      <c r="Z71">
        <f t="shared" si="30"/>
        <v>7808</v>
      </c>
      <c r="AB71" t="s">
        <v>271</v>
      </c>
    </row>
    <row r="72" spans="1:28" x14ac:dyDescent="0.2">
      <c r="A72">
        <v>1205614</v>
      </c>
      <c r="B72">
        <f>HEX2DEC(A72)-HEX2DEC(A70)</f>
        <v>-44</v>
      </c>
      <c r="C72">
        <f t="shared" si="28"/>
        <v>-54768</v>
      </c>
      <c r="H72" s="2" t="s">
        <v>132</v>
      </c>
      <c r="I72">
        <f t="shared" ref="I72:I80" si="34">HEX2DEC(H72)-HEX2DEC(H71)</f>
        <v>-32</v>
      </c>
      <c r="J72">
        <f t="shared" si="31"/>
        <v>8</v>
      </c>
      <c r="M72" t="s">
        <v>75</v>
      </c>
      <c r="N72" t="s">
        <v>144</v>
      </c>
      <c r="O72">
        <f t="shared" si="32"/>
        <v>7828</v>
      </c>
      <c r="P72">
        <f t="shared" si="33"/>
        <v>320</v>
      </c>
      <c r="Q72">
        <f t="shared" ref="Q72:Q80" si="35">HEX2DEC(N72)-P72</f>
        <v>18910812</v>
      </c>
      <c r="T72" s="2" t="s">
        <v>158</v>
      </c>
      <c r="U72">
        <v>1</v>
      </c>
      <c r="W72">
        <f>Q72-(7824*2)</f>
        <v>18895164</v>
      </c>
      <c r="Y72">
        <f t="shared" si="29"/>
        <v>15636</v>
      </c>
      <c r="Z72">
        <f t="shared" si="30"/>
        <v>7828</v>
      </c>
      <c r="AB72" t="s">
        <v>276</v>
      </c>
    </row>
    <row r="73" spans="1:28" x14ac:dyDescent="0.2">
      <c r="H73" t="s">
        <v>120</v>
      </c>
      <c r="I73">
        <f t="shared" si="34"/>
        <v>40</v>
      </c>
      <c r="J73">
        <f t="shared" si="31"/>
        <v>48</v>
      </c>
      <c r="M73" t="s">
        <v>71</v>
      </c>
      <c r="N73" t="s">
        <v>149</v>
      </c>
      <c r="O73">
        <f t="shared" si="32"/>
        <v>7832</v>
      </c>
      <c r="P73">
        <f t="shared" si="33"/>
        <v>328</v>
      </c>
      <c r="Q73">
        <f t="shared" si="35"/>
        <v>18918636</v>
      </c>
      <c r="R73" t="s">
        <v>46</v>
      </c>
      <c r="T73" t="s">
        <v>155</v>
      </c>
      <c r="U73">
        <v>3800000</v>
      </c>
      <c r="W73">
        <f>Q73-(7824*3)</f>
        <v>18895164</v>
      </c>
      <c r="Y73">
        <f t="shared" si="29"/>
        <v>23468</v>
      </c>
      <c r="Z73">
        <f t="shared" si="30"/>
        <v>7832</v>
      </c>
    </row>
    <row r="74" spans="1:28" x14ac:dyDescent="0.2">
      <c r="A74" t="s">
        <v>68</v>
      </c>
      <c r="C74">
        <f>HEX2DEC(A74)-HEX2DEC(A68)</f>
        <v>4</v>
      </c>
      <c r="D74" t="s">
        <v>75</v>
      </c>
      <c r="H74" t="s">
        <v>121</v>
      </c>
      <c r="I74">
        <f t="shared" si="34"/>
        <v>284</v>
      </c>
      <c r="J74">
        <f t="shared" si="31"/>
        <v>332</v>
      </c>
      <c r="M74" t="s">
        <v>72</v>
      </c>
      <c r="N74" t="s">
        <v>147</v>
      </c>
      <c r="O74">
        <f t="shared" si="32"/>
        <v>7804</v>
      </c>
      <c r="P74">
        <f t="shared" si="33"/>
        <v>308</v>
      </c>
      <c r="Q74">
        <f t="shared" si="35"/>
        <v>18926460</v>
      </c>
      <c r="T74">
        <v>1214828</v>
      </c>
      <c r="U74">
        <v>1</v>
      </c>
      <c r="W74">
        <f>Q74-(7824*4)</f>
        <v>18895164</v>
      </c>
      <c r="Y74">
        <f t="shared" si="29"/>
        <v>31272</v>
      </c>
      <c r="Z74">
        <f t="shared" si="30"/>
        <v>7804</v>
      </c>
      <c r="AB74" t="s">
        <v>46</v>
      </c>
    </row>
    <row r="75" spans="1:28" x14ac:dyDescent="0.2">
      <c r="A75" t="s">
        <v>69</v>
      </c>
      <c r="B75">
        <f>HEX2DEC(A75)-HEX2DEC(A74)</f>
        <v>224</v>
      </c>
      <c r="C75">
        <f t="shared" ref="C75:C78" si="36">HEX2DEC(A75)-HEX2DEC(A69)</f>
        <v>4</v>
      </c>
      <c r="H75" t="s">
        <v>122</v>
      </c>
      <c r="I75">
        <f t="shared" si="34"/>
        <v>4</v>
      </c>
      <c r="J75">
        <f t="shared" si="31"/>
        <v>336</v>
      </c>
      <c r="M75" t="s">
        <v>73</v>
      </c>
      <c r="N75" t="s">
        <v>153</v>
      </c>
      <c r="O75">
        <f t="shared" si="32"/>
        <v>7828</v>
      </c>
      <c r="P75">
        <f t="shared" si="33"/>
        <v>312</v>
      </c>
      <c r="Q75">
        <f t="shared" si="35"/>
        <v>18934284</v>
      </c>
      <c r="R75" t="s">
        <v>47</v>
      </c>
      <c r="T75" t="s">
        <v>156</v>
      </c>
      <c r="U75">
        <v>4000000</v>
      </c>
      <c r="W75">
        <f>Q75-(7824*5)</f>
        <v>18895164</v>
      </c>
      <c r="Y75">
        <f t="shared" si="29"/>
        <v>39100</v>
      </c>
      <c r="Z75">
        <f t="shared" si="30"/>
        <v>7828</v>
      </c>
      <c r="AB75" t="s">
        <v>277</v>
      </c>
    </row>
    <row r="76" spans="1:28" x14ac:dyDescent="0.2">
      <c r="A76">
        <v>1209360</v>
      </c>
      <c r="C76">
        <f t="shared" si="36"/>
        <v>15648</v>
      </c>
      <c r="H76" t="s">
        <v>123</v>
      </c>
      <c r="I76">
        <f t="shared" si="34"/>
        <v>4</v>
      </c>
      <c r="J76">
        <f t="shared" si="31"/>
        <v>340</v>
      </c>
      <c r="M76" t="s">
        <v>36</v>
      </c>
      <c r="N76" s="2" t="s">
        <v>158</v>
      </c>
      <c r="O76">
        <f t="shared" si="32"/>
        <v>7836</v>
      </c>
      <c r="P76">
        <f t="shared" si="33"/>
        <v>324</v>
      </c>
      <c r="Q76">
        <f t="shared" si="35"/>
        <v>18942108</v>
      </c>
      <c r="T76" t="s">
        <v>157</v>
      </c>
      <c r="U76">
        <v>1</v>
      </c>
      <c r="W76">
        <f>Q76-(7824*6)</f>
        <v>18895164</v>
      </c>
      <c r="Y76">
        <f t="shared" si="29"/>
        <v>46936</v>
      </c>
      <c r="Z76">
        <f t="shared" si="30"/>
        <v>7836</v>
      </c>
      <c r="AB76" t="s">
        <v>271</v>
      </c>
    </row>
    <row r="77" spans="1:28" x14ac:dyDescent="0.2">
      <c r="A77" t="s">
        <v>70</v>
      </c>
      <c r="B77">
        <f>HEX2DEC(A77)-HEX2DEC(A74)</f>
        <v>-480</v>
      </c>
      <c r="C77">
        <f t="shared" si="36"/>
        <v>4</v>
      </c>
      <c r="H77" s="1" t="s">
        <v>129</v>
      </c>
      <c r="I77">
        <f t="shared" si="34"/>
        <v>4</v>
      </c>
      <c r="J77">
        <f t="shared" si="31"/>
        <v>344</v>
      </c>
      <c r="M77" t="s">
        <v>34</v>
      </c>
      <c r="N77" t="s">
        <v>142</v>
      </c>
      <c r="O77">
        <f t="shared" si="32"/>
        <v>7920</v>
      </c>
      <c r="P77">
        <f t="shared" si="33"/>
        <v>420</v>
      </c>
      <c r="Q77">
        <f t="shared" si="35"/>
        <v>18949932</v>
      </c>
      <c r="R77" t="s">
        <v>74</v>
      </c>
      <c r="T77" t="s">
        <v>124</v>
      </c>
      <c r="U77">
        <v>32500000</v>
      </c>
      <c r="W77">
        <f>Q77-(7824*7)</f>
        <v>18895164</v>
      </c>
      <c r="Y77">
        <f t="shared" si="29"/>
        <v>54856</v>
      </c>
      <c r="Z77">
        <f t="shared" si="30"/>
        <v>7920</v>
      </c>
      <c r="AB77" t="s">
        <v>278</v>
      </c>
    </row>
    <row r="78" spans="1:28" x14ac:dyDescent="0.2">
      <c r="A78">
        <v>1209334</v>
      </c>
      <c r="B78">
        <f>HEX2DEC(A78)-HEX2DEC(A76)</f>
        <v>-44</v>
      </c>
      <c r="C78">
        <f t="shared" si="36"/>
        <v>15648</v>
      </c>
      <c r="H78" s="1" t="s">
        <v>130</v>
      </c>
      <c r="I78">
        <f t="shared" si="34"/>
        <v>4</v>
      </c>
      <c r="J78">
        <f t="shared" si="31"/>
        <v>348</v>
      </c>
      <c r="M78" t="s">
        <v>46</v>
      </c>
      <c r="N78" s="2" t="s">
        <v>160</v>
      </c>
      <c r="O78">
        <f t="shared" si="32"/>
        <v>8024</v>
      </c>
      <c r="P78">
        <f t="shared" si="33"/>
        <v>620</v>
      </c>
      <c r="Q78">
        <f t="shared" si="35"/>
        <v>18957756</v>
      </c>
      <c r="T78">
        <v>1205288</v>
      </c>
      <c r="U78">
        <v>1</v>
      </c>
      <c r="W78">
        <f>Q78-(7824*8)</f>
        <v>18895164</v>
      </c>
      <c r="Y78">
        <f t="shared" si="29"/>
        <v>62880</v>
      </c>
      <c r="Z78">
        <f t="shared" si="30"/>
        <v>8024</v>
      </c>
    </row>
    <row r="79" spans="1:28" x14ac:dyDescent="0.2">
      <c r="H79" s="1" t="s">
        <v>131</v>
      </c>
      <c r="I79">
        <f t="shared" si="34"/>
        <v>4</v>
      </c>
      <c r="J79">
        <f t="shared" si="31"/>
        <v>352</v>
      </c>
      <c r="M79" t="s">
        <v>47</v>
      </c>
      <c r="N79" t="s">
        <v>157</v>
      </c>
      <c r="O79">
        <f t="shared" si="32"/>
        <v>7852</v>
      </c>
      <c r="P79">
        <f t="shared" si="33"/>
        <v>648</v>
      </c>
      <c r="Q79">
        <f t="shared" si="35"/>
        <v>18965580</v>
      </c>
      <c r="W79">
        <f>Q79-(7824*9)</f>
        <v>18895164</v>
      </c>
      <c r="Y79">
        <f t="shared" si="29"/>
        <v>70732</v>
      </c>
      <c r="Z79">
        <f t="shared" si="30"/>
        <v>7852</v>
      </c>
      <c r="AB79" t="s">
        <v>47</v>
      </c>
    </row>
    <row r="80" spans="1:28" x14ac:dyDescent="0.2">
      <c r="G80" t="s">
        <v>117</v>
      </c>
      <c r="H80" t="s">
        <v>127</v>
      </c>
      <c r="I80">
        <f t="shared" si="34"/>
        <v>16</v>
      </c>
      <c r="J80">
        <f t="shared" si="31"/>
        <v>368</v>
      </c>
      <c r="M80" t="s">
        <v>48</v>
      </c>
      <c r="N80" t="s">
        <v>151</v>
      </c>
      <c r="O80">
        <f t="shared" si="32"/>
        <v>7716</v>
      </c>
      <c r="P80">
        <f t="shared" si="33"/>
        <v>540</v>
      </c>
      <c r="Q80">
        <f t="shared" si="35"/>
        <v>18973404</v>
      </c>
      <c r="W80">
        <f>Q80-(7824*10)</f>
        <v>18895164</v>
      </c>
      <c r="Y80">
        <f>HEX2DEC(N80)-HEX2DEC(N$70)</f>
        <v>78448</v>
      </c>
      <c r="Z80">
        <f>Y80-Y79</f>
        <v>7716</v>
      </c>
      <c r="AB80" t="s">
        <v>279</v>
      </c>
    </row>
    <row r="81" spans="1:28" x14ac:dyDescent="0.2">
      <c r="AB81" t="s">
        <v>268</v>
      </c>
    </row>
    <row r="82" spans="1:28" x14ac:dyDescent="0.2">
      <c r="AB82" t="s">
        <v>280</v>
      </c>
    </row>
    <row r="83" spans="1:28" x14ac:dyDescent="0.2">
      <c r="L83" t="s">
        <v>117</v>
      </c>
      <c r="M83" t="s">
        <v>74</v>
      </c>
      <c r="N83" t="s">
        <v>127</v>
      </c>
    </row>
    <row r="84" spans="1:28" x14ac:dyDescent="0.2">
      <c r="A84" t="s">
        <v>34</v>
      </c>
      <c r="M84" t="s">
        <v>35</v>
      </c>
      <c r="AB84" t="s">
        <v>48</v>
      </c>
    </row>
    <row r="85" spans="1:28" x14ac:dyDescent="0.2">
      <c r="A85" t="s">
        <v>141</v>
      </c>
      <c r="C85">
        <v>5200000</v>
      </c>
      <c r="D85">
        <f>HEX2DEC(A85)-HEX2DEC(A83)</f>
        <v>18949932</v>
      </c>
      <c r="G85" t="s">
        <v>208</v>
      </c>
      <c r="M85" t="s">
        <v>75</v>
      </c>
      <c r="AB85" t="s">
        <v>279</v>
      </c>
    </row>
    <row r="86" spans="1:28" x14ac:dyDescent="0.2">
      <c r="A86" t="s">
        <v>142</v>
      </c>
      <c r="C86">
        <v>1</v>
      </c>
      <c r="E86" t="e">
        <f>HEX2DEC(A86)-HEX2DEC(A84)</f>
        <v>#NUM!</v>
      </c>
      <c r="G86" t="s">
        <v>166</v>
      </c>
      <c r="M86" t="s">
        <v>71</v>
      </c>
      <c r="AB86" t="s">
        <v>271</v>
      </c>
    </row>
    <row r="87" spans="1:28" x14ac:dyDescent="0.2">
      <c r="A87">
        <v>1212730</v>
      </c>
      <c r="C87">
        <v>-3000000</v>
      </c>
      <c r="D87">
        <f t="shared" ref="D87:D105" si="37">HEX2DEC(A87)-HEX2DEC(A85)</f>
        <v>4</v>
      </c>
      <c r="G87" t="s">
        <v>206</v>
      </c>
      <c r="M87" t="s">
        <v>72</v>
      </c>
      <c r="AB87" t="s">
        <v>280</v>
      </c>
    </row>
    <row r="88" spans="1:28" x14ac:dyDescent="0.2">
      <c r="A88">
        <v>1212888</v>
      </c>
      <c r="C88">
        <v>2</v>
      </c>
      <c r="E88">
        <f t="shared" ref="E88:E104" si="38">HEX2DEC(A88)-HEX2DEC(A86)</f>
        <v>-72</v>
      </c>
      <c r="M88" t="s">
        <v>73</v>
      </c>
    </row>
    <row r="89" spans="1:28" x14ac:dyDescent="0.2">
      <c r="A89">
        <v>1212738</v>
      </c>
      <c r="C89">
        <v>220000</v>
      </c>
      <c r="D89">
        <f t="shared" si="37"/>
        <v>8</v>
      </c>
      <c r="G89" t="s">
        <v>167</v>
      </c>
      <c r="J89">
        <v>0</v>
      </c>
      <c r="M89" t="s">
        <v>36</v>
      </c>
    </row>
    <row r="90" spans="1:28" x14ac:dyDescent="0.2">
      <c r="A90" t="s">
        <v>290</v>
      </c>
      <c r="C90">
        <v>4</v>
      </c>
      <c r="E90">
        <f t="shared" si="38"/>
        <v>56</v>
      </c>
      <c r="G90" t="s">
        <v>168</v>
      </c>
      <c r="J90">
        <v>4</v>
      </c>
      <c r="M90" t="s">
        <v>34</v>
      </c>
    </row>
    <row r="91" spans="1:28" x14ac:dyDescent="0.2">
      <c r="A91">
        <v>1212734</v>
      </c>
      <c r="C91">
        <v>-450000</v>
      </c>
      <c r="D91">
        <f t="shared" si="37"/>
        <v>-4</v>
      </c>
      <c r="G91" t="s">
        <v>169</v>
      </c>
      <c r="I91" t="s">
        <v>35</v>
      </c>
      <c r="J91">
        <v>8</v>
      </c>
      <c r="M91" t="s">
        <v>46</v>
      </c>
    </row>
    <row r="92" spans="1:28" x14ac:dyDescent="0.2">
      <c r="A92" t="s">
        <v>291</v>
      </c>
      <c r="C92">
        <v>3</v>
      </c>
      <c r="E92">
        <f t="shared" si="38"/>
        <v>-68</v>
      </c>
      <c r="G92" t="s">
        <v>170</v>
      </c>
      <c r="J92">
        <v>12</v>
      </c>
      <c r="M92" t="s">
        <v>47</v>
      </c>
    </row>
    <row r="93" spans="1:28" x14ac:dyDescent="0.2">
      <c r="A93" t="s">
        <v>292</v>
      </c>
      <c r="C93">
        <v>1000000</v>
      </c>
      <c r="D93">
        <f t="shared" si="37"/>
        <v>8</v>
      </c>
      <c r="G93" t="s">
        <v>171</v>
      </c>
      <c r="J93">
        <v>16</v>
      </c>
      <c r="M93" t="s">
        <v>48</v>
      </c>
    </row>
    <row r="94" spans="1:28" x14ac:dyDescent="0.2">
      <c r="A94" t="s">
        <v>293</v>
      </c>
      <c r="C94">
        <v>5</v>
      </c>
      <c r="E94">
        <f t="shared" si="38"/>
        <v>80</v>
      </c>
      <c r="F94">
        <f>HEX2DEC(A94)-HEX2DEC(A86)</f>
        <v>-4</v>
      </c>
      <c r="G94" t="s">
        <v>172</v>
      </c>
      <c r="J94">
        <v>20</v>
      </c>
    </row>
    <row r="95" spans="1:28" x14ac:dyDescent="0.2">
      <c r="A95">
        <v>1212740</v>
      </c>
      <c r="C95">
        <v>1800000</v>
      </c>
      <c r="D95">
        <f t="shared" si="37"/>
        <v>4</v>
      </c>
      <c r="G95" t="s">
        <v>173</v>
      </c>
      <c r="J95">
        <v>24</v>
      </c>
    </row>
    <row r="96" spans="1:28" x14ac:dyDescent="0.2">
      <c r="A96" t="s">
        <v>294</v>
      </c>
      <c r="C96">
        <v>6</v>
      </c>
      <c r="E96">
        <f t="shared" si="38"/>
        <v>12</v>
      </c>
      <c r="F96">
        <f>HEX2DEC(A96)-HEX2DEC(A88)</f>
        <v>80</v>
      </c>
      <c r="G96" t="s">
        <v>174</v>
      </c>
      <c r="J96">
        <v>28</v>
      </c>
      <c r="L96" t="s">
        <v>117</v>
      </c>
      <c r="M96" t="s">
        <v>74</v>
      </c>
      <c r="N96" t="s">
        <v>128</v>
      </c>
      <c r="O96" s="4" t="s">
        <v>213</v>
      </c>
    </row>
    <row r="97" spans="1:13" x14ac:dyDescent="0.2">
      <c r="A97">
        <v>1212744</v>
      </c>
      <c r="C97">
        <v>1800000</v>
      </c>
      <c r="D97">
        <f t="shared" si="37"/>
        <v>4</v>
      </c>
      <c r="G97" t="s">
        <v>175</v>
      </c>
      <c r="I97" t="s">
        <v>35</v>
      </c>
      <c r="J97">
        <v>32</v>
      </c>
      <c r="M97" t="s">
        <v>35</v>
      </c>
    </row>
    <row r="98" spans="1:13" x14ac:dyDescent="0.2">
      <c r="A98" t="s">
        <v>295</v>
      </c>
      <c r="C98">
        <v>7</v>
      </c>
      <c r="E98">
        <f t="shared" si="38"/>
        <v>4</v>
      </c>
      <c r="F98">
        <f>HEX2DEC(A98)-HEX2DEC(A90)</f>
        <v>28</v>
      </c>
      <c r="G98" t="s">
        <v>176</v>
      </c>
      <c r="J98">
        <v>36</v>
      </c>
      <c r="M98" t="s">
        <v>75</v>
      </c>
    </row>
    <row r="99" spans="1:13" x14ac:dyDescent="0.2">
      <c r="A99">
        <v>1212748</v>
      </c>
      <c r="C99">
        <v>2200000</v>
      </c>
      <c r="D99">
        <f t="shared" si="37"/>
        <v>4</v>
      </c>
      <c r="G99" t="s">
        <v>177</v>
      </c>
      <c r="J99">
        <v>40</v>
      </c>
      <c r="M99" t="s">
        <v>71</v>
      </c>
    </row>
    <row r="100" spans="1:13" x14ac:dyDescent="0.2">
      <c r="A100" s="1" t="s">
        <v>299</v>
      </c>
      <c r="C100">
        <v>8</v>
      </c>
      <c r="E100">
        <f t="shared" si="38"/>
        <v>4</v>
      </c>
      <c r="F100">
        <f>HEX2DEC(A100)-HEX2DEC(A92)</f>
        <v>100</v>
      </c>
      <c r="G100" t="s">
        <v>35</v>
      </c>
      <c r="I100" t="s">
        <v>35</v>
      </c>
      <c r="J100">
        <v>44</v>
      </c>
      <c r="M100" t="s">
        <v>72</v>
      </c>
    </row>
    <row r="101" spans="1:13" x14ac:dyDescent="0.2">
      <c r="A101" t="s">
        <v>296</v>
      </c>
      <c r="C101">
        <v>1800000</v>
      </c>
      <c r="D101">
        <f t="shared" si="37"/>
        <v>4</v>
      </c>
      <c r="G101" t="s">
        <v>178</v>
      </c>
      <c r="J101">
        <v>48</v>
      </c>
      <c r="M101" t="s">
        <v>73</v>
      </c>
    </row>
    <row r="102" spans="1:13" x14ac:dyDescent="0.2">
      <c r="A102" t="s">
        <v>297</v>
      </c>
      <c r="C102">
        <v>9</v>
      </c>
      <c r="E102">
        <f t="shared" si="38"/>
        <v>-12</v>
      </c>
      <c r="F102">
        <f>HEX2DEC(A102)-HEX2DEC(A94)</f>
        <v>8</v>
      </c>
      <c r="G102" t="s">
        <v>179</v>
      </c>
      <c r="J102">
        <v>52</v>
      </c>
      <c r="M102" t="s">
        <v>36</v>
      </c>
    </row>
    <row r="103" spans="1:13" x14ac:dyDescent="0.2">
      <c r="A103">
        <v>1212750</v>
      </c>
      <c r="C103">
        <v>2200000</v>
      </c>
      <c r="D103">
        <f t="shared" si="37"/>
        <v>4</v>
      </c>
      <c r="G103" t="s">
        <v>180</v>
      </c>
      <c r="J103">
        <v>56</v>
      </c>
      <c r="M103" t="s">
        <v>34</v>
      </c>
    </row>
    <row r="104" spans="1:13" x14ac:dyDescent="0.2">
      <c r="A104" s="1" t="s">
        <v>298</v>
      </c>
      <c r="C104">
        <v>10</v>
      </c>
      <c r="E104">
        <f t="shared" si="38"/>
        <v>16</v>
      </c>
      <c r="F104">
        <f>HEX2DEC(A104)-HEX2DEC(A96)</f>
        <v>12</v>
      </c>
      <c r="G104" t="s">
        <v>181</v>
      </c>
      <c r="J104">
        <v>60</v>
      </c>
      <c r="M104" t="s">
        <v>46</v>
      </c>
    </row>
    <row r="105" spans="1:13" x14ac:dyDescent="0.2">
      <c r="A105" s="1" t="s">
        <v>231</v>
      </c>
      <c r="C105">
        <v>9000000</v>
      </c>
      <c r="D105">
        <f t="shared" si="37"/>
        <v>664</v>
      </c>
      <c r="G105" t="s">
        <v>182</v>
      </c>
      <c r="J105">
        <v>64</v>
      </c>
      <c r="M105" t="s">
        <v>47</v>
      </c>
    </row>
    <row r="106" spans="1:13" x14ac:dyDescent="0.2">
      <c r="A106" t="s">
        <v>232</v>
      </c>
      <c r="C106">
        <v>9000000</v>
      </c>
      <c r="G106" t="s">
        <v>183</v>
      </c>
      <c r="J106">
        <v>68</v>
      </c>
      <c r="M106" t="s">
        <v>48</v>
      </c>
    </row>
    <row r="107" spans="1:13" x14ac:dyDescent="0.2">
      <c r="G107" t="s">
        <v>184</v>
      </c>
      <c r="J107">
        <v>72</v>
      </c>
    </row>
    <row r="108" spans="1:13" x14ac:dyDescent="0.2">
      <c r="G108" t="s">
        <v>185</v>
      </c>
      <c r="I108" t="s">
        <v>35</v>
      </c>
      <c r="J108">
        <v>76</v>
      </c>
    </row>
    <row r="109" spans="1:13" x14ac:dyDescent="0.2">
      <c r="A109" t="s">
        <v>209</v>
      </c>
      <c r="G109" t="s">
        <v>186</v>
      </c>
      <c r="J109">
        <v>80</v>
      </c>
    </row>
    <row r="110" spans="1:13" x14ac:dyDescent="0.2">
      <c r="G110" t="s">
        <v>187</v>
      </c>
      <c r="J110">
        <v>84</v>
      </c>
    </row>
    <row r="111" spans="1:13" x14ac:dyDescent="0.2">
      <c r="G111" t="s">
        <v>188</v>
      </c>
      <c r="J111">
        <v>88</v>
      </c>
    </row>
    <row r="112" spans="1:13" x14ac:dyDescent="0.2">
      <c r="G112" t="s">
        <v>189</v>
      </c>
      <c r="J112">
        <v>92</v>
      </c>
    </row>
    <row r="113" spans="7:10" x14ac:dyDescent="0.2">
      <c r="G113" t="s">
        <v>190</v>
      </c>
      <c r="J113">
        <v>96</v>
      </c>
    </row>
    <row r="114" spans="7:10" x14ac:dyDescent="0.2">
      <c r="G114" t="s">
        <v>191</v>
      </c>
      <c r="J114">
        <v>100</v>
      </c>
    </row>
    <row r="115" spans="7:10" x14ac:dyDescent="0.2">
      <c r="G115" t="s">
        <v>192</v>
      </c>
      <c r="J115">
        <v>104</v>
      </c>
    </row>
    <row r="116" spans="7:10" x14ac:dyDescent="0.2">
      <c r="G116" t="s">
        <v>193</v>
      </c>
      <c r="J116">
        <v>108</v>
      </c>
    </row>
    <row r="117" spans="7:10" x14ac:dyDescent="0.2">
      <c r="G117" t="s">
        <v>194</v>
      </c>
      <c r="J117">
        <v>112</v>
      </c>
    </row>
    <row r="118" spans="7:10" x14ac:dyDescent="0.2">
      <c r="G118" t="s">
        <v>195</v>
      </c>
      <c r="J118">
        <v>116</v>
      </c>
    </row>
    <row r="119" spans="7:10" x14ac:dyDescent="0.2">
      <c r="G119" t="s">
        <v>196</v>
      </c>
      <c r="J119">
        <v>120</v>
      </c>
    </row>
    <row r="120" spans="7:10" x14ac:dyDescent="0.2">
      <c r="G120" t="s">
        <v>197</v>
      </c>
      <c r="J120">
        <v>124</v>
      </c>
    </row>
    <row r="121" spans="7:10" x14ac:dyDescent="0.2">
      <c r="G121" t="s">
        <v>198</v>
      </c>
      <c r="J121">
        <v>128</v>
      </c>
    </row>
    <row r="122" spans="7:10" x14ac:dyDescent="0.2">
      <c r="G122" t="s">
        <v>199</v>
      </c>
      <c r="J122">
        <v>132</v>
      </c>
    </row>
    <row r="123" spans="7:10" x14ac:dyDescent="0.2">
      <c r="G123" t="s">
        <v>200</v>
      </c>
      <c r="J123">
        <v>136</v>
      </c>
    </row>
    <row r="124" spans="7:10" x14ac:dyDescent="0.2">
      <c r="G124" t="s">
        <v>201</v>
      </c>
      <c r="J124">
        <v>140</v>
      </c>
    </row>
    <row r="125" spans="7:10" x14ac:dyDescent="0.2">
      <c r="G125" t="s">
        <v>202</v>
      </c>
      <c r="J125">
        <v>144</v>
      </c>
    </row>
    <row r="126" spans="7:10" x14ac:dyDescent="0.2">
      <c r="G126" t="s">
        <v>203</v>
      </c>
      <c r="J126">
        <v>148</v>
      </c>
    </row>
    <row r="127" spans="7:10" x14ac:dyDescent="0.2">
      <c r="G127" t="s">
        <v>204</v>
      </c>
      <c r="J127">
        <v>152</v>
      </c>
    </row>
    <row r="128" spans="7:10" x14ac:dyDescent="0.2">
      <c r="G128" t="s">
        <v>205</v>
      </c>
      <c r="J128">
        <v>156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259"/>
  <sheetViews>
    <sheetView workbookViewId="0">
      <selection activeCell="A2" sqref="A2"/>
    </sheetView>
  </sheetViews>
  <sheetFormatPr defaultRowHeight="12.75" x14ac:dyDescent="0.2"/>
  <cols>
    <col min="1" max="1" width="9.140625" style="10"/>
    <col min="2" max="2" width="11.5703125" style="10" bestFit="1" customWidth="1"/>
    <col min="3" max="4" width="9.140625" style="10"/>
    <col min="5" max="5" width="9.140625" style="10" customWidth="1"/>
    <col min="6" max="8" width="9.140625" style="10"/>
    <col min="9" max="9" width="9.5703125" style="10" bestFit="1" customWidth="1"/>
    <col min="10" max="16384" width="9.140625" style="10"/>
  </cols>
  <sheetData>
    <row r="1" spans="1:20" x14ac:dyDescent="0.2">
      <c r="A1" s="10" t="s">
        <v>34</v>
      </c>
      <c r="E1" s="10" t="s">
        <v>301</v>
      </c>
      <c r="F1" s="10" t="s">
        <v>302</v>
      </c>
      <c r="G1" s="10" t="s">
        <v>210</v>
      </c>
      <c r="H1" s="10" t="s">
        <v>211</v>
      </c>
      <c r="I1" s="10" t="s">
        <v>541</v>
      </c>
      <c r="J1" s="10" t="s">
        <v>542</v>
      </c>
      <c r="K1" s="10" t="s">
        <v>543</v>
      </c>
      <c r="L1" s="10" t="s">
        <v>544</v>
      </c>
      <c r="M1" s="10" t="s">
        <v>227</v>
      </c>
      <c r="N1" s="10" t="s">
        <v>228</v>
      </c>
      <c r="P1" s="10">
        <f>HEX2DEC(M2)-HEX2DEC(E2)</f>
        <v>700</v>
      </c>
      <c r="R1" s="10">
        <v>308</v>
      </c>
      <c r="S1" s="10">
        <v>4876</v>
      </c>
      <c r="T1" s="10" t="s">
        <v>555</v>
      </c>
    </row>
    <row r="2" spans="1:20" x14ac:dyDescent="0.2">
      <c r="A2" s="10" t="s">
        <v>303</v>
      </c>
      <c r="B2" s="10">
        <v>5200000</v>
      </c>
      <c r="D2" s="10" t="s">
        <v>74</v>
      </c>
      <c r="E2" s="10" t="str">
        <f>$A238</f>
        <v>0120513C</v>
      </c>
      <c r="F2" s="10" t="str">
        <f>$A239</f>
        <v>01205288</v>
      </c>
      <c r="G2" s="10" t="str">
        <f>$A240</f>
        <v>01205140</v>
      </c>
      <c r="H2" s="10" t="str">
        <f>$A241</f>
        <v>012052B0</v>
      </c>
      <c r="I2" s="10" t="str">
        <f>$A242</f>
        <v>01205148</v>
      </c>
      <c r="J2" s="10" t="str">
        <f>$A243</f>
        <v>012052B8</v>
      </c>
      <c r="K2" s="10" t="str">
        <f>$A244</f>
        <v>01205144</v>
      </c>
      <c r="L2" s="10" t="str">
        <f>$A245</f>
        <v>01205290</v>
      </c>
      <c r="M2" s="10" t="str">
        <f>$A258</f>
        <v>012053F8</v>
      </c>
      <c r="N2" s="10" t="str">
        <f>$A259</f>
        <v>009C8134</v>
      </c>
      <c r="R2" s="10">
        <v>312</v>
      </c>
      <c r="S2" s="10">
        <v>4877</v>
      </c>
      <c r="T2" s="10" t="s">
        <v>168</v>
      </c>
    </row>
    <row r="3" spans="1:20" x14ac:dyDescent="0.2">
      <c r="A3" s="10" t="s">
        <v>304</v>
      </c>
      <c r="B3" s="10">
        <v>1</v>
      </c>
      <c r="D3" s="10" t="s">
        <v>35</v>
      </c>
      <c r="E3" s="10" t="str">
        <f>$A50</f>
        <v>01206FCC</v>
      </c>
      <c r="F3" s="10" t="str">
        <f>$A51</f>
        <v>01207108</v>
      </c>
      <c r="G3" s="10" t="str">
        <f>$A52</f>
        <v>01206FD0</v>
      </c>
      <c r="H3" s="10" t="str">
        <f>$A53</f>
        <v>0120712C</v>
      </c>
      <c r="I3" s="10" t="str">
        <f>$A54</f>
        <v>01206FD8</v>
      </c>
      <c r="J3" s="10" t="str">
        <f>$A55</f>
        <v>0120714C</v>
      </c>
      <c r="K3" s="10" t="str">
        <f>$A56</f>
        <v>01206FD4</v>
      </c>
      <c r="L3" s="10" t="str">
        <f>$A57</f>
        <v>01207120</v>
      </c>
      <c r="M3" s="10" t="str">
        <f>$A70</f>
        <v>01207288</v>
      </c>
      <c r="N3" s="10" t="str">
        <f>$A71</f>
        <v>009C8138</v>
      </c>
      <c r="P3" s="10">
        <f>HEX2DEC(M3)-HEX2DEC(M2)</f>
        <v>7824</v>
      </c>
      <c r="R3" s="10">
        <v>316</v>
      </c>
      <c r="S3" s="10">
        <v>4878</v>
      </c>
      <c r="T3" s="10" t="s">
        <v>169</v>
      </c>
    </row>
    <row r="4" spans="1:20" x14ac:dyDescent="0.2">
      <c r="A4" s="10" t="s">
        <v>474</v>
      </c>
      <c r="B4" s="10">
        <v>-3000000</v>
      </c>
      <c r="D4" s="10" t="s">
        <v>75</v>
      </c>
      <c r="E4" s="10" t="str">
        <f>$A26</f>
        <v>01208E5C</v>
      </c>
      <c r="F4" s="10" t="str">
        <f>$A27</f>
        <v>01208F9C</v>
      </c>
      <c r="G4" s="10" t="str">
        <f>$A28</f>
        <v>01208E60</v>
      </c>
      <c r="H4" s="10" t="str">
        <f>$A29</f>
        <v>01208FD0</v>
      </c>
      <c r="I4" s="10" t="str">
        <f>$A30</f>
        <v>01208E68</v>
      </c>
      <c r="J4" s="10" t="str">
        <f>$A31</f>
        <v>01208FE0</v>
      </c>
      <c r="K4" s="10" t="str">
        <f>$A32</f>
        <v>01208E64</v>
      </c>
      <c r="L4" s="10" t="str">
        <f>$A33</f>
        <v>01208FAC</v>
      </c>
      <c r="M4" s="10" t="str">
        <f>$A46</f>
        <v>01209118</v>
      </c>
      <c r="N4" s="10" t="str">
        <f>$A47</f>
        <v>009C813C</v>
      </c>
      <c r="P4" s="10">
        <f t="shared" ref="P4:P12" si="0">HEX2DEC(M4)-HEX2DEC(M3)</f>
        <v>7824</v>
      </c>
      <c r="R4" s="10">
        <v>320</v>
      </c>
      <c r="S4" s="10">
        <v>4879</v>
      </c>
      <c r="T4" s="10" t="s">
        <v>170</v>
      </c>
    </row>
    <row r="5" spans="1:20" x14ac:dyDescent="0.2">
      <c r="A5" s="10" t="s">
        <v>475</v>
      </c>
      <c r="B5" s="10">
        <v>2</v>
      </c>
      <c r="D5" s="10" t="s">
        <v>71</v>
      </c>
      <c r="E5" s="10" t="str">
        <f>$A98</f>
        <v>0120ACEC</v>
      </c>
      <c r="F5" s="10" t="str">
        <f>$A99</f>
        <v>0120AE34</v>
      </c>
      <c r="G5" s="10" t="str">
        <f>$A100</f>
        <v>0120ACF0</v>
      </c>
      <c r="H5" s="10" t="str">
        <f>$A101</f>
        <v>0120AE54</v>
      </c>
      <c r="I5" s="10" t="str">
        <f>$A102</f>
        <v>0120ACF8</v>
      </c>
      <c r="J5" s="10" t="str">
        <f>$A103</f>
        <v>0120AE74</v>
      </c>
      <c r="K5" s="10" t="str">
        <f>$A104</f>
        <v>0120ACF4</v>
      </c>
      <c r="L5" s="10" t="str">
        <f>$A105</f>
        <v>0120AE3C</v>
      </c>
      <c r="M5" s="10" t="str">
        <f>$A118</f>
        <v>0120AFA8</v>
      </c>
      <c r="N5" s="10" t="str">
        <f>$A119</f>
        <v>009C8140</v>
      </c>
      <c r="P5" s="10">
        <f t="shared" si="0"/>
        <v>7824</v>
      </c>
      <c r="R5" s="10">
        <v>324</v>
      </c>
      <c r="S5" s="10">
        <v>4880</v>
      </c>
      <c r="T5" s="10" t="s">
        <v>171</v>
      </c>
    </row>
    <row r="6" spans="1:20" x14ac:dyDescent="0.2">
      <c r="A6" s="10" t="s">
        <v>476</v>
      </c>
      <c r="B6" s="10">
        <v>220000</v>
      </c>
      <c r="D6" s="10" t="s">
        <v>72</v>
      </c>
      <c r="E6" s="10" t="str">
        <f>$A74</f>
        <v>0120CB7C</v>
      </c>
      <c r="F6" s="10" t="str">
        <f>$A75</f>
        <v>0120CCB0</v>
      </c>
      <c r="G6" s="10" t="str">
        <f>$A76</f>
        <v>0120CB80</v>
      </c>
      <c r="H6" s="10" t="str">
        <f>$A77</f>
        <v>0120CCE8</v>
      </c>
      <c r="I6" s="10" t="str">
        <f>$A78</f>
        <v>0120CB88</v>
      </c>
      <c r="J6" s="10" t="str">
        <f>$A79</f>
        <v>0120CD08</v>
      </c>
      <c r="K6" s="10" t="str">
        <f>$A80</f>
        <v>0120CB84</v>
      </c>
      <c r="L6" s="10" t="str">
        <f>$A81</f>
        <v>0120CCD0</v>
      </c>
      <c r="M6" s="10" t="str">
        <f>$A94</f>
        <v>0120CE38</v>
      </c>
      <c r="N6" s="10" t="str">
        <f>$A95</f>
        <v>009C8144</v>
      </c>
      <c r="P6" s="10">
        <f t="shared" si="0"/>
        <v>7824</v>
      </c>
      <c r="R6" s="10">
        <v>328</v>
      </c>
      <c r="S6" s="10">
        <v>4881</v>
      </c>
      <c r="T6" s="10" t="s">
        <v>172</v>
      </c>
    </row>
    <row r="7" spans="1:20" x14ac:dyDescent="0.2">
      <c r="A7" s="10" t="s">
        <v>305</v>
      </c>
      <c r="B7" s="10">
        <v>4</v>
      </c>
      <c r="D7" s="10" t="s">
        <v>73</v>
      </c>
      <c r="E7" s="10" t="str">
        <f>$A146</f>
        <v>0120EA0C</v>
      </c>
      <c r="F7" s="10" t="str">
        <f>$A147</f>
        <v>0120EB44</v>
      </c>
      <c r="G7" s="10" t="str">
        <f>$A148</f>
        <v>0120EA10</v>
      </c>
      <c r="H7" s="10" t="str">
        <f>$A149</f>
        <v>0120EB7C</v>
      </c>
      <c r="I7" s="10" t="str">
        <f>$A150</f>
        <v>0120EA18</v>
      </c>
      <c r="J7" s="10" t="str">
        <f>$A151</f>
        <v>0120EB9C</v>
      </c>
      <c r="K7" s="10" t="str">
        <f>$A152</f>
        <v>0120EA14</v>
      </c>
      <c r="L7" s="10" t="str">
        <f>$A153</f>
        <v>0120EB5C</v>
      </c>
      <c r="M7" s="10" t="str">
        <f>$A166</f>
        <v>0120ECC8</v>
      </c>
      <c r="N7" s="10" t="str">
        <f>$A167</f>
        <v>009C8148</v>
      </c>
      <c r="P7" s="10">
        <f t="shared" si="0"/>
        <v>7824</v>
      </c>
      <c r="R7" s="10">
        <v>332</v>
      </c>
      <c r="S7" s="10">
        <v>4882</v>
      </c>
      <c r="T7" s="10" t="s">
        <v>173</v>
      </c>
    </row>
    <row r="8" spans="1:20" x14ac:dyDescent="0.2">
      <c r="A8" s="10" t="s">
        <v>477</v>
      </c>
      <c r="B8" s="10">
        <v>-450000</v>
      </c>
      <c r="D8" s="10" t="s">
        <v>36</v>
      </c>
      <c r="E8" s="10" t="str">
        <f>$A170</f>
        <v>0121089C</v>
      </c>
      <c r="F8" s="10" t="str">
        <f>$A171</f>
        <v>012109E0</v>
      </c>
      <c r="G8" s="10" t="str">
        <f>$A172</f>
        <v>012108A0</v>
      </c>
      <c r="H8" s="10" t="str">
        <f>$A173</f>
        <v>012109FC</v>
      </c>
      <c r="I8" s="10" t="str">
        <f>$A174</f>
        <v>012108A8</v>
      </c>
      <c r="J8" s="10" t="str">
        <f>$A175</f>
        <v>01210A1C</v>
      </c>
      <c r="K8" s="10" t="str">
        <f>$A176</f>
        <v>012108A4</v>
      </c>
      <c r="L8" s="10" t="str">
        <f>$A177</f>
        <v>012109F0</v>
      </c>
      <c r="M8" s="10" t="str">
        <f>$A190</f>
        <v>01210B58</v>
      </c>
      <c r="N8" s="10" t="str">
        <f>$A191</f>
        <v>009C814C</v>
      </c>
      <c r="P8" s="10">
        <f t="shared" si="0"/>
        <v>7824</v>
      </c>
      <c r="R8" s="10">
        <v>336</v>
      </c>
      <c r="S8" s="10">
        <v>4883</v>
      </c>
      <c r="T8" s="10" t="s">
        <v>174</v>
      </c>
    </row>
    <row r="9" spans="1:20" x14ac:dyDescent="0.2">
      <c r="A9" s="10" t="s">
        <v>306</v>
      </c>
      <c r="B9" s="10">
        <v>3</v>
      </c>
      <c r="D9" s="10" t="s">
        <v>34</v>
      </c>
      <c r="E9" s="10" t="str">
        <f>$A2</f>
        <v>0121272C</v>
      </c>
      <c r="F9" s="10" t="str">
        <f>$A3</f>
        <v>012128D0</v>
      </c>
      <c r="G9" s="10" t="str">
        <f>$A4</f>
        <v>01212730</v>
      </c>
      <c r="H9" s="10" t="str">
        <f>$A5</f>
        <v>01212888</v>
      </c>
      <c r="I9" s="10" t="str">
        <f>$A6</f>
        <v>01212738</v>
      </c>
      <c r="J9" s="10" t="str">
        <f>$A7</f>
        <v>012128C0</v>
      </c>
      <c r="K9" s="10" t="str">
        <f>$A8</f>
        <v>01212734</v>
      </c>
      <c r="L9" s="10" t="str">
        <f>$A9</f>
        <v>0121287C</v>
      </c>
      <c r="M9" s="10" t="str">
        <f>$A22</f>
        <v>012129E8</v>
      </c>
      <c r="N9" s="10" t="str">
        <f>$A23</f>
        <v>009C8150</v>
      </c>
      <c r="P9" s="10">
        <f t="shared" si="0"/>
        <v>7824</v>
      </c>
      <c r="R9" s="10">
        <v>340</v>
      </c>
      <c r="S9" s="10">
        <v>4884</v>
      </c>
      <c r="T9" s="10" t="s">
        <v>175</v>
      </c>
    </row>
    <row r="10" spans="1:20" x14ac:dyDescent="0.2">
      <c r="A10" s="10" t="s">
        <v>307</v>
      </c>
      <c r="B10" s="10">
        <v>1000000</v>
      </c>
      <c r="D10" s="10" t="s">
        <v>46</v>
      </c>
      <c r="E10" s="10" t="str">
        <f>$A194</f>
        <v>012145BC</v>
      </c>
      <c r="F10" s="10" t="str">
        <f>$A195</f>
        <v>01214828</v>
      </c>
      <c r="G10" s="10" t="str">
        <f>$A196</f>
        <v>012145C0</v>
      </c>
      <c r="H10" s="10" t="str">
        <f>$A197</f>
        <v>01214720</v>
      </c>
      <c r="I10" s="10" t="str">
        <f>$A198</f>
        <v>012145C8</v>
      </c>
      <c r="J10" s="10" t="str">
        <f>$A199</f>
        <v>01214754</v>
      </c>
      <c r="K10" s="10" t="str">
        <f>$A200</f>
        <v>012145C4</v>
      </c>
      <c r="L10" s="10" t="str">
        <f>$A201</f>
        <v>0121470C</v>
      </c>
      <c r="M10" s="10" t="str">
        <f>$A210</f>
        <v>01214878</v>
      </c>
      <c r="N10" s="10" t="str">
        <f>$A211</f>
        <v>009C8154</v>
      </c>
      <c r="P10" s="10">
        <f t="shared" si="0"/>
        <v>7824</v>
      </c>
      <c r="R10" s="10">
        <v>344</v>
      </c>
      <c r="S10" s="10">
        <v>4885</v>
      </c>
      <c r="T10" s="10" t="s">
        <v>176</v>
      </c>
    </row>
    <row r="11" spans="1:20" x14ac:dyDescent="0.2">
      <c r="A11" s="10" t="s">
        <v>308</v>
      </c>
      <c r="B11" s="10">
        <v>5</v>
      </c>
      <c r="D11" s="10" t="s">
        <v>47</v>
      </c>
      <c r="E11" s="10" t="str">
        <f>$A214</f>
        <v>0121644C</v>
      </c>
      <c r="F11" s="10" t="str">
        <f>$A215</f>
        <v>012166D4</v>
      </c>
      <c r="G11" s="10" t="str">
        <f>$A216</f>
        <v>01216450</v>
      </c>
      <c r="H11" s="10" t="str">
        <f>$A217</f>
        <v>012165B0</v>
      </c>
      <c r="I11" s="10" t="str">
        <f>$A218</f>
        <v>01216458</v>
      </c>
      <c r="J11" s="10" t="str">
        <f>$A219</f>
        <v>012165E0</v>
      </c>
      <c r="K11" s="10" t="str">
        <f>$A220</f>
        <v>01216454</v>
      </c>
      <c r="L11" s="10" t="str">
        <f>$A221</f>
        <v>012165A0</v>
      </c>
      <c r="M11" s="10" t="str">
        <f>$A234</f>
        <v>01216708</v>
      </c>
      <c r="N11" s="10" t="str">
        <f>$A235</f>
        <v>009C8158</v>
      </c>
      <c r="P11" s="10">
        <f t="shared" si="0"/>
        <v>7824</v>
      </c>
      <c r="R11" s="10">
        <v>348</v>
      </c>
      <c r="S11" s="10">
        <v>4886</v>
      </c>
      <c r="T11" s="10" t="s">
        <v>177</v>
      </c>
    </row>
    <row r="12" spans="1:20" x14ac:dyDescent="0.2">
      <c r="A12" s="10" t="s">
        <v>478</v>
      </c>
      <c r="B12" s="10">
        <v>1800000</v>
      </c>
      <c r="D12" s="10" t="s">
        <v>48</v>
      </c>
      <c r="E12" s="10" t="str">
        <f>$A122</f>
        <v>012182DC</v>
      </c>
      <c r="F12" s="10" t="str">
        <f>$A123</f>
        <v>012184F8</v>
      </c>
      <c r="G12" s="10" t="str">
        <f>$A124</f>
        <v>012182E0</v>
      </c>
      <c r="H12" s="10" t="str">
        <f>$A125</f>
        <v>01218440</v>
      </c>
      <c r="I12" s="10" t="str">
        <f>$A126</f>
        <v>012182E8</v>
      </c>
      <c r="J12" s="10" t="str">
        <f>$A127</f>
        <v>01218470</v>
      </c>
      <c r="K12" s="10" t="str">
        <f>$A128</f>
        <v>012182E4</v>
      </c>
      <c r="L12" s="10" t="str">
        <f>$A129</f>
        <v>0121842C</v>
      </c>
      <c r="M12" s="10" t="str">
        <f>$A142</f>
        <v>01218598</v>
      </c>
      <c r="N12" s="10" t="str">
        <f>$A143</f>
        <v>009C815C</v>
      </c>
      <c r="P12" s="10">
        <f t="shared" si="0"/>
        <v>7824</v>
      </c>
      <c r="R12" s="10">
        <v>352</v>
      </c>
      <c r="S12" s="10">
        <v>4887</v>
      </c>
      <c r="T12" s="10" t="s">
        <v>35</v>
      </c>
    </row>
    <row r="13" spans="1:20" x14ac:dyDescent="0.2">
      <c r="A13" s="10" t="s">
        <v>309</v>
      </c>
      <c r="B13" s="10">
        <v>6</v>
      </c>
      <c r="D13" s="10" t="s">
        <v>545</v>
      </c>
      <c r="R13" s="10">
        <v>356</v>
      </c>
      <c r="S13" s="10">
        <v>4888</v>
      </c>
      <c r="T13" s="10" t="s">
        <v>178</v>
      </c>
    </row>
    <row r="14" spans="1:20" x14ac:dyDescent="0.2">
      <c r="A14" s="10" t="s">
        <v>479</v>
      </c>
      <c r="B14" s="10">
        <v>1800000</v>
      </c>
      <c r="D14" s="10" t="s">
        <v>74</v>
      </c>
      <c r="R14" s="10">
        <v>360</v>
      </c>
      <c r="S14" s="10">
        <v>4889</v>
      </c>
      <c r="T14" s="10" t="s">
        <v>179</v>
      </c>
    </row>
    <row r="15" spans="1:20" x14ac:dyDescent="0.2">
      <c r="A15" s="10" t="s">
        <v>310</v>
      </c>
      <c r="B15" s="10">
        <v>7</v>
      </c>
      <c r="D15" s="10" t="s">
        <v>35</v>
      </c>
      <c r="E15" s="10">
        <f t="shared" ref="E15:N15" si="1">HEX2DEC(E3)-HEX2DEC(E2)</f>
        <v>7824</v>
      </c>
      <c r="F15" s="10">
        <f t="shared" si="1"/>
        <v>7808</v>
      </c>
      <c r="G15" s="10">
        <f t="shared" si="1"/>
        <v>7824</v>
      </c>
      <c r="H15" s="10">
        <f t="shared" si="1"/>
        <v>7804</v>
      </c>
      <c r="I15" s="10">
        <f t="shared" si="1"/>
        <v>7824</v>
      </c>
      <c r="J15" s="10">
        <f t="shared" si="1"/>
        <v>7828</v>
      </c>
      <c r="K15" s="10">
        <f t="shared" si="1"/>
        <v>7824</v>
      </c>
      <c r="L15" s="10">
        <f t="shared" si="1"/>
        <v>7824</v>
      </c>
      <c r="M15" s="10">
        <f t="shared" si="1"/>
        <v>7824</v>
      </c>
      <c r="N15" s="10">
        <f t="shared" si="1"/>
        <v>4</v>
      </c>
      <c r="R15" s="10">
        <v>364</v>
      </c>
      <c r="S15" s="10">
        <v>4890</v>
      </c>
      <c r="T15" s="10" t="s">
        <v>180</v>
      </c>
    </row>
    <row r="16" spans="1:20" x14ac:dyDescent="0.2">
      <c r="A16" s="10" t="s">
        <v>480</v>
      </c>
      <c r="B16" s="10">
        <v>2200000</v>
      </c>
      <c r="D16" s="10" t="s">
        <v>75</v>
      </c>
      <c r="E16" s="10">
        <f t="shared" ref="E16:F24" si="2">HEX2DEC(E4)-HEX2DEC(E3)</f>
        <v>7824</v>
      </c>
      <c r="F16" s="10">
        <f t="shared" si="2"/>
        <v>7828</v>
      </c>
      <c r="G16" s="10">
        <f t="shared" ref="G16:H16" si="3">HEX2DEC(G4)-HEX2DEC(G3)</f>
        <v>7824</v>
      </c>
      <c r="H16" s="10">
        <f t="shared" si="3"/>
        <v>7844</v>
      </c>
      <c r="I16" s="10">
        <f t="shared" ref="I16:J16" si="4">HEX2DEC(I4)-HEX2DEC(I3)</f>
        <v>7824</v>
      </c>
      <c r="J16" s="10">
        <f t="shared" si="4"/>
        <v>7828</v>
      </c>
      <c r="K16" s="10">
        <f t="shared" ref="K16:N16" si="5">HEX2DEC(K4)-HEX2DEC(K3)</f>
        <v>7824</v>
      </c>
      <c r="L16" s="10">
        <f t="shared" si="5"/>
        <v>7820</v>
      </c>
      <c r="M16" s="10">
        <f t="shared" si="5"/>
        <v>7824</v>
      </c>
      <c r="N16" s="10">
        <f t="shared" si="5"/>
        <v>4</v>
      </c>
      <c r="R16" s="10">
        <v>368</v>
      </c>
      <c r="S16" s="10">
        <v>4891</v>
      </c>
      <c r="T16" s="10" t="s">
        <v>181</v>
      </c>
    </row>
    <row r="17" spans="1:20" x14ac:dyDescent="0.2">
      <c r="A17" s="10" t="s">
        <v>481</v>
      </c>
      <c r="B17" s="10">
        <v>8</v>
      </c>
      <c r="D17" s="10" t="s">
        <v>71</v>
      </c>
      <c r="E17" s="10">
        <f t="shared" si="2"/>
        <v>7824</v>
      </c>
      <c r="F17" s="10">
        <f t="shared" si="2"/>
        <v>7832</v>
      </c>
      <c r="G17" s="10">
        <f t="shared" ref="G17:H17" si="6">HEX2DEC(G5)-HEX2DEC(G4)</f>
        <v>7824</v>
      </c>
      <c r="H17" s="10">
        <f t="shared" si="6"/>
        <v>7812</v>
      </c>
      <c r="I17" s="10">
        <f t="shared" ref="I17:J17" si="7">HEX2DEC(I5)-HEX2DEC(I4)</f>
        <v>7824</v>
      </c>
      <c r="J17" s="10">
        <f t="shared" si="7"/>
        <v>7828</v>
      </c>
      <c r="K17" s="10">
        <f t="shared" ref="K17:N17" si="8">HEX2DEC(K5)-HEX2DEC(K4)</f>
        <v>7824</v>
      </c>
      <c r="L17" s="10">
        <f t="shared" si="8"/>
        <v>7824</v>
      </c>
      <c r="M17" s="10">
        <f t="shared" si="8"/>
        <v>7824</v>
      </c>
      <c r="N17" s="10">
        <f t="shared" si="8"/>
        <v>4</v>
      </c>
      <c r="R17" s="10">
        <v>372</v>
      </c>
      <c r="S17" s="10">
        <v>4892</v>
      </c>
      <c r="T17" s="10" t="s">
        <v>182</v>
      </c>
    </row>
    <row r="18" spans="1:20" x14ac:dyDescent="0.2">
      <c r="A18" s="10" t="s">
        <v>311</v>
      </c>
      <c r="B18" s="10">
        <v>1800000</v>
      </c>
      <c r="D18" s="10" t="s">
        <v>72</v>
      </c>
      <c r="E18" s="10">
        <f t="shared" si="2"/>
        <v>7824</v>
      </c>
      <c r="F18" s="10">
        <f t="shared" si="2"/>
        <v>7804</v>
      </c>
      <c r="G18" s="10">
        <f t="shared" ref="G18:H18" si="9">HEX2DEC(G6)-HEX2DEC(G5)</f>
        <v>7824</v>
      </c>
      <c r="H18" s="10">
        <f t="shared" si="9"/>
        <v>7828</v>
      </c>
      <c r="I18" s="10">
        <f t="shared" ref="I18:J18" si="10">HEX2DEC(I6)-HEX2DEC(I5)</f>
        <v>7824</v>
      </c>
      <c r="J18" s="10">
        <f t="shared" si="10"/>
        <v>7828</v>
      </c>
      <c r="K18" s="10">
        <f t="shared" ref="K18:N18" si="11">HEX2DEC(K6)-HEX2DEC(K5)</f>
        <v>7824</v>
      </c>
      <c r="L18" s="10">
        <f t="shared" si="11"/>
        <v>7828</v>
      </c>
      <c r="M18" s="10">
        <f t="shared" si="11"/>
        <v>7824</v>
      </c>
      <c r="N18" s="10">
        <f t="shared" si="11"/>
        <v>4</v>
      </c>
      <c r="R18" s="10">
        <v>376</v>
      </c>
      <c r="S18" s="10">
        <v>4893</v>
      </c>
      <c r="T18" s="10" t="s">
        <v>183</v>
      </c>
    </row>
    <row r="19" spans="1:20" x14ac:dyDescent="0.2">
      <c r="A19" s="10" t="s">
        <v>312</v>
      </c>
      <c r="B19" s="10">
        <v>9</v>
      </c>
      <c r="D19" s="10" t="s">
        <v>73</v>
      </c>
      <c r="E19" s="10">
        <f t="shared" si="2"/>
        <v>7824</v>
      </c>
      <c r="F19" s="10">
        <f t="shared" si="2"/>
        <v>7828</v>
      </c>
      <c r="G19" s="10">
        <f t="shared" ref="G19:H19" si="12">HEX2DEC(G7)-HEX2DEC(G6)</f>
        <v>7824</v>
      </c>
      <c r="H19" s="10">
        <f t="shared" si="12"/>
        <v>7828</v>
      </c>
      <c r="I19" s="10">
        <f t="shared" ref="I19:J19" si="13">HEX2DEC(I7)-HEX2DEC(I6)</f>
        <v>7824</v>
      </c>
      <c r="J19" s="10">
        <f t="shared" si="13"/>
        <v>7828</v>
      </c>
      <c r="K19" s="10">
        <f t="shared" ref="K19:N19" si="14">HEX2DEC(K7)-HEX2DEC(K6)</f>
        <v>7824</v>
      </c>
      <c r="L19" s="10">
        <f t="shared" si="14"/>
        <v>7820</v>
      </c>
      <c r="M19" s="10">
        <f t="shared" si="14"/>
        <v>7824</v>
      </c>
      <c r="N19" s="10">
        <f t="shared" si="14"/>
        <v>4</v>
      </c>
      <c r="R19" s="10">
        <v>380</v>
      </c>
      <c r="S19" s="10">
        <v>4894</v>
      </c>
      <c r="T19" s="10" t="s">
        <v>184</v>
      </c>
    </row>
    <row r="20" spans="1:20" x14ac:dyDescent="0.2">
      <c r="A20" s="10" t="s">
        <v>482</v>
      </c>
      <c r="B20" s="10">
        <v>2200000</v>
      </c>
      <c r="D20" s="10" t="s">
        <v>36</v>
      </c>
      <c r="E20" s="10">
        <f t="shared" si="2"/>
        <v>7824</v>
      </c>
      <c r="F20" s="10">
        <f t="shared" si="2"/>
        <v>7836</v>
      </c>
      <c r="G20" s="10">
        <f t="shared" ref="G20:H20" si="15">HEX2DEC(G8)-HEX2DEC(G7)</f>
        <v>7824</v>
      </c>
      <c r="H20" s="10">
        <f t="shared" si="15"/>
        <v>7808</v>
      </c>
      <c r="I20" s="10">
        <f t="shared" ref="I20:J20" si="16">HEX2DEC(I8)-HEX2DEC(I7)</f>
        <v>7824</v>
      </c>
      <c r="J20" s="10">
        <f t="shared" si="16"/>
        <v>7808</v>
      </c>
      <c r="K20" s="10">
        <f t="shared" ref="K20:N20" si="17">HEX2DEC(K8)-HEX2DEC(K7)</f>
        <v>7824</v>
      </c>
      <c r="L20" s="10">
        <f t="shared" si="17"/>
        <v>7828</v>
      </c>
      <c r="M20" s="10">
        <f t="shared" si="17"/>
        <v>7824</v>
      </c>
      <c r="N20" s="10">
        <f t="shared" si="17"/>
        <v>4</v>
      </c>
      <c r="R20" s="10">
        <v>384</v>
      </c>
      <c r="S20" s="10">
        <v>4895</v>
      </c>
      <c r="T20" s="10" t="s">
        <v>185</v>
      </c>
    </row>
    <row r="21" spans="1:20" x14ac:dyDescent="0.2">
      <c r="A21" s="10" t="s">
        <v>483</v>
      </c>
      <c r="B21" s="10">
        <v>10</v>
      </c>
      <c r="D21" s="10" t="s">
        <v>34</v>
      </c>
      <c r="E21" s="10">
        <f t="shared" si="2"/>
        <v>7824</v>
      </c>
      <c r="F21" s="10">
        <f t="shared" si="2"/>
        <v>7920</v>
      </c>
      <c r="G21" s="10">
        <f t="shared" ref="G21:H21" si="18">HEX2DEC(G9)-HEX2DEC(G8)</f>
        <v>7824</v>
      </c>
      <c r="H21" s="10">
        <f t="shared" si="18"/>
        <v>7820</v>
      </c>
      <c r="I21" s="10">
        <f t="shared" ref="I21:J21" si="19">HEX2DEC(I9)-HEX2DEC(I8)</f>
        <v>7824</v>
      </c>
      <c r="J21" s="10">
        <f t="shared" si="19"/>
        <v>7844</v>
      </c>
      <c r="K21" s="10">
        <f t="shared" ref="K21:N21" si="20">HEX2DEC(K9)-HEX2DEC(K8)</f>
        <v>7824</v>
      </c>
      <c r="L21" s="10">
        <f t="shared" si="20"/>
        <v>7820</v>
      </c>
      <c r="M21" s="10">
        <f t="shared" si="20"/>
        <v>7824</v>
      </c>
      <c r="N21" s="10">
        <f t="shared" si="20"/>
        <v>4</v>
      </c>
      <c r="R21" s="10">
        <v>388</v>
      </c>
      <c r="S21" s="10">
        <v>4896</v>
      </c>
      <c r="T21" s="10" t="s">
        <v>186</v>
      </c>
    </row>
    <row r="22" spans="1:20" x14ac:dyDescent="0.2">
      <c r="A22" s="10" t="s">
        <v>484</v>
      </c>
      <c r="B22" s="10">
        <v>9000000</v>
      </c>
      <c r="D22" s="10" t="s">
        <v>46</v>
      </c>
      <c r="E22" s="10">
        <f t="shared" si="2"/>
        <v>7824</v>
      </c>
      <c r="F22" s="10">
        <f t="shared" si="2"/>
        <v>8024</v>
      </c>
      <c r="G22" s="10">
        <f t="shared" ref="G22:H22" si="21">HEX2DEC(G10)-HEX2DEC(G9)</f>
        <v>7824</v>
      </c>
      <c r="H22" s="10">
        <f t="shared" si="21"/>
        <v>7832</v>
      </c>
      <c r="I22" s="10">
        <f t="shared" ref="I22:J22" si="22">HEX2DEC(I10)-HEX2DEC(I9)</f>
        <v>7824</v>
      </c>
      <c r="J22" s="10">
        <f t="shared" si="22"/>
        <v>7828</v>
      </c>
      <c r="K22" s="10">
        <f t="shared" ref="K22:N22" si="23">HEX2DEC(K10)-HEX2DEC(K9)</f>
        <v>7824</v>
      </c>
      <c r="L22" s="10">
        <f t="shared" si="23"/>
        <v>7824</v>
      </c>
      <c r="M22" s="10">
        <f t="shared" si="23"/>
        <v>7824</v>
      </c>
      <c r="N22" s="10">
        <f t="shared" si="23"/>
        <v>4</v>
      </c>
      <c r="R22" s="10">
        <v>392</v>
      </c>
      <c r="S22" s="10">
        <v>4897</v>
      </c>
      <c r="T22" s="10" t="s">
        <v>187</v>
      </c>
    </row>
    <row r="23" spans="1:20" x14ac:dyDescent="0.2">
      <c r="A23" s="10" t="s">
        <v>313</v>
      </c>
      <c r="B23" s="10">
        <v>9000000</v>
      </c>
      <c r="D23" s="10" t="s">
        <v>47</v>
      </c>
      <c r="E23" s="10">
        <f t="shared" si="2"/>
        <v>7824</v>
      </c>
      <c r="F23" s="10">
        <f t="shared" si="2"/>
        <v>7852</v>
      </c>
      <c r="G23" s="10">
        <f t="shared" ref="G23:H23" si="24">HEX2DEC(G11)-HEX2DEC(G10)</f>
        <v>7824</v>
      </c>
      <c r="H23" s="10">
        <f t="shared" si="24"/>
        <v>7824</v>
      </c>
      <c r="I23" s="10">
        <f t="shared" ref="I23:J23" si="25">HEX2DEC(I11)-HEX2DEC(I10)</f>
        <v>7824</v>
      </c>
      <c r="J23" s="10">
        <f t="shared" si="25"/>
        <v>7820</v>
      </c>
      <c r="K23" s="10">
        <f t="shared" ref="K23:N23" si="26">HEX2DEC(K11)-HEX2DEC(K10)</f>
        <v>7824</v>
      </c>
      <c r="L23" s="10">
        <f t="shared" si="26"/>
        <v>7828</v>
      </c>
      <c r="M23" s="10">
        <f t="shared" si="26"/>
        <v>7824</v>
      </c>
      <c r="N23" s="10">
        <f t="shared" si="26"/>
        <v>4</v>
      </c>
      <c r="R23" s="10">
        <v>396</v>
      </c>
      <c r="S23" s="10">
        <v>4898</v>
      </c>
      <c r="T23" s="10" t="s">
        <v>188</v>
      </c>
    </row>
    <row r="24" spans="1:20" x14ac:dyDescent="0.2">
      <c r="D24" s="10" t="s">
        <v>48</v>
      </c>
      <c r="E24" s="10">
        <f t="shared" si="2"/>
        <v>7824</v>
      </c>
      <c r="F24" s="10">
        <f t="shared" si="2"/>
        <v>7716</v>
      </c>
      <c r="G24" s="10">
        <f t="shared" ref="G24:H24" si="27">HEX2DEC(G12)-HEX2DEC(G11)</f>
        <v>7824</v>
      </c>
      <c r="H24" s="10">
        <f t="shared" si="27"/>
        <v>7824</v>
      </c>
      <c r="I24" s="10">
        <f t="shared" ref="I24:J24" si="28">HEX2DEC(I12)-HEX2DEC(I11)</f>
        <v>7824</v>
      </c>
      <c r="J24" s="10">
        <f t="shared" si="28"/>
        <v>7824</v>
      </c>
      <c r="K24" s="10">
        <f t="shared" ref="K24:N24" si="29">HEX2DEC(K12)-HEX2DEC(K11)</f>
        <v>7824</v>
      </c>
      <c r="L24" s="10">
        <f t="shared" si="29"/>
        <v>7820</v>
      </c>
      <c r="M24" s="10">
        <f t="shared" si="29"/>
        <v>7824</v>
      </c>
      <c r="N24" s="10">
        <f t="shared" si="29"/>
        <v>4</v>
      </c>
      <c r="R24" s="10">
        <v>400</v>
      </c>
      <c r="S24" s="10">
        <v>4899</v>
      </c>
      <c r="T24" s="10" t="s">
        <v>189</v>
      </c>
    </row>
    <row r="25" spans="1:20" x14ac:dyDescent="0.2">
      <c r="A25" s="10" t="s">
        <v>75</v>
      </c>
      <c r="D25" s="10" t="s">
        <v>546</v>
      </c>
      <c r="R25" s="10">
        <v>404</v>
      </c>
      <c r="S25" s="10">
        <v>4900</v>
      </c>
      <c r="T25" s="10" t="s">
        <v>190</v>
      </c>
    </row>
    <row r="26" spans="1:20" x14ac:dyDescent="0.2">
      <c r="A26" s="10" t="s">
        <v>314</v>
      </c>
      <c r="B26" s="10">
        <v>26500000</v>
      </c>
      <c r="D26" s="10" t="s">
        <v>74</v>
      </c>
      <c r="E26" s="10" t="s">
        <v>173</v>
      </c>
      <c r="F26" s="10">
        <f>HEX2DEC(F2)-HEX2DEC($E2)</f>
        <v>332</v>
      </c>
      <c r="G26" s="10" t="s">
        <v>182</v>
      </c>
      <c r="H26" s="10">
        <f>HEX2DEC(H2)-HEX2DEC($E2)</f>
        <v>372</v>
      </c>
      <c r="I26" s="10" t="s">
        <v>184</v>
      </c>
      <c r="J26" s="10">
        <f>HEX2DEC(J2)-HEX2DEC($E2)</f>
        <v>380</v>
      </c>
      <c r="K26" s="10" t="s">
        <v>175</v>
      </c>
      <c r="L26" s="10">
        <f>HEX2DEC(L2)-HEX2DEC($E2)</f>
        <v>340</v>
      </c>
      <c r="M26" s="10">
        <f>HEX2DEC(M2)-HEX2DEC($E2)</f>
        <v>700</v>
      </c>
      <c r="N26" s="10">
        <f>HEX2DEC(N2)-HEX2DEC($E$2)</f>
        <v>-8638472</v>
      </c>
      <c r="R26" s="10">
        <v>408</v>
      </c>
      <c r="S26" s="10">
        <v>4901</v>
      </c>
      <c r="T26" s="10" t="s">
        <v>191</v>
      </c>
    </row>
    <row r="27" spans="1:20" x14ac:dyDescent="0.2">
      <c r="A27" s="10" t="s">
        <v>315</v>
      </c>
      <c r="B27" s="10">
        <v>1</v>
      </c>
      <c r="D27" s="10" t="s">
        <v>35</v>
      </c>
      <c r="E27" s="10" t="s">
        <v>551</v>
      </c>
      <c r="F27" s="10">
        <f t="shared" ref="F27:H36" si="30">HEX2DEC(F3)-HEX2DEC($E3)</f>
        <v>316</v>
      </c>
      <c r="G27" s="10" t="s">
        <v>35</v>
      </c>
      <c r="H27" s="10">
        <f t="shared" si="30"/>
        <v>352</v>
      </c>
      <c r="I27" s="10" t="s">
        <v>185</v>
      </c>
      <c r="J27" s="10">
        <f t="shared" ref="J27:M27" si="31">HEX2DEC(J3)-HEX2DEC($E3)</f>
        <v>384</v>
      </c>
      <c r="K27" s="10" t="s">
        <v>175</v>
      </c>
      <c r="L27" s="10">
        <f t="shared" si="31"/>
        <v>340</v>
      </c>
      <c r="M27" s="10">
        <f t="shared" si="31"/>
        <v>700</v>
      </c>
      <c r="N27" s="10">
        <f t="shared" ref="N27:N36" si="32">HEX2DEC(N3)-HEX2DEC($E$2)</f>
        <v>-8638468</v>
      </c>
      <c r="R27" s="10">
        <v>412</v>
      </c>
      <c r="S27" s="10">
        <v>4902</v>
      </c>
      <c r="T27" s="10" t="s">
        <v>192</v>
      </c>
    </row>
    <row r="28" spans="1:20" x14ac:dyDescent="0.2">
      <c r="A28" s="10" t="s">
        <v>485</v>
      </c>
      <c r="B28" s="10">
        <v>-4500000</v>
      </c>
      <c r="D28" s="10" t="s">
        <v>75</v>
      </c>
      <c r="E28" s="10" t="s">
        <v>170</v>
      </c>
      <c r="F28" s="10">
        <f t="shared" si="30"/>
        <v>320</v>
      </c>
      <c r="G28" s="10" t="s">
        <v>182</v>
      </c>
      <c r="H28" s="10">
        <f t="shared" si="30"/>
        <v>372</v>
      </c>
      <c r="I28" s="10" t="s">
        <v>186</v>
      </c>
      <c r="J28" s="10">
        <f t="shared" ref="J28:M28" si="33">HEX2DEC(J4)-HEX2DEC($E4)</f>
        <v>388</v>
      </c>
      <c r="K28" s="10" t="s">
        <v>174</v>
      </c>
      <c r="L28" s="10">
        <f t="shared" si="33"/>
        <v>336</v>
      </c>
      <c r="M28" s="10">
        <f t="shared" si="33"/>
        <v>700</v>
      </c>
      <c r="N28" s="10">
        <f t="shared" si="32"/>
        <v>-8638464</v>
      </c>
      <c r="R28" s="10">
        <v>416</v>
      </c>
      <c r="S28" s="10">
        <v>4903</v>
      </c>
      <c r="T28" s="10" t="s">
        <v>193</v>
      </c>
    </row>
    <row r="29" spans="1:20" x14ac:dyDescent="0.2">
      <c r="A29" s="10" t="s">
        <v>316</v>
      </c>
      <c r="B29" s="10">
        <v>2</v>
      </c>
      <c r="D29" s="10" t="s">
        <v>71</v>
      </c>
      <c r="E29" s="10" t="s">
        <v>172</v>
      </c>
      <c r="F29" s="10">
        <f t="shared" si="30"/>
        <v>328</v>
      </c>
      <c r="G29" s="10" t="s">
        <v>547</v>
      </c>
      <c r="H29" s="10">
        <f t="shared" si="30"/>
        <v>360</v>
      </c>
      <c r="I29" s="10" t="s">
        <v>187</v>
      </c>
      <c r="J29" s="10">
        <f t="shared" ref="J29:M29" si="34">HEX2DEC(J5)-HEX2DEC($E5)</f>
        <v>392</v>
      </c>
      <c r="K29" s="10" t="s">
        <v>174</v>
      </c>
      <c r="L29" s="10">
        <f t="shared" si="34"/>
        <v>336</v>
      </c>
      <c r="M29" s="10">
        <f t="shared" si="34"/>
        <v>700</v>
      </c>
      <c r="N29" s="10">
        <f t="shared" si="32"/>
        <v>-8638460</v>
      </c>
      <c r="R29" s="10">
        <v>420</v>
      </c>
      <c r="S29" s="10">
        <v>4904</v>
      </c>
      <c r="T29" s="10" t="s">
        <v>194</v>
      </c>
    </row>
    <row r="30" spans="1:20" x14ac:dyDescent="0.2">
      <c r="A30" s="10" t="s">
        <v>486</v>
      </c>
      <c r="B30" s="10">
        <v>260000</v>
      </c>
      <c r="D30" s="10" t="s">
        <v>72</v>
      </c>
      <c r="E30" s="10" t="s">
        <v>550</v>
      </c>
      <c r="F30" s="10">
        <f t="shared" si="30"/>
        <v>308</v>
      </c>
      <c r="G30" s="10" t="s">
        <v>549</v>
      </c>
      <c r="H30" s="10">
        <f t="shared" si="30"/>
        <v>364</v>
      </c>
      <c r="I30" s="10" t="s">
        <v>188</v>
      </c>
      <c r="J30" s="10">
        <f t="shared" ref="J30:M30" si="35">HEX2DEC(J6)-HEX2DEC($E6)</f>
        <v>396</v>
      </c>
      <c r="K30" s="10" t="s">
        <v>175</v>
      </c>
      <c r="L30" s="10">
        <f t="shared" si="35"/>
        <v>340</v>
      </c>
      <c r="M30" s="10">
        <f t="shared" si="35"/>
        <v>700</v>
      </c>
      <c r="N30" s="10">
        <f t="shared" si="32"/>
        <v>-8638456</v>
      </c>
      <c r="R30" s="10">
        <v>424</v>
      </c>
      <c r="S30" s="10">
        <v>4905</v>
      </c>
      <c r="T30" s="10" t="s">
        <v>195</v>
      </c>
    </row>
    <row r="31" spans="1:20" x14ac:dyDescent="0.2">
      <c r="A31" s="10" t="s">
        <v>317</v>
      </c>
      <c r="B31" s="10">
        <v>4</v>
      </c>
      <c r="D31" s="10" t="s">
        <v>73</v>
      </c>
      <c r="E31" s="10" t="s">
        <v>168</v>
      </c>
      <c r="F31" s="10">
        <f t="shared" si="30"/>
        <v>312</v>
      </c>
      <c r="G31" s="10" t="s">
        <v>181</v>
      </c>
      <c r="H31" s="10">
        <f t="shared" si="30"/>
        <v>368</v>
      </c>
      <c r="I31" s="10" t="s">
        <v>189</v>
      </c>
      <c r="J31" s="10">
        <f t="shared" ref="J31:M31" si="36">HEX2DEC(J7)-HEX2DEC($E7)</f>
        <v>400</v>
      </c>
      <c r="K31" s="10" t="s">
        <v>174</v>
      </c>
      <c r="L31" s="10">
        <f t="shared" si="36"/>
        <v>336</v>
      </c>
      <c r="M31" s="10">
        <f t="shared" si="36"/>
        <v>700</v>
      </c>
      <c r="N31" s="10">
        <f t="shared" si="32"/>
        <v>-8638452</v>
      </c>
      <c r="R31" s="10">
        <v>428</v>
      </c>
      <c r="S31" s="10">
        <v>4906</v>
      </c>
      <c r="T31" s="10" t="s">
        <v>196</v>
      </c>
    </row>
    <row r="32" spans="1:20" x14ac:dyDescent="0.2">
      <c r="A32" s="10" t="s">
        <v>487</v>
      </c>
      <c r="B32" s="10">
        <v>145000</v>
      </c>
      <c r="D32" s="10" t="s">
        <v>36</v>
      </c>
      <c r="E32" s="10" t="s">
        <v>171</v>
      </c>
      <c r="F32" s="10">
        <f t="shared" si="30"/>
        <v>324</v>
      </c>
      <c r="G32" s="10" t="s">
        <v>35</v>
      </c>
      <c r="H32" s="10">
        <f t="shared" si="30"/>
        <v>352</v>
      </c>
      <c r="I32" s="10" t="s">
        <v>185</v>
      </c>
      <c r="J32" s="10">
        <f t="shared" ref="J32:M32" si="37">HEX2DEC(J8)-HEX2DEC($E8)</f>
        <v>384</v>
      </c>
      <c r="K32" s="10" t="s">
        <v>175</v>
      </c>
      <c r="L32" s="10">
        <f t="shared" si="37"/>
        <v>340</v>
      </c>
      <c r="M32" s="10">
        <f t="shared" si="37"/>
        <v>700</v>
      </c>
      <c r="N32" s="10">
        <f t="shared" si="32"/>
        <v>-8638448</v>
      </c>
      <c r="R32" s="10">
        <v>432</v>
      </c>
      <c r="S32" s="10">
        <v>4907</v>
      </c>
      <c r="T32" s="10" t="s">
        <v>197</v>
      </c>
    </row>
    <row r="33" spans="1:20" x14ac:dyDescent="0.2">
      <c r="A33" s="10" t="s">
        <v>318</v>
      </c>
      <c r="B33" s="10">
        <v>3</v>
      </c>
      <c r="D33" s="10" t="s">
        <v>34</v>
      </c>
      <c r="E33" s="10" t="s">
        <v>194</v>
      </c>
      <c r="F33" s="10">
        <f t="shared" si="30"/>
        <v>420</v>
      </c>
      <c r="G33" s="10" t="s">
        <v>177</v>
      </c>
      <c r="H33" s="10">
        <f t="shared" si="30"/>
        <v>348</v>
      </c>
      <c r="I33" s="10" t="s">
        <v>190</v>
      </c>
      <c r="J33" s="10">
        <f t="shared" ref="J33:M33" si="38">HEX2DEC(J9)-HEX2DEC($E9)</f>
        <v>404</v>
      </c>
      <c r="K33" s="10" t="s">
        <v>174</v>
      </c>
      <c r="L33" s="10">
        <f t="shared" si="38"/>
        <v>336</v>
      </c>
      <c r="M33" s="10">
        <f t="shared" si="38"/>
        <v>700</v>
      </c>
      <c r="N33" s="10">
        <f t="shared" si="32"/>
        <v>-8638444</v>
      </c>
      <c r="R33" s="10">
        <v>436</v>
      </c>
      <c r="S33" s="10">
        <v>4908</v>
      </c>
      <c r="T33" s="10" t="s">
        <v>198</v>
      </c>
    </row>
    <row r="34" spans="1:20" x14ac:dyDescent="0.2">
      <c r="A34" s="10" t="s">
        <v>319</v>
      </c>
      <c r="B34" s="10">
        <v>2200000</v>
      </c>
      <c r="D34" s="10" t="s">
        <v>46</v>
      </c>
      <c r="E34" s="10" t="s">
        <v>552</v>
      </c>
      <c r="F34" s="10">
        <f t="shared" si="30"/>
        <v>620</v>
      </c>
      <c r="G34" s="10" t="s">
        <v>178</v>
      </c>
      <c r="H34" s="10">
        <f t="shared" si="30"/>
        <v>356</v>
      </c>
      <c r="I34" s="10" t="s">
        <v>191</v>
      </c>
      <c r="J34" s="10">
        <f t="shared" ref="J34:M34" si="39">HEX2DEC(J10)-HEX2DEC($E10)</f>
        <v>408</v>
      </c>
      <c r="K34" s="10" t="s">
        <v>174</v>
      </c>
      <c r="L34" s="10">
        <f t="shared" si="39"/>
        <v>336</v>
      </c>
      <c r="M34" s="10">
        <f t="shared" si="39"/>
        <v>700</v>
      </c>
      <c r="N34" s="10">
        <f t="shared" si="32"/>
        <v>-8638440</v>
      </c>
      <c r="R34" s="10">
        <v>440</v>
      </c>
      <c r="S34" s="10">
        <v>4909</v>
      </c>
      <c r="T34" s="10" t="s">
        <v>199</v>
      </c>
    </row>
    <row r="35" spans="1:20" x14ac:dyDescent="0.2">
      <c r="A35" s="10" t="s">
        <v>488</v>
      </c>
      <c r="B35" s="10">
        <v>5</v>
      </c>
      <c r="D35" s="10" t="s">
        <v>47</v>
      </c>
      <c r="E35" s="10" t="s">
        <v>553</v>
      </c>
      <c r="F35" s="10">
        <f t="shared" si="30"/>
        <v>648</v>
      </c>
      <c r="G35" s="10" t="s">
        <v>178</v>
      </c>
      <c r="H35" s="10">
        <f t="shared" si="30"/>
        <v>356</v>
      </c>
      <c r="I35" s="10" t="s">
        <v>190</v>
      </c>
      <c r="J35" s="10">
        <f t="shared" ref="J35:M35" si="40">HEX2DEC(J11)-HEX2DEC($E11)</f>
        <v>404</v>
      </c>
      <c r="K35" s="10" t="s">
        <v>175</v>
      </c>
      <c r="L35" s="10">
        <f t="shared" si="40"/>
        <v>340</v>
      </c>
      <c r="M35" s="10">
        <f t="shared" si="40"/>
        <v>700</v>
      </c>
      <c r="N35" s="10">
        <f t="shared" si="32"/>
        <v>-8638436</v>
      </c>
    </row>
    <row r="36" spans="1:20" x14ac:dyDescent="0.2">
      <c r="A36" s="10" t="s">
        <v>489</v>
      </c>
      <c r="B36" s="10">
        <v>1800000</v>
      </c>
      <c r="D36" s="10" t="s">
        <v>48</v>
      </c>
      <c r="E36" s="10" t="s">
        <v>554</v>
      </c>
      <c r="F36" s="10">
        <f t="shared" si="30"/>
        <v>540</v>
      </c>
      <c r="G36" s="10" t="s">
        <v>178</v>
      </c>
      <c r="H36" s="10">
        <f t="shared" si="30"/>
        <v>356</v>
      </c>
      <c r="I36" s="10" t="s">
        <v>190</v>
      </c>
      <c r="J36" s="10">
        <f t="shared" ref="J36:M36" si="41">HEX2DEC(J12)-HEX2DEC($E12)</f>
        <v>404</v>
      </c>
      <c r="K36" s="10" t="s">
        <v>174</v>
      </c>
      <c r="L36" s="10">
        <f t="shared" si="41"/>
        <v>336</v>
      </c>
      <c r="M36" s="10">
        <f t="shared" si="41"/>
        <v>700</v>
      </c>
      <c r="N36" s="10">
        <f t="shared" si="32"/>
        <v>-8638432</v>
      </c>
    </row>
    <row r="37" spans="1:20" x14ac:dyDescent="0.2">
      <c r="A37" s="10" t="s">
        <v>320</v>
      </c>
      <c r="B37" s="10">
        <v>6</v>
      </c>
    </row>
    <row r="38" spans="1:20" x14ac:dyDescent="0.2">
      <c r="A38" s="10" t="s">
        <v>490</v>
      </c>
      <c r="B38" s="10">
        <v>1900000</v>
      </c>
      <c r="D38" s="10" t="s">
        <v>548</v>
      </c>
    </row>
    <row r="39" spans="1:20" x14ac:dyDescent="0.2">
      <c r="A39" s="10" t="s">
        <v>491</v>
      </c>
      <c r="B39" s="10">
        <v>7</v>
      </c>
      <c r="D39" s="10" t="s">
        <v>565</v>
      </c>
    </row>
    <row r="40" spans="1:20" x14ac:dyDescent="0.2">
      <c r="A40" s="10" t="s">
        <v>492</v>
      </c>
      <c r="B40" s="10">
        <v>2000000</v>
      </c>
      <c r="D40" s="10" t="s">
        <v>566</v>
      </c>
      <c r="I40" s="10">
        <f>HEX2DEC(F6)-(4*7824)</f>
        <v>18895472</v>
      </c>
      <c r="J40" s="10" t="str">
        <f>DEC2HEX(I40)</f>
        <v>1205270</v>
      </c>
    </row>
    <row r="41" spans="1:20" x14ac:dyDescent="0.2">
      <c r="A41" s="10" t="s">
        <v>493</v>
      </c>
      <c r="B41" s="10">
        <v>8</v>
      </c>
      <c r="D41" s="10" t="s">
        <v>557</v>
      </c>
      <c r="J41" s="10">
        <f>HEX2DEC(J40)-HEX2DEC(E2)</f>
        <v>308</v>
      </c>
    </row>
    <row r="42" spans="1:20" x14ac:dyDescent="0.2">
      <c r="A42" s="10" t="s">
        <v>321</v>
      </c>
      <c r="B42" s="10">
        <v>1000000</v>
      </c>
      <c r="D42" s="10" t="s">
        <v>556</v>
      </c>
      <c r="F42" s="10" t="s">
        <v>559</v>
      </c>
      <c r="H42" s="10" t="s">
        <v>560</v>
      </c>
    </row>
    <row r="43" spans="1:20" x14ac:dyDescent="0.2">
      <c r="A43" s="10" t="s">
        <v>494</v>
      </c>
      <c r="B43" s="10">
        <v>9</v>
      </c>
      <c r="D43" s="10" t="s">
        <v>558</v>
      </c>
      <c r="F43" s="10" t="s">
        <v>562</v>
      </c>
      <c r="H43" s="10" t="s">
        <v>561</v>
      </c>
    </row>
    <row r="44" spans="1:20" x14ac:dyDescent="0.2">
      <c r="A44" s="10" t="s">
        <v>495</v>
      </c>
      <c r="B44" s="10">
        <v>1400000</v>
      </c>
      <c r="D44" s="10" t="s">
        <v>564</v>
      </c>
    </row>
    <row r="45" spans="1:20" x14ac:dyDescent="0.2">
      <c r="A45" s="10" t="s">
        <v>322</v>
      </c>
      <c r="B45" s="10">
        <v>10</v>
      </c>
      <c r="D45" s="10" t="s">
        <v>567</v>
      </c>
      <c r="H45" s="10" t="s">
        <v>568</v>
      </c>
    </row>
    <row r="46" spans="1:20" x14ac:dyDescent="0.2">
      <c r="A46" s="10" t="s">
        <v>496</v>
      </c>
      <c r="B46" s="10">
        <v>23000000</v>
      </c>
      <c r="D46" s="10" t="s">
        <v>563</v>
      </c>
    </row>
    <row r="47" spans="1:20" x14ac:dyDescent="0.2">
      <c r="A47" s="10" t="s">
        <v>323</v>
      </c>
      <c r="B47" s="10">
        <v>23000000</v>
      </c>
    </row>
    <row r="49" spans="1:2" x14ac:dyDescent="0.2">
      <c r="A49" s="10" t="s">
        <v>35</v>
      </c>
    </row>
    <row r="50" spans="1:2" x14ac:dyDescent="0.2">
      <c r="A50" s="10" t="s">
        <v>324</v>
      </c>
      <c r="B50" s="10">
        <v>31500000</v>
      </c>
    </row>
    <row r="51" spans="1:2" x14ac:dyDescent="0.2">
      <c r="A51" s="10" t="s">
        <v>497</v>
      </c>
      <c r="B51" s="10">
        <v>1</v>
      </c>
    </row>
    <row r="52" spans="1:2" x14ac:dyDescent="0.2">
      <c r="A52" s="10" t="s">
        <v>325</v>
      </c>
      <c r="B52" s="10">
        <v>12000000</v>
      </c>
    </row>
    <row r="53" spans="1:2" x14ac:dyDescent="0.2">
      <c r="A53" s="10" t="s">
        <v>326</v>
      </c>
      <c r="B53" s="10">
        <v>2</v>
      </c>
    </row>
    <row r="54" spans="1:2" x14ac:dyDescent="0.2">
      <c r="A54" s="10" t="s">
        <v>327</v>
      </c>
      <c r="B54" s="10">
        <v>3000000</v>
      </c>
    </row>
    <row r="55" spans="1:2" x14ac:dyDescent="0.2">
      <c r="A55" s="10" t="s">
        <v>328</v>
      </c>
      <c r="B55" s="10">
        <v>4</v>
      </c>
    </row>
    <row r="56" spans="1:2" x14ac:dyDescent="0.2">
      <c r="A56" s="10" t="s">
        <v>329</v>
      </c>
      <c r="B56" s="10">
        <v>1500000</v>
      </c>
    </row>
    <row r="57" spans="1:2" x14ac:dyDescent="0.2">
      <c r="A57" s="10" t="s">
        <v>498</v>
      </c>
      <c r="B57" s="10">
        <v>3</v>
      </c>
    </row>
    <row r="58" spans="1:2" x14ac:dyDescent="0.2">
      <c r="A58" s="10" t="s">
        <v>330</v>
      </c>
      <c r="B58" s="10">
        <v>2200000</v>
      </c>
    </row>
    <row r="59" spans="1:2" x14ac:dyDescent="0.2">
      <c r="A59" s="10" t="s">
        <v>331</v>
      </c>
      <c r="B59" s="10">
        <v>5</v>
      </c>
    </row>
    <row r="60" spans="1:2" x14ac:dyDescent="0.2">
      <c r="A60" s="10" t="s">
        <v>332</v>
      </c>
      <c r="B60" s="10">
        <v>2600000</v>
      </c>
    </row>
    <row r="61" spans="1:2" x14ac:dyDescent="0.2">
      <c r="A61" s="10" t="s">
        <v>333</v>
      </c>
      <c r="B61" s="10">
        <v>6</v>
      </c>
    </row>
    <row r="62" spans="1:2" x14ac:dyDescent="0.2">
      <c r="A62" s="10" t="s">
        <v>334</v>
      </c>
      <c r="B62" s="10">
        <v>1400000</v>
      </c>
    </row>
    <row r="63" spans="1:2" x14ac:dyDescent="0.2">
      <c r="A63" s="10" t="s">
        <v>335</v>
      </c>
      <c r="B63" s="10">
        <v>7</v>
      </c>
    </row>
    <row r="64" spans="1:2" x14ac:dyDescent="0.2">
      <c r="A64" s="10" t="s">
        <v>336</v>
      </c>
      <c r="B64" s="10">
        <v>1400000</v>
      </c>
    </row>
    <row r="65" spans="1:2" x14ac:dyDescent="0.2">
      <c r="A65" s="10" t="s">
        <v>337</v>
      </c>
      <c r="B65" s="10">
        <v>8</v>
      </c>
    </row>
    <row r="66" spans="1:2" x14ac:dyDescent="0.2">
      <c r="A66" s="10" t="s">
        <v>338</v>
      </c>
      <c r="B66" s="10">
        <v>1800000</v>
      </c>
    </row>
    <row r="67" spans="1:2" x14ac:dyDescent="0.2">
      <c r="A67" s="10" t="s">
        <v>339</v>
      </c>
      <c r="B67" s="10">
        <v>9</v>
      </c>
    </row>
    <row r="68" spans="1:2" x14ac:dyDescent="0.2">
      <c r="A68" s="10" t="s">
        <v>340</v>
      </c>
      <c r="B68" s="10">
        <v>1000000</v>
      </c>
    </row>
    <row r="69" spans="1:2" x14ac:dyDescent="0.2">
      <c r="A69" s="10" t="s">
        <v>341</v>
      </c>
      <c r="B69" s="10">
        <v>10</v>
      </c>
    </row>
    <row r="70" spans="1:2" x14ac:dyDescent="0.2">
      <c r="A70" s="10" t="s">
        <v>499</v>
      </c>
      <c r="B70" s="10">
        <v>31000000</v>
      </c>
    </row>
    <row r="71" spans="1:2" x14ac:dyDescent="0.2">
      <c r="A71" s="10" t="s">
        <v>342</v>
      </c>
      <c r="B71" s="10">
        <v>31000000</v>
      </c>
    </row>
    <row r="73" spans="1:2" x14ac:dyDescent="0.2">
      <c r="A73" s="10" t="s">
        <v>72</v>
      </c>
    </row>
    <row r="74" spans="1:2" x14ac:dyDescent="0.2">
      <c r="A74" s="10" t="s">
        <v>343</v>
      </c>
      <c r="B74" s="10">
        <v>23500000</v>
      </c>
    </row>
    <row r="75" spans="1:2" x14ac:dyDescent="0.2">
      <c r="A75" s="10" t="s">
        <v>344</v>
      </c>
      <c r="B75" s="10">
        <v>1</v>
      </c>
    </row>
    <row r="76" spans="1:2" x14ac:dyDescent="0.2">
      <c r="A76" s="10" t="s">
        <v>345</v>
      </c>
      <c r="B76" s="10">
        <v>1400000</v>
      </c>
    </row>
    <row r="77" spans="1:2" x14ac:dyDescent="0.2">
      <c r="A77" s="10" t="s">
        <v>346</v>
      </c>
      <c r="B77" s="10">
        <v>2</v>
      </c>
    </row>
    <row r="78" spans="1:2" x14ac:dyDescent="0.2">
      <c r="A78" s="10" t="s">
        <v>347</v>
      </c>
      <c r="B78" s="10">
        <v>240000</v>
      </c>
    </row>
    <row r="79" spans="1:2" x14ac:dyDescent="0.2">
      <c r="A79" s="10" t="s">
        <v>348</v>
      </c>
      <c r="B79" s="10">
        <v>4</v>
      </c>
    </row>
    <row r="80" spans="1:2" x14ac:dyDescent="0.2">
      <c r="A80" s="10" t="s">
        <v>349</v>
      </c>
      <c r="B80" s="10">
        <v>-450000</v>
      </c>
    </row>
    <row r="81" spans="1:2" x14ac:dyDescent="0.2">
      <c r="A81" s="10" t="s">
        <v>350</v>
      </c>
      <c r="B81" s="10">
        <v>3</v>
      </c>
    </row>
    <row r="82" spans="1:2" x14ac:dyDescent="0.2">
      <c r="A82" s="10" t="s">
        <v>351</v>
      </c>
      <c r="B82" s="10">
        <v>1000000</v>
      </c>
    </row>
    <row r="83" spans="1:2" x14ac:dyDescent="0.2">
      <c r="A83" s="10" t="s">
        <v>352</v>
      </c>
      <c r="B83" s="10">
        <v>5</v>
      </c>
    </row>
    <row r="84" spans="1:2" x14ac:dyDescent="0.2">
      <c r="A84" s="10" t="s">
        <v>353</v>
      </c>
      <c r="B84" s="10">
        <v>1400000</v>
      </c>
    </row>
    <row r="85" spans="1:2" x14ac:dyDescent="0.2">
      <c r="A85" s="10" t="s">
        <v>354</v>
      </c>
      <c r="B85" s="10">
        <v>6</v>
      </c>
    </row>
    <row r="86" spans="1:2" x14ac:dyDescent="0.2">
      <c r="A86" s="10" t="s">
        <v>355</v>
      </c>
      <c r="B86" s="10">
        <v>600000</v>
      </c>
    </row>
    <row r="87" spans="1:2" x14ac:dyDescent="0.2">
      <c r="A87" s="10" t="s">
        <v>356</v>
      </c>
      <c r="B87" s="10">
        <v>7</v>
      </c>
    </row>
    <row r="88" spans="1:2" x14ac:dyDescent="0.2">
      <c r="A88" s="10" t="s">
        <v>357</v>
      </c>
      <c r="B88" s="10">
        <v>2200000</v>
      </c>
    </row>
    <row r="89" spans="1:2" x14ac:dyDescent="0.2">
      <c r="A89" s="10" t="s">
        <v>358</v>
      </c>
      <c r="B89" s="10">
        <v>8</v>
      </c>
    </row>
    <row r="90" spans="1:2" x14ac:dyDescent="0.2">
      <c r="A90" s="10" t="s">
        <v>359</v>
      </c>
      <c r="B90" s="10">
        <v>1000000</v>
      </c>
    </row>
    <row r="91" spans="1:2" x14ac:dyDescent="0.2">
      <c r="A91" s="10" t="s">
        <v>360</v>
      </c>
      <c r="B91" s="10">
        <v>9</v>
      </c>
    </row>
    <row r="92" spans="1:2" x14ac:dyDescent="0.2">
      <c r="A92" s="10" t="s">
        <v>361</v>
      </c>
      <c r="B92" s="10">
        <v>1700000</v>
      </c>
    </row>
    <row r="93" spans="1:2" x14ac:dyDescent="0.2">
      <c r="A93" s="10" t="s">
        <v>362</v>
      </c>
      <c r="B93" s="10">
        <v>10</v>
      </c>
    </row>
    <row r="94" spans="1:2" x14ac:dyDescent="0.2">
      <c r="A94" s="10" t="s">
        <v>363</v>
      </c>
      <c r="B94" s="10">
        <v>13000000</v>
      </c>
    </row>
    <row r="95" spans="1:2" x14ac:dyDescent="0.2">
      <c r="A95" s="10" t="s">
        <v>364</v>
      </c>
      <c r="B95" s="10">
        <v>13000000</v>
      </c>
    </row>
    <row r="97" spans="1:2" x14ac:dyDescent="0.2">
      <c r="A97" s="10" t="s">
        <v>71</v>
      </c>
    </row>
    <row r="98" spans="1:2" x14ac:dyDescent="0.2">
      <c r="A98" s="10" t="s">
        <v>365</v>
      </c>
      <c r="B98" s="10">
        <v>32000000</v>
      </c>
    </row>
    <row r="99" spans="1:2" x14ac:dyDescent="0.2">
      <c r="A99" s="10" t="s">
        <v>366</v>
      </c>
      <c r="B99" s="10">
        <v>1</v>
      </c>
    </row>
    <row r="100" spans="1:2" x14ac:dyDescent="0.2">
      <c r="A100" s="10" t="s">
        <v>367</v>
      </c>
      <c r="B100" s="10">
        <v>11800000</v>
      </c>
    </row>
    <row r="101" spans="1:2" x14ac:dyDescent="0.2">
      <c r="A101" s="10" t="s">
        <v>368</v>
      </c>
      <c r="B101" s="10">
        <v>2</v>
      </c>
    </row>
    <row r="102" spans="1:2" x14ac:dyDescent="0.2">
      <c r="A102" s="10" t="s">
        <v>369</v>
      </c>
      <c r="B102" s="10">
        <v>3000000</v>
      </c>
    </row>
    <row r="103" spans="1:2" x14ac:dyDescent="0.2">
      <c r="A103" s="10" t="s">
        <v>370</v>
      </c>
      <c r="B103" s="10">
        <v>4</v>
      </c>
    </row>
    <row r="104" spans="1:2" x14ac:dyDescent="0.2">
      <c r="A104" s="10" t="s">
        <v>371</v>
      </c>
      <c r="B104" s="10">
        <v>1500000</v>
      </c>
    </row>
    <row r="105" spans="1:2" x14ac:dyDescent="0.2">
      <c r="A105" s="10" t="s">
        <v>372</v>
      </c>
      <c r="B105" s="10">
        <v>3</v>
      </c>
    </row>
    <row r="106" spans="1:2" x14ac:dyDescent="0.2">
      <c r="A106" s="10" t="s">
        <v>373</v>
      </c>
      <c r="B106" s="10">
        <v>1400000</v>
      </c>
    </row>
    <row r="107" spans="1:2" x14ac:dyDescent="0.2">
      <c r="A107" s="10" t="s">
        <v>374</v>
      </c>
      <c r="B107" s="10">
        <v>5</v>
      </c>
    </row>
    <row r="108" spans="1:2" x14ac:dyDescent="0.2">
      <c r="A108" s="10" t="s">
        <v>375</v>
      </c>
      <c r="B108" s="10">
        <v>1400000</v>
      </c>
    </row>
    <row r="109" spans="1:2" x14ac:dyDescent="0.2">
      <c r="A109" s="10" t="s">
        <v>376</v>
      </c>
      <c r="B109" s="10">
        <v>6</v>
      </c>
    </row>
    <row r="110" spans="1:2" x14ac:dyDescent="0.2">
      <c r="A110" s="10" t="s">
        <v>377</v>
      </c>
      <c r="B110" s="10">
        <v>1800000</v>
      </c>
    </row>
    <row r="111" spans="1:2" x14ac:dyDescent="0.2">
      <c r="A111" s="10" t="s">
        <v>378</v>
      </c>
      <c r="B111" s="10">
        <v>7</v>
      </c>
    </row>
    <row r="112" spans="1:2" x14ac:dyDescent="0.2">
      <c r="A112" s="10" t="s">
        <v>379</v>
      </c>
      <c r="B112" s="10">
        <v>1800000</v>
      </c>
    </row>
    <row r="113" spans="1:2" x14ac:dyDescent="0.2">
      <c r="A113" s="10" t="s">
        <v>380</v>
      </c>
      <c r="B113" s="10">
        <v>8</v>
      </c>
    </row>
    <row r="114" spans="1:2" x14ac:dyDescent="0.2">
      <c r="A114" s="10" t="s">
        <v>381</v>
      </c>
      <c r="B114" s="10">
        <v>1000000</v>
      </c>
    </row>
    <row r="115" spans="1:2" x14ac:dyDescent="0.2">
      <c r="A115" s="10" t="s">
        <v>382</v>
      </c>
      <c r="B115" s="10">
        <v>9</v>
      </c>
    </row>
    <row r="116" spans="1:2" x14ac:dyDescent="0.2">
      <c r="A116" s="10" t="s">
        <v>383</v>
      </c>
      <c r="B116" s="10">
        <v>2200000</v>
      </c>
    </row>
    <row r="117" spans="1:2" x14ac:dyDescent="0.2">
      <c r="A117" s="10" t="s">
        <v>384</v>
      </c>
      <c r="B117" s="10">
        <v>10</v>
      </c>
    </row>
    <row r="118" spans="1:2" x14ac:dyDescent="0.2">
      <c r="A118" s="10" t="s">
        <v>385</v>
      </c>
      <c r="B118" s="10">
        <v>27000000</v>
      </c>
    </row>
    <row r="119" spans="1:2" x14ac:dyDescent="0.2">
      <c r="A119" s="10" t="s">
        <v>386</v>
      </c>
      <c r="B119" s="10">
        <v>27000000</v>
      </c>
    </row>
    <row r="121" spans="1:2" x14ac:dyDescent="0.2">
      <c r="A121" s="10" t="s">
        <v>48</v>
      </c>
    </row>
    <row r="122" spans="1:2" x14ac:dyDescent="0.2">
      <c r="A122" s="10" t="s">
        <v>387</v>
      </c>
      <c r="B122" s="10">
        <v>4400000</v>
      </c>
    </row>
    <row r="123" spans="1:2" x14ac:dyDescent="0.2">
      <c r="A123" s="10" t="s">
        <v>388</v>
      </c>
      <c r="B123" s="10">
        <v>1</v>
      </c>
    </row>
    <row r="124" spans="1:2" x14ac:dyDescent="0.2">
      <c r="A124" s="10" t="s">
        <v>500</v>
      </c>
      <c r="B124" s="10">
        <v>-7500000</v>
      </c>
    </row>
    <row r="125" spans="1:2" x14ac:dyDescent="0.2">
      <c r="A125" s="10" t="s">
        <v>501</v>
      </c>
      <c r="B125" s="10">
        <v>2</v>
      </c>
    </row>
    <row r="126" spans="1:2" x14ac:dyDescent="0.2">
      <c r="A126" s="10" t="s">
        <v>502</v>
      </c>
      <c r="B126" s="10">
        <v>-200000</v>
      </c>
    </row>
    <row r="127" spans="1:2" x14ac:dyDescent="0.2">
      <c r="A127" s="10" t="s">
        <v>503</v>
      </c>
      <c r="B127" s="10">
        <v>4</v>
      </c>
    </row>
    <row r="128" spans="1:2" x14ac:dyDescent="0.2">
      <c r="A128" s="10" t="s">
        <v>504</v>
      </c>
      <c r="B128" s="10">
        <v>-450000</v>
      </c>
    </row>
    <row r="129" spans="1:2" x14ac:dyDescent="0.2">
      <c r="A129" s="10" t="s">
        <v>389</v>
      </c>
      <c r="B129" s="10">
        <v>3</v>
      </c>
    </row>
    <row r="130" spans="1:2" x14ac:dyDescent="0.2">
      <c r="A130" s="10" t="s">
        <v>390</v>
      </c>
      <c r="B130" s="10">
        <v>1400000</v>
      </c>
    </row>
    <row r="131" spans="1:2" x14ac:dyDescent="0.2">
      <c r="A131" s="10" t="s">
        <v>391</v>
      </c>
      <c r="B131" s="10">
        <v>5</v>
      </c>
    </row>
    <row r="132" spans="1:2" x14ac:dyDescent="0.2">
      <c r="A132" s="10" t="s">
        <v>392</v>
      </c>
      <c r="B132" s="10">
        <v>1800000</v>
      </c>
    </row>
    <row r="133" spans="1:2" x14ac:dyDescent="0.2">
      <c r="A133" s="10" t="s">
        <v>505</v>
      </c>
      <c r="B133" s="10">
        <v>6</v>
      </c>
    </row>
    <row r="134" spans="1:2" x14ac:dyDescent="0.2">
      <c r="A134" s="10" t="s">
        <v>393</v>
      </c>
      <c r="B134" s="10">
        <v>1400000</v>
      </c>
    </row>
    <row r="135" spans="1:2" x14ac:dyDescent="0.2">
      <c r="A135" s="10" t="s">
        <v>506</v>
      </c>
      <c r="B135" s="10">
        <v>7</v>
      </c>
    </row>
    <row r="136" spans="1:2" x14ac:dyDescent="0.2">
      <c r="A136" s="10" t="s">
        <v>394</v>
      </c>
      <c r="B136" s="10">
        <v>1400000</v>
      </c>
    </row>
    <row r="137" spans="1:2" x14ac:dyDescent="0.2">
      <c r="A137" s="10" t="s">
        <v>507</v>
      </c>
      <c r="B137" s="10">
        <v>8</v>
      </c>
    </row>
    <row r="138" spans="1:2" x14ac:dyDescent="0.2">
      <c r="A138" s="10" t="s">
        <v>395</v>
      </c>
      <c r="B138" s="10">
        <v>1100000</v>
      </c>
    </row>
    <row r="139" spans="1:2" x14ac:dyDescent="0.2">
      <c r="A139" s="10" t="s">
        <v>396</v>
      </c>
      <c r="B139" s="10">
        <v>9</v>
      </c>
    </row>
    <row r="140" spans="1:2" x14ac:dyDescent="0.2">
      <c r="A140" s="10" t="s">
        <v>508</v>
      </c>
      <c r="B140" s="10">
        <v>1800000</v>
      </c>
    </row>
    <row r="141" spans="1:2" x14ac:dyDescent="0.2">
      <c r="A141" s="10" t="s">
        <v>509</v>
      </c>
      <c r="B141" s="10">
        <v>10</v>
      </c>
    </row>
    <row r="142" spans="1:2" x14ac:dyDescent="0.2">
      <c r="A142" s="10" t="s">
        <v>510</v>
      </c>
      <c r="B142" s="10">
        <v>1000000</v>
      </c>
    </row>
    <row r="143" spans="1:2" x14ac:dyDescent="0.2">
      <c r="A143" s="10" t="s">
        <v>397</v>
      </c>
      <c r="B143" s="10">
        <v>1000000</v>
      </c>
    </row>
    <row r="145" spans="1:2" x14ac:dyDescent="0.2">
      <c r="A145" s="10" t="s">
        <v>73</v>
      </c>
    </row>
    <row r="146" spans="1:2" x14ac:dyDescent="0.2">
      <c r="A146" s="10" t="s">
        <v>398</v>
      </c>
      <c r="B146" s="10">
        <v>25000000</v>
      </c>
    </row>
    <row r="147" spans="1:2" x14ac:dyDescent="0.2">
      <c r="A147" s="10" t="s">
        <v>399</v>
      </c>
      <c r="B147" s="10">
        <v>1</v>
      </c>
    </row>
    <row r="148" spans="1:2" x14ac:dyDescent="0.2">
      <c r="A148" s="10" t="s">
        <v>400</v>
      </c>
      <c r="B148" s="10">
        <v>10200000</v>
      </c>
    </row>
    <row r="149" spans="1:2" x14ac:dyDescent="0.2">
      <c r="A149" s="10" t="s">
        <v>401</v>
      </c>
      <c r="B149" s="10">
        <v>2</v>
      </c>
    </row>
    <row r="150" spans="1:2" x14ac:dyDescent="0.2">
      <c r="A150" s="10" t="s">
        <v>402</v>
      </c>
      <c r="B150" s="10">
        <v>280000</v>
      </c>
    </row>
    <row r="151" spans="1:2" x14ac:dyDescent="0.2">
      <c r="A151" s="10" t="s">
        <v>403</v>
      </c>
      <c r="B151" s="10">
        <v>4</v>
      </c>
    </row>
    <row r="152" spans="1:2" x14ac:dyDescent="0.2">
      <c r="A152" s="10" t="s">
        <v>404</v>
      </c>
      <c r="B152" s="10">
        <v>-450000</v>
      </c>
    </row>
    <row r="153" spans="1:2" x14ac:dyDescent="0.2">
      <c r="A153" s="10" t="s">
        <v>405</v>
      </c>
      <c r="B153" s="10">
        <v>3</v>
      </c>
    </row>
    <row r="154" spans="1:2" x14ac:dyDescent="0.2">
      <c r="A154" s="10" t="s">
        <v>406</v>
      </c>
      <c r="B154" s="10">
        <v>1700000</v>
      </c>
    </row>
    <row r="155" spans="1:2" x14ac:dyDescent="0.2">
      <c r="A155" s="10" t="s">
        <v>407</v>
      </c>
      <c r="B155" s="10">
        <v>5</v>
      </c>
    </row>
    <row r="156" spans="1:2" x14ac:dyDescent="0.2">
      <c r="A156" s="10" t="s">
        <v>408</v>
      </c>
      <c r="B156" s="10">
        <v>1900000</v>
      </c>
    </row>
    <row r="157" spans="1:2" x14ac:dyDescent="0.2">
      <c r="A157" s="10" t="s">
        <v>409</v>
      </c>
      <c r="B157" s="10">
        <v>6</v>
      </c>
    </row>
    <row r="158" spans="1:2" x14ac:dyDescent="0.2">
      <c r="A158" s="10" t="s">
        <v>410</v>
      </c>
      <c r="B158" s="10">
        <v>1600000</v>
      </c>
    </row>
    <row r="159" spans="1:2" x14ac:dyDescent="0.2">
      <c r="A159" s="10" t="s">
        <v>411</v>
      </c>
      <c r="B159" s="10">
        <v>7</v>
      </c>
    </row>
    <row r="160" spans="1:2" x14ac:dyDescent="0.2">
      <c r="A160" s="10" t="s">
        <v>412</v>
      </c>
      <c r="B160" s="10">
        <v>1500000</v>
      </c>
    </row>
    <row r="161" spans="1:2" x14ac:dyDescent="0.2">
      <c r="A161" s="10" t="s">
        <v>413</v>
      </c>
      <c r="B161" s="10">
        <v>8</v>
      </c>
    </row>
    <row r="162" spans="1:2" x14ac:dyDescent="0.2">
      <c r="A162" s="10" t="s">
        <v>414</v>
      </c>
      <c r="B162" s="10">
        <v>1800000</v>
      </c>
    </row>
    <row r="163" spans="1:2" x14ac:dyDescent="0.2">
      <c r="A163" s="10" t="s">
        <v>415</v>
      </c>
      <c r="B163" s="10">
        <v>9</v>
      </c>
    </row>
    <row r="164" spans="1:2" x14ac:dyDescent="0.2">
      <c r="A164" s="10" t="s">
        <v>416</v>
      </c>
      <c r="B164" s="10">
        <v>2200000</v>
      </c>
    </row>
    <row r="165" spans="1:2" x14ac:dyDescent="0.2">
      <c r="A165" s="10" t="s">
        <v>417</v>
      </c>
      <c r="B165" s="10">
        <v>10</v>
      </c>
    </row>
    <row r="166" spans="1:2" x14ac:dyDescent="0.2">
      <c r="A166" s="10" t="s">
        <v>418</v>
      </c>
      <c r="B166" s="10">
        <v>5000000</v>
      </c>
    </row>
    <row r="167" spans="1:2" x14ac:dyDescent="0.2">
      <c r="A167" s="10" t="s">
        <v>419</v>
      </c>
      <c r="B167" s="10">
        <v>5000000</v>
      </c>
    </row>
    <row r="169" spans="1:2" x14ac:dyDescent="0.2">
      <c r="A169" s="10" t="s">
        <v>36</v>
      </c>
    </row>
    <row r="170" spans="1:2" x14ac:dyDescent="0.2">
      <c r="A170" s="10" t="s">
        <v>420</v>
      </c>
      <c r="B170" s="10">
        <v>21500000</v>
      </c>
    </row>
    <row r="171" spans="1:2" x14ac:dyDescent="0.2">
      <c r="A171" s="10" t="s">
        <v>511</v>
      </c>
      <c r="B171" s="10">
        <v>1</v>
      </c>
    </row>
    <row r="172" spans="1:2" x14ac:dyDescent="0.2">
      <c r="A172" s="10" t="s">
        <v>421</v>
      </c>
      <c r="B172" s="10">
        <v>-9500000</v>
      </c>
    </row>
    <row r="173" spans="1:2" x14ac:dyDescent="0.2">
      <c r="A173" s="10" t="s">
        <v>422</v>
      </c>
      <c r="B173" s="10">
        <v>2</v>
      </c>
    </row>
    <row r="174" spans="1:2" x14ac:dyDescent="0.2">
      <c r="A174" s="10" t="s">
        <v>423</v>
      </c>
      <c r="B174" s="10">
        <v>-350000</v>
      </c>
    </row>
    <row r="175" spans="1:2" x14ac:dyDescent="0.2">
      <c r="A175" s="10" t="s">
        <v>424</v>
      </c>
      <c r="B175" s="10">
        <v>4</v>
      </c>
    </row>
    <row r="176" spans="1:2" x14ac:dyDescent="0.2">
      <c r="A176" s="10" t="s">
        <v>425</v>
      </c>
      <c r="B176" s="10">
        <v>-450000</v>
      </c>
    </row>
    <row r="177" spans="1:2" x14ac:dyDescent="0.2">
      <c r="A177" s="10" t="s">
        <v>426</v>
      </c>
      <c r="B177" s="10">
        <v>3</v>
      </c>
    </row>
    <row r="178" spans="1:2" x14ac:dyDescent="0.2">
      <c r="A178" s="10" t="s">
        <v>427</v>
      </c>
      <c r="B178" s="10">
        <v>1000000</v>
      </c>
    </row>
    <row r="179" spans="1:2" x14ac:dyDescent="0.2">
      <c r="A179" s="10" t="s">
        <v>428</v>
      </c>
      <c r="B179" s="10">
        <v>5</v>
      </c>
    </row>
    <row r="180" spans="1:2" x14ac:dyDescent="0.2">
      <c r="A180" s="10" t="s">
        <v>429</v>
      </c>
      <c r="B180" s="10">
        <v>1000000</v>
      </c>
    </row>
    <row r="181" spans="1:2" x14ac:dyDescent="0.2">
      <c r="A181" s="10" t="s">
        <v>430</v>
      </c>
      <c r="B181" s="10">
        <v>6</v>
      </c>
    </row>
    <row r="182" spans="1:2" x14ac:dyDescent="0.2">
      <c r="A182" s="10" t="s">
        <v>431</v>
      </c>
      <c r="B182" s="10">
        <v>1400000</v>
      </c>
    </row>
    <row r="183" spans="1:2" x14ac:dyDescent="0.2">
      <c r="A183" s="10" t="s">
        <v>432</v>
      </c>
      <c r="B183" s="10">
        <v>7</v>
      </c>
    </row>
    <row r="184" spans="1:2" x14ac:dyDescent="0.2">
      <c r="A184" s="10" t="s">
        <v>433</v>
      </c>
      <c r="B184" s="10">
        <v>1400000</v>
      </c>
    </row>
    <row r="185" spans="1:2" x14ac:dyDescent="0.2">
      <c r="A185" s="10" t="s">
        <v>434</v>
      </c>
      <c r="B185" s="10">
        <v>8</v>
      </c>
    </row>
    <row r="186" spans="1:2" x14ac:dyDescent="0.2">
      <c r="A186" s="10" t="s">
        <v>435</v>
      </c>
      <c r="B186" s="10">
        <v>1400000</v>
      </c>
    </row>
    <row r="187" spans="1:2" x14ac:dyDescent="0.2">
      <c r="A187" s="10" t="s">
        <v>436</v>
      </c>
      <c r="B187" s="10">
        <v>9</v>
      </c>
    </row>
    <row r="188" spans="1:2" x14ac:dyDescent="0.2">
      <c r="A188" s="10" t="s">
        <v>437</v>
      </c>
      <c r="B188" s="10">
        <v>2600000</v>
      </c>
    </row>
    <row r="189" spans="1:2" x14ac:dyDescent="0.2">
      <c r="A189" s="10" t="s">
        <v>438</v>
      </c>
      <c r="B189" s="10">
        <v>10</v>
      </c>
    </row>
    <row r="190" spans="1:2" x14ac:dyDescent="0.2">
      <c r="A190" s="10" t="s">
        <v>439</v>
      </c>
      <c r="B190" s="10">
        <v>11000000</v>
      </c>
    </row>
    <row r="191" spans="1:2" x14ac:dyDescent="0.2">
      <c r="A191" s="10" t="s">
        <v>440</v>
      </c>
      <c r="B191" s="10">
        <v>11000000</v>
      </c>
    </row>
    <row r="193" spans="1:2" x14ac:dyDescent="0.2">
      <c r="A193" s="10" t="s">
        <v>46</v>
      </c>
    </row>
    <row r="194" spans="1:2" x14ac:dyDescent="0.2">
      <c r="A194" s="10" t="s">
        <v>441</v>
      </c>
      <c r="B194" s="10">
        <v>3800000</v>
      </c>
    </row>
    <row r="195" spans="1:2" x14ac:dyDescent="0.2">
      <c r="A195" s="10" t="s">
        <v>512</v>
      </c>
      <c r="B195" s="10">
        <v>1</v>
      </c>
    </row>
    <row r="196" spans="1:2" x14ac:dyDescent="0.2">
      <c r="A196" s="10" t="s">
        <v>442</v>
      </c>
      <c r="B196" s="10">
        <v>9800000</v>
      </c>
    </row>
    <row r="197" spans="1:2" x14ac:dyDescent="0.2">
      <c r="A197" s="10" t="s">
        <v>513</v>
      </c>
      <c r="B197" s="10">
        <v>2</v>
      </c>
    </row>
    <row r="198" spans="1:2" x14ac:dyDescent="0.2">
      <c r="A198" s="10" t="s">
        <v>443</v>
      </c>
      <c r="B198" s="10">
        <v>260000</v>
      </c>
    </row>
    <row r="199" spans="1:2" x14ac:dyDescent="0.2">
      <c r="A199" s="10" t="s">
        <v>514</v>
      </c>
      <c r="B199" s="10">
        <v>4</v>
      </c>
    </row>
    <row r="200" spans="1:2" x14ac:dyDescent="0.2">
      <c r="A200" s="10" t="s">
        <v>444</v>
      </c>
      <c r="B200" s="10">
        <v>-450000</v>
      </c>
    </row>
    <row r="201" spans="1:2" x14ac:dyDescent="0.2">
      <c r="A201" s="10" t="s">
        <v>445</v>
      </c>
      <c r="B201" s="10">
        <v>3</v>
      </c>
    </row>
    <row r="202" spans="1:2" x14ac:dyDescent="0.2">
      <c r="A202" s="10" t="s">
        <v>446</v>
      </c>
      <c r="B202" s="10">
        <v>1300000</v>
      </c>
    </row>
    <row r="203" spans="1:2" x14ac:dyDescent="0.2">
      <c r="A203" s="10" t="s">
        <v>515</v>
      </c>
      <c r="B203" s="10">
        <v>5</v>
      </c>
    </row>
    <row r="204" spans="1:2" x14ac:dyDescent="0.2">
      <c r="A204" s="10" t="s">
        <v>447</v>
      </c>
      <c r="B204" s="10">
        <v>1800000</v>
      </c>
    </row>
    <row r="205" spans="1:2" x14ac:dyDescent="0.2">
      <c r="A205" s="10" t="s">
        <v>448</v>
      </c>
      <c r="B205" s="10">
        <v>6</v>
      </c>
    </row>
    <row r="206" spans="1:2" x14ac:dyDescent="0.2">
      <c r="A206" s="10" t="s">
        <v>449</v>
      </c>
      <c r="B206" s="10">
        <v>1800000</v>
      </c>
    </row>
    <row r="207" spans="1:2" x14ac:dyDescent="0.2">
      <c r="A207" s="10" t="s">
        <v>516</v>
      </c>
      <c r="B207" s="10">
        <v>7</v>
      </c>
    </row>
    <row r="208" spans="1:2" x14ac:dyDescent="0.2">
      <c r="A208" s="10" t="s">
        <v>450</v>
      </c>
      <c r="B208" s="10">
        <v>700000</v>
      </c>
    </row>
    <row r="209" spans="1:2" x14ac:dyDescent="0.2">
      <c r="A209" s="10" t="s">
        <v>517</v>
      </c>
      <c r="B209" s="10">
        <v>8</v>
      </c>
    </row>
    <row r="210" spans="1:2" x14ac:dyDescent="0.2">
      <c r="A210" s="10" t="s">
        <v>518</v>
      </c>
      <c r="B210" s="10">
        <v>7000000</v>
      </c>
    </row>
    <row r="211" spans="1:2" x14ac:dyDescent="0.2">
      <c r="A211" s="10" t="s">
        <v>451</v>
      </c>
      <c r="B211" s="10">
        <v>7000000</v>
      </c>
    </row>
    <row r="213" spans="1:2" x14ac:dyDescent="0.2">
      <c r="A213" s="10" t="s">
        <v>47</v>
      </c>
    </row>
    <row r="214" spans="1:2" x14ac:dyDescent="0.2">
      <c r="A214" s="10" t="s">
        <v>452</v>
      </c>
      <c r="B214" s="10">
        <v>4000000</v>
      </c>
    </row>
    <row r="215" spans="1:2" x14ac:dyDescent="0.2">
      <c r="A215" s="10" t="s">
        <v>453</v>
      </c>
      <c r="B215" s="10">
        <v>1</v>
      </c>
    </row>
    <row r="216" spans="1:2" x14ac:dyDescent="0.2">
      <c r="A216" s="10" t="s">
        <v>519</v>
      </c>
      <c r="B216" s="10">
        <v>-7500000</v>
      </c>
    </row>
    <row r="217" spans="1:2" x14ac:dyDescent="0.2">
      <c r="A217" s="10" t="s">
        <v>454</v>
      </c>
      <c r="B217" s="10">
        <v>2</v>
      </c>
    </row>
    <row r="218" spans="1:2" x14ac:dyDescent="0.2">
      <c r="A218" s="10" t="s">
        <v>520</v>
      </c>
      <c r="B218" s="10">
        <v>-200000</v>
      </c>
    </row>
    <row r="219" spans="1:2" x14ac:dyDescent="0.2">
      <c r="A219" s="10" t="s">
        <v>521</v>
      </c>
      <c r="B219" s="10">
        <v>4</v>
      </c>
    </row>
    <row r="220" spans="1:2" x14ac:dyDescent="0.2">
      <c r="A220" s="10" t="s">
        <v>522</v>
      </c>
      <c r="B220" s="10">
        <v>-450000</v>
      </c>
    </row>
    <row r="221" spans="1:2" x14ac:dyDescent="0.2">
      <c r="A221" s="10" t="s">
        <v>455</v>
      </c>
      <c r="B221" s="10">
        <v>3</v>
      </c>
    </row>
    <row r="222" spans="1:2" x14ac:dyDescent="0.2">
      <c r="A222" s="10" t="s">
        <v>456</v>
      </c>
      <c r="B222" s="10">
        <v>700000</v>
      </c>
    </row>
    <row r="223" spans="1:2" x14ac:dyDescent="0.2">
      <c r="A223" s="10" t="s">
        <v>457</v>
      </c>
      <c r="B223" s="10">
        <v>5</v>
      </c>
    </row>
    <row r="224" spans="1:2" x14ac:dyDescent="0.2">
      <c r="A224" s="10" t="s">
        <v>523</v>
      </c>
      <c r="B224" s="10">
        <v>200000</v>
      </c>
    </row>
    <row r="225" spans="1:2" x14ac:dyDescent="0.2">
      <c r="A225" s="10" t="s">
        <v>458</v>
      </c>
      <c r="B225" s="10">
        <v>6</v>
      </c>
    </row>
    <row r="226" spans="1:2" x14ac:dyDescent="0.2">
      <c r="A226" s="10" t="s">
        <v>524</v>
      </c>
      <c r="B226" s="10">
        <v>500000</v>
      </c>
    </row>
    <row r="227" spans="1:2" x14ac:dyDescent="0.2">
      <c r="A227" s="10" t="s">
        <v>459</v>
      </c>
      <c r="B227" s="10">
        <v>7</v>
      </c>
    </row>
    <row r="228" spans="1:2" x14ac:dyDescent="0.2">
      <c r="A228" s="10" t="s">
        <v>525</v>
      </c>
      <c r="B228" s="10">
        <v>600000</v>
      </c>
    </row>
    <row r="229" spans="1:2" x14ac:dyDescent="0.2">
      <c r="A229" s="10" t="s">
        <v>460</v>
      </c>
      <c r="B229" s="10">
        <v>8</v>
      </c>
    </row>
    <row r="230" spans="1:2" x14ac:dyDescent="0.2">
      <c r="A230" s="10" t="s">
        <v>461</v>
      </c>
      <c r="B230" s="10">
        <v>900000</v>
      </c>
    </row>
    <row r="231" spans="1:2" x14ac:dyDescent="0.2">
      <c r="A231" s="10" t="s">
        <v>462</v>
      </c>
      <c r="B231" s="10">
        <v>9</v>
      </c>
    </row>
    <row r="232" spans="1:2" x14ac:dyDescent="0.2">
      <c r="A232" s="10" t="s">
        <v>526</v>
      </c>
      <c r="B232" s="10">
        <v>700000</v>
      </c>
    </row>
    <row r="233" spans="1:2" x14ac:dyDescent="0.2">
      <c r="A233" s="10" t="s">
        <v>527</v>
      </c>
      <c r="B233" s="10">
        <v>10</v>
      </c>
    </row>
    <row r="234" spans="1:2" x14ac:dyDescent="0.2">
      <c r="A234" s="10" t="s">
        <v>528</v>
      </c>
      <c r="B234" s="10">
        <v>3000000</v>
      </c>
    </row>
    <row r="235" spans="1:2" x14ac:dyDescent="0.2">
      <c r="A235" s="10" t="s">
        <v>463</v>
      </c>
      <c r="B235" s="10">
        <v>3000000</v>
      </c>
    </row>
    <row r="237" spans="1:2" x14ac:dyDescent="0.2">
      <c r="A237" s="10" t="s">
        <v>74</v>
      </c>
    </row>
    <row r="238" spans="1:2" x14ac:dyDescent="0.2">
      <c r="A238" s="10" t="s">
        <v>464</v>
      </c>
      <c r="B238" s="10">
        <v>32500000</v>
      </c>
    </row>
    <row r="239" spans="1:2" x14ac:dyDescent="0.2">
      <c r="A239" s="10" t="s">
        <v>529</v>
      </c>
      <c r="B239" s="10">
        <v>1</v>
      </c>
    </row>
    <row r="240" spans="1:2" x14ac:dyDescent="0.2">
      <c r="A240" s="10" t="s">
        <v>530</v>
      </c>
      <c r="B240" s="10">
        <v>-4500000</v>
      </c>
    </row>
    <row r="241" spans="1:2" x14ac:dyDescent="0.2">
      <c r="A241" s="10" t="s">
        <v>465</v>
      </c>
      <c r="B241" s="10">
        <v>2</v>
      </c>
    </row>
    <row r="242" spans="1:2" x14ac:dyDescent="0.2">
      <c r="A242" s="10" t="s">
        <v>531</v>
      </c>
      <c r="B242" s="10">
        <v>-150000</v>
      </c>
    </row>
    <row r="243" spans="1:2" x14ac:dyDescent="0.2">
      <c r="A243" s="10" t="s">
        <v>466</v>
      </c>
      <c r="B243" s="10">
        <v>4</v>
      </c>
    </row>
    <row r="244" spans="1:2" x14ac:dyDescent="0.2">
      <c r="A244" s="10" t="s">
        <v>532</v>
      </c>
      <c r="B244" s="10">
        <v>120000</v>
      </c>
    </row>
    <row r="245" spans="1:2" x14ac:dyDescent="0.2">
      <c r="A245" s="10" t="s">
        <v>533</v>
      </c>
      <c r="B245" s="10">
        <v>3</v>
      </c>
    </row>
    <row r="246" spans="1:2" x14ac:dyDescent="0.2">
      <c r="A246" s="10" t="s">
        <v>467</v>
      </c>
      <c r="B246" s="10">
        <v>1000000</v>
      </c>
    </row>
    <row r="247" spans="1:2" x14ac:dyDescent="0.2">
      <c r="A247" s="10" t="s">
        <v>468</v>
      </c>
      <c r="B247" s="10">
        <v>5</v>
      </c>
    </row>
    <row r="248" spans="1:2" x14ac:dyDescent="0.2">
      <c r="A248" s="10" t="s">
        <v>534</v>
      </c>
      <c r="B248" s="10">
        <v>1000000</v>
      </c>
    </row>
    <row r="249" spans="1:2" x14ac:dyDescent="0.2">
      <c r="A249" s="10" t="s">
        <v>535</v>
      </c>
      <c r="B249" s="10">
        <v>6</v>
      </c>
    </row>
    <row r="250" spans="1:2" x14ac:dyDescent="0.2">
      <c r="A250" s="10" t="s">
        <v>536</v>
      </c>
      <c r="B250" s="10">
        <v>1400000</v>
      </c>
    </row>
    <row r="251" spans="1:2" x14ac:dyDescent="0.2">
      <c r="A251" s="10" t="s">
        <v>469</v>
      </c>
      <c r="B251" s="10">
        <v>7</v>
      </c>
    </row>
    <row r="252" spans="1:2" x14ac:dyDescent="0.2">
      <c r="A252" s="10" t="s">
        <v>537</v>
      </c>
      <c r="B252" s="10">
        <v>1800000</v>
      </c>
    </row>
    <row r="253" spans="1:2" x14ac:dyDescent="0.2">
      <c r="A253" s="10" t="s">
        <v>538</v>
      </c>
      <c r="B253" s="10">
        <v>8</v>
      </c>
    </row>
    <row r="254" spans="1:2" x14ac:dyDescent="0.2">
      <c r="A254" s="10" t="s">
        <v>470</v>
      </c>
      <c r="B254" s="10">
        <v>1800000</v>
      </c>
    </row>
    <row r="255" spans="1:2" x14ac:dyDescent="0.2">
      <c r="A255" s="10" t="s">
        <v>539</v>
      </c>
      <c r="B255" s="10">
        <v>9</v>
      </c>
    </row>
    <row r="256" spans="1:2" x14ac:dyDescent="0.2">
      <c r="A256" s="10" t="s">
        <v>540</v>
      </c>
      <c r="B256" s="10">
        <v>2600000</v>
      </c>
    </row>
    <row r="257" spans="1:2" x14ac:dyDescent="0.2">
      <c r="A257" s="10" t="s">
        <v>471</v>
      </c>
      <c r="B257" s="10">
        <v>10</v>
      </c>
    </row>
    <row r="258" spans="1:2" x14ac:dyDescent="0.2">
      <c r="A258" s="10" t="s">
        <v>472</v>
      </c>
      <c r="B258" s="10">
        <v>33000000</v>
      </c>
    </row>
    <row r="259" spans="1:2" x14ac:dyDescent="0.2">
      <c r="A259" s="10" t="s">
        <v>473</v>
      </c>
      <c r="B259" s="10">
        <v>33000000</v>
      </c>
    </row>
  </sheetData>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8644C-41AD-4A54-BCE8-1C7AF19E30AC}">
  <dimension ref="A1:D12"/>
  <sheetViews>
    <sheetView tabSelected="1" workbookViewId="0">
      <selection activeCell="D14" sqref="D14"/>
    </sheetView>
  </sheetViews>
  <sheetFormatPr defaultRowHeight="12.75" x14ac:dyDescent="0.2"/>
  <sheetData>
    <row r="1" spans="1:4" x14ac:dyDescent="0.2">
      <c r="A1" s="2" t="s">
        <v>133</v>
      </c>
      <c r="B1">
        <f>HEX2DEC(A1)-HEX2DEC(A$12)</f>
        <v>28</v>
      </c>
      <c r="C1">
        <f>B1/4</f>
        <v>7</v>
      </c>
      <c r="D1" t="s">
        <v>173</v>
      </c>
    </row>
    <row r="2" spans="1:4" x14ac:dyDescent="0.2">
      <c r="A2" s="2" t="s">
        <v>119</v>
      </c>
      <c r="B2">
        <f t="shared" ref="B2:B10" si="0">HEX2DEC(A2)-HEX2DEC(A$12)</f>
        <v>68</v>
      </c>
      <c r="C2">
        <f t="shared" ref="C2:C10" si="1">B2/4</f>
        <v>17</v>
      </c>
      <c r="D2" t="s">
        <v>182</v>
      </c>
    </row>
    <row r="3" spans="1:4" x14ac:dyDescent="0.2">
      <c r="A3" s="2" t="s">
        <v>120</v>
      </c>
      <c r="B3">
        <f t="shared" si="0"/>
        <v>76</v>
      </c>
      <c r="C3">
        <f t="shared" si="1"/>
        <v>19</v>
      </c>
      <c r="D3" t="s">
        <v>184</v>
      </c>
    </row>
    <row r="4" spans="1:4" x14ac:dyDescent="0.2">
      <c r="A4" s="2" t="s">
        <v>132</v>
      </c>
      <c r="B4">
        <f t="shared" si="0"/>
        <v>36</v>
      </c>
      <c r="C4">
        <f t="shared" si="1"/>
        <v>9</v>
      </c>
      <c r="D4" t="s">
        <v>175</v>
      </c>
    </row>
    <row r="5" spans="1:4" x14ac:dyDescent="0.2">
      <c r="A5" s="2" t="s">
        <v>121</v>
      </c>
      <c r="B5">
        <f t="shared" si="0"/>
        <v>360</v>
      </c>
      <c r="C5">
        <f t="shared" si="1"/>
        <v>90</v>
      </c>
      <c r="D5" t="s">
        <v>570</v>
      </c>
    </row>
    <row r="6" spans="1:4" x14ac:dyDescent="0.2">
      <c r="A6" s="1" t="s">
        <v>129</v>
      </c>
      <c r="B6">
        <f t="shared" si="0"/>
        <v>372</v>
      </c>
      <c r="C6">
        <f t="shared" si="1"/>
        <v>93</v>
      </c>
      <c r="D6" t="s">
        <v>573</v>
      </c>
    </row>
    <row r="7" spans="1:4" x14ac:dyDescent="0.2">
      <c r="A7" s="2" t="s">
        <v>123</v>
      </c>
      <c r="B7">
        <f t="shared" si="0"/>
        <v>368</v>
      </c>
      <c r="C7">
        <f t="shared" si="1"/>
        <v>92</v>
      </c>
      <c r="D7" t="s">
        <v>572</v>
      </c>
    </row>
    <row r="8" spans="1:4" x14ac:dyDescent="0.2">
      <c r="A8" s="1" t="s">
        <v>130</v>
      </c>
      <c r="B8">
        <f t="shared" si="0"/>
        <v>376</v>
      </c>
      <c r="C8">
        <f t="shared" si="1"/>
        <v>94</v>
      </c>
      <c r="D8" t="s">
        <v>574</v>
      </c>
    </row>
    <row r="9" spans="1:4" x14ac:dyDescent="0.2">
      <c r="A9" s="1" t="s">
        <v>131</v>
      </c>
      <c r="B9">
        <f t="shared" si="0"/>
        <v>380</v>
      </c>
      <c r="C9">
        <f t="shared" si="1"/>
        <v>95</v>
      </c>
      <c r="D9" t="s">
        <v>575</v>
      </c>
    </row>
    <row r="10" spans="1:4" x14ac:dyDescent="0.2">
      <c r="A10" s="2" t="s">
        <v>122</v>
      </c>
      <c r="B10">
        <f t="shared" si="0"/>
        <v>364</v>
      </c>
      <c r="C10">
        <f t="shared" si="1"/>
        <v>91</v>
      </c>
      <c r="D10" t="s">
        <v>571</v>
      </c>
    </row>
    <row r="12" spans="1:4" x14ac:dyDescent="0.2">
      <c r="A12" t="s">
        <v>569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Ministry of Education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Vincent Wierdsma</dc:creator>
  <cp:lastModifiedBy>Vincent</cp:lastModifiedBy>
  <dcterms:created xsi:type="dcterms:W3CDTF">2018-09-18T22:52:30Z</dcterms:created>
  <dcterms:modified xsi:type="dcterms:W3CDTF">2018-12-17T10:31:56Z</dcterms:modified>
</cp:coreProperties>
</file>