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Boot Camp\Module 1 challenge\Starter_Code\"/>
    </mc:Choice>
  </mc:AlternateContent>
  <xr:revisionPtr revIDLastSave="0" documentId="13_ncr:1_{A880C62F-9D25-40B1-AAB0-00C4504474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Crowdfunding" sheetId="1" r:id="rId1"/>
    <sheet name="Outcome -Cat" sheetId="3" r:id="rId2"/>
    <sheet name="Outcome- sub" sheetId="5" r:id="rId3"/>
    <sheet name="Outcome - Month" sheetId="6" r:id="rId4"/>
    <sheet name="Outcome-Percentage" sheetId="7" r:id="rId5"/>
    <sheet name="Stat" sheetId="8" r:id="rId6"/>
    <sheet name="Additional" sheetId="12" r:id="rId7"/>
  </sheets>
  <definedNames>
    <definedName name="_xlnm._FilterDatabase" localSheetId="0" hidden="1">'Main Crowdfunding'!$A$1:$T$1001</definedName>
  </definedNames>
  <calcPr calcId="191029"/>
  <pivotCaches>
    <pivotCache cacheId="10" r:id="rId8"/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2" l="1"/>
  <c r="F13" i="12"/>
  <c r="E15" i="12"/>
  <c r="F15" i="12"/>
  <c r="E4" i="12"/>
  <c r="F4" i="12"/>
  <c r="E23" i="12"/>
  <c r="F23" i="12"/>
  <c r="E7" i="12"/>
  <c r="F7" i="12"/>
  <c r="E20" i="12"/>
  <c r="F20" i="12"/>
  <c r="E8" i="12"/>
  <c r="F8" i="12"/>
  <c r="E11" i="12"/>
  <c r="F11" i="12"/>
  <c r="E22" i="12"/>
  <c r="F22" i="12"/>
  <c r="E10" i="12"/>
  <c r="F10" i="12"/>
  <c r="E5" i="12"/>
  <c r="F5" i="12"/>
  <c r="E9" i="12"/>
  <c r="F9" i="12"/>
  <c r="E17" i="12"/>
  <c r="F17" i="12"/>
  <c r="E19" i="12"/>
  <c r="F19" i="12"/>
  <c r="E12" i="12"/>
  <c r="F12" i="12"/>
  <c r="E6" i="12"/>
  <c r="F6" i="12"/>
  <c r="E16" i="12"/>
  <c r="F16" i="12"/>
  <c r="E24" i="12"/>
  <c r="F24" i="12"/>
  <c r="E25" i="12"/>
  <c r="F25" i="12"/>
  <c r="E21" i="12"/>
  <c r="F21" i="12"/>
  <c r="E14" i="12"/>
  <c r="F14" i="12"/>
  <c r="E2" i="12"/>
  <c r="F2" i="12"/>
  <c r="E3" i="12"/>
  <c r="F3" i="12"/>
  <c r="E26" i="12"/>
  <c r="F26" i="12"/>
  <c r="F18" i="12"/>
  <c r="E18" i="12"/>
  <c r="L8" i="8"/>
  <c r="I8" i="8"/>
  <c r="L7" i="8"/>
  <c r="I7" i="8"/>
  <c r="L6" i="8"/>
  <c r="I6" i="8"/>
  <c r="I5" i="8"/>
  <c r="L5" i="8"/>
  <c r="L4" i="8"/>
  <c r="I4" i="8"/>
  <c r="L3" i="8"/>
  <c r="I3" i="8"/>
  <c r="C13" i="7"/>
  <c r="D13" i="7"/>
  <c r="D12" i="7"/>
  <c r="D11" i="7"/>
  <c r="D10" i="7"/>
  <c r="D9" i="7"/>
  <c r="D8" i="7"/>
  <c r="D7" i="7"/>
  <c r="C12" i="7"/>
  <c r="C11" i="7"/>
  <c r="C10" i="7"/>
  <c r="C9" i="7"/>
  <c r="C8" i="7"/>
  <c r="C7" i="7"/>
  <c r="D6" i="7"/>
  <c r="C6" i="7"/>
  <c r="D5" i="7"/>
  <c r="C5" i="7"/>
  <c r="B5" i="7"/>
  <c r="B13" i="7"/>
  <c r="B12" i="7"/>
  <c r="B11" i="7"/>
  <c r="B10" i="7"/>
  <c r="B9" i="7"/>
  <c r="B8" i="7"/>
  <c r="B7" i="7"/>
  <c r="B6" i="7"/>
  <c r="D4" i="7"/>
  <c r="C4" i="7"/>
  <c r="B4" i="7"/>
  <c r="D3" i="7"/>
  <c r="C3" i="7"/>
  <c r="B3" i="7"/>
  <c r="C2" i="7"/>
  <c r="D2" i="7"/>
  <c r="B2" i="7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2" i="1"/>
  <c r="H6" i="3"/>
  <c r="G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H5" i="3"/>
  <c r="G5" i="3"/>
  <c r="E5" i="7" l="1"/>
  <c r="G5" i="7" s="1"/>
  <c r="E10" i="7"/>
  <c r="F10" i="7" s="1"/>
  <c r="E6" i="7"/>
  <c r="H6" i="7" s="1"/>
  <c r="E7" i="7"/>
  <c r="F7" i="7" s="1"/>
  <c r="E8" i="7"/>
  <c r="F8" i="7" s="1"/>
  <c r="E12" i="7"/>
  <c r="H12" i="7" s="1"/>
  <c r="E2" i="7"/>
  <c r="G2" i="7" s="1"/>
  <c r="E3" i="7"/>
  <c r="F3" i="7" s="1"/>
  <c r="E13" i="7"/>
  <c r="H13" i="7" s="1"/>
  <c r="E4" i="7"/>
  <c r="F4" i="7" s="1"/>
  <c r="E11" i="7"/>
  <c r="H11" i="7" s="1"/>
  <c r="E9" i="7"/>
  <c r="F9" i="7" s="1"/>
  <c r="H2" i="7" l="1"/>
  <c r="F12" i="7"/>
  <c r="H5" i="7"/>
  <c r="G7" i="7"/>
  <c r="F5" i="7"/>
  <c r="F2" i="7"/>
  <c r="G10" i="7"/>
  <c r="H10" i="7"/>
  <c r="G3" i="7"/>
  <c r="H7" i="7"/>
  <c r="G9" i="7"/>
  <c r="H3" i="7"/>
  <c r="H8" i="7"/>
  <c r="H9" i="7"/>
  <c r="G8" i="7"/>
  <c r="G6" i="7"/>
  <c r="F6" i="7"/>
  <c r="H4" i="7"/>
  <c r="G12" i="7"/>
  <c r="F11" i="7"/>
  <c r="G11" i="7"/>
  <c r="G4" i="7"/>
  <c r="F13" i="7"/>
  <c r="G13" i="7"/>
</calcChain>
</file>

<file path=xl/sharedStrings.xml><?xml version="1.0" encoding="utf-8"?>
<sst xmlns="http://schemas.openxmlformats.org/spreadsheetml/2006/main" count="9099" uniqueCount="2115">
  <si>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</si>
  <si>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</si>
  <si>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</si>
  <si>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</si>
  <si>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</si>
  <si>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</si>
  <si>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</si>
  <si>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</si>
  <si>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</si>
  <si>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</si>
  <si>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</si>
  <si>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</si>
  <si>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</si>
  <si>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</si>
  <si>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</si>
  <si>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</si>
  <si>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</si>
  <si>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</si>
  <si>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</si>
  <si>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</si>
  <si>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</si>
  <si>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</si>
  <si>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</si>
  <si>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</si>
  <si>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</si>
  <si>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</si>
  <si>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</si>
  <si>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</si>
  <si>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</si>
  <si>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</si>
  <si>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</si>
  <si>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</si>
  <si>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</si>
  <si>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</si>
  <si>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</si>
  <si>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</si>
  <si>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</si>
  <si>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</si>
  <si>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</si>
  <si>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</si>
  <si>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</si>
  <si>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</si>
  <si>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</si>
  <si>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</si>
  <si>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</si>
  <si>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</si>
  <si>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</si>
  <si>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</si>
  <si>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</si>
  <si>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</si>
  <si>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</si>
  <si>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</si>
  <si>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</si>
  <si>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</si>
  <si>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</si>
  <si>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</si>
  <si>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</si>
  <si>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</si>
  <si>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</si>
  <si>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</si>
  <si>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</si>
  <si>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</si>
  <si>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</si>
  <si>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</si>
  <si>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</si>
  <si>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</si>
  <si>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</si>
  <si>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</si>
  <si>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</si>
  <si>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</si>
  <si>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</si>
  <si>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</si>
  <si>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</si>
  <si>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</si>
  <si>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</si>
  <si>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</si>
  <si>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</si>
  <si>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</si>
  <si>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</si>
  <si>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</si>
  <si>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</si>
  <si>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</si>
  <si>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</si>
  <si>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</si>
  <si>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</si>
  <si>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</si>
  <si>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</si>
  <si>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</si>
  <si>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</si>
  <si>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</si>
  <si>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</si>
  <si>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</si>
  <si>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</si>
  <si>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</si>
  <si>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</si>
  <si>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</si>
  <si>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</si>
  <si>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</si>
  <si>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</si>
  <si>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</si>
  <si>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</si>
  <si>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</si>
  <si>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</si>
  <si>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</si>
  <si>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</si>
  <si>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</si>
  <si>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</si>
  <si>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</si>
  <si>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</si>
  <si>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</si>
  <si>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</si>
  <si>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</si>
  <si>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</si>
  <si>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</si>
  <si>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</si>
  <si>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</si>
  <si>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</si>
  <si>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</si>
  <si>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</si>
  <si>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</si>
  <si>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</si>
  <si>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</si>
  <si>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</si>
  <si>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</si>
  <si>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</si>
  <si>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</si>
  <si>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</si>
  <si>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</si>
  <si>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</si>
  <si>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</si>
  <si>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</si>
  <si>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</si>
  <si>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</si>
  <si>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</si>
  <si>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</si>
  <si>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</si>
  <si>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</si>
  <si>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</si>
  <si>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</si>
  <si>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</si>
  <si>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</si>
  <si>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</si>
  <si>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</si>
  <si>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</si>
  <si>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</si>
  <si>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</si>
  <si>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</si>
  <si>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</si>
  <si>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</si>
  <si>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</si>
  <si>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</si>
  <si>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</si>
  <si>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</si>
  <si>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</si>
  <si>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</si>
  <si>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</si>
  <si>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</si>
  <si>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</si>
  <si>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</si>
  <si>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</si>
  <si>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</si>
  <si>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</si>
  <si>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</si>
  <si>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</si>
  <si>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</si>
  <si>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</si>
  <si>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</si>
  <si>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</si>
  <si>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</si>
  <si>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</si>
  <si>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</si>
  <si>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</si>
  <si>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</si>
  <si>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</si>
  <si>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</si>
  <si>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</si>
  <si>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</si>
  <si>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</si>
  <si>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</si>
  <si>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</si>
  <si>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</si>
  <si>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</si>
  <si>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</si>
  <si>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</si>
  <si>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</si>
  <si>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</si>
  <si>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</si>
  <si>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</si>
  <si>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</si>
  <si>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</si>
  <si>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</si>
  <si>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</si>
  <si>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</si>
  <si>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</si>
  <si>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</si>
  <si>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</si>
  <si>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</si>
  <si>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</si>
  <si>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</si>
  <si>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</si>
  <si>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</si>
  <si>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</si>
  <si>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</si>
  <si>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</si>
  <si>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</si>
  <si>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</si>
  <si>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</si>
  <si>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</si>
  <si>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</si>
  <si>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</si>
  <si>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</si>
  <si>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</si>
  <si>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</si>
  <si>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</si>
  <si>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</si>
  <si>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</si>
  <si>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</si>
  <si>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</si>
  <si>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</si>
  <si>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</si>
  <si>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</si>
  <si>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</si>
  <si>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</si>
  <si>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</si>
  <si>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</si>
  <si>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</si>
  <si>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</si>
  <si>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</si>
  <si>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</si>
  <si>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</si>
  <si>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</si>
  <si>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</si>
  <si>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</si>
  <si>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</si>
  <si>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</si>
  <si>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</si>
  <si>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</si>
  <si>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</si>
  <si>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</si>
  <si>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</si>
  <si>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</si>
  <si>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</si>
  <si>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</si>
  <si>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</si>
  <si>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</si>
  <si>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</si>
  <si>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</si>
  <si>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</si>
  <si>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</si>
  <si>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</si>
  <si>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</si>
  <si>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</si>
  <si>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</si>
  <si>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</si>
  <si>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</si>
  <si>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</si>
  <si>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</si>
  <si>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</si>
  <si>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</si>
  <si>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</si>
  <si>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</si>
  <si>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</si>
  <si>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</si>
  <si>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</si>
  <si>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</si>
  <si>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</si>
  <si>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</si>
  <si>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</si>
  <si>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</si>
  <si>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</si>
  <si>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</si>
  <si>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</si>
  <si>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</si>
  <si>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</si>
  <si>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</si>
  <si>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</si>
  <si>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</si>
  <si>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</si>
  <si>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</si>
  <si>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</si>
  <si>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</si>
  <si>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</si>
  <si>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</si>
  <si>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</si>
  <si>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</si>
  <si>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</si>
  <si>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</si>
  <si>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</si>
  <si>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</si>
  <si>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</si>
  <si>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</si>
  <si>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</si>
  <si>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</si>
  <si>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</si>
  <si>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</si>
  <si>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</si>
  <si>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</si>
  <si>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</si>
  <si>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</si>
  <si>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</si>
  <si>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</si>
  <si>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</si>
  <si>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</si>
  <si>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</si>
  <si>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</si>
  <si>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</si>
  <si>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</si>
  <si>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</si>
  <si>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</si>
  <si>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</si>
  <si>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</si>
  <si>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</si>
  <si>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</si>
  <si>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</si>
  <si>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</si>
  <si>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</si>
  <si>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</si>
  <si>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</si>
  <si>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</si>
  <si>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</si>
  <si>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</si>
  <si>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</si>
  <si>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</si>
  <si>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</si>
  <si>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</si>
  <si>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</si>
  <si>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</si>
  <si>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</si>
  <si>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</si>
  <si>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</si>
  <si>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</si>
  <si>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</si>
  <si>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</si>
  <si>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</si>
  <si>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</si>
  <si>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</si>
  <si>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</si>
  <si>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</si>
  <si>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</si>
  <si>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</si>
  <si>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</si>
  <si>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</si>
  <si>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</si>
  <si>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</si>
  <si>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</si>
  <si>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</si>
  <si>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</si>
  <si>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</si>
  <si>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</si>
  <si>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</si>
  <si>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</si>
  <si>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</si>
  <si>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</si>
  <si>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</si>
  <si>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</si>
  <si>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</si>
  <si>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</si>
  <si>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</si>
  <si>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</si>
  <si>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</si>
  <si>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</si>
  <si>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</si>
  <si>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</si>
  <si>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</si>
  <si>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</si>
  <si>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</si>
  <si>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</si>
  <si>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</si>
  <si>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</si>
  <si>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</si>
  <si>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</si>
  <si>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</si>
  <si>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</si>
  <si>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</si>
  <si>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</si>
  <si>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</si>
  <si>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</si>
  <si>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</si>
  <si>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</si>
  <si>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</si>
  <si>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</si>
  <si>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</si>
  <si>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</si>
  <si>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</si>
  <si>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</si>
  <si>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</si>
  <si>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</si>
  <si>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</si>
  <si>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</si>
  <si>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</si>
  <si>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</si>
  <si>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</si>
  <si>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</si>
  <si>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</si>
  <si>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</si>
  <si>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</si>
  <si>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</si>
  <si>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</si>
  <si>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</si>
  <si>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</si>
  <si>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</si>
  <si>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</si>
  <si>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</si>
  <si>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</si>
  <si>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</si>
  <si>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</si>
  <si>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</si>
  <si>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</si>
  <si>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</si>
  <si>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</si>
  <si>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</si>
  <si>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</si>
  <si>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</si>
  <si>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</si>
  <si>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</si>
  <si>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</si>
  <si>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</si>
  <si>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</si>
  <si>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</si>
  <si>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</si>
  <si>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</si>
  <si>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</si>
  <si>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</si>
  <si>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</si>
  <si>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</si>
  <si>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</si>
  <si>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</si>
  <si>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</si>
  <si>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</si>
  <si>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</si>
  <si>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</si>
  <si>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</si>
  <si>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</si>
  <si>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</si>
  <si>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</si>
  <si>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</si>
  <si>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</si>
  <si>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</si>
  <si>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</si>
  <si>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</si>
  <si>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</si>
  <si>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</si>
  <si>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</si>
  <si>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</si>
  <si>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</si>
  <si>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</si>
  <si>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</si>
  <si>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</si>
  <si>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</si>
  <si>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</si>
  <si>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</si>
  <si>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</si>
  <si>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</si>
  <si>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</si>
  <si>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</si>
  <si>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</si>
  <si>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</si>
  <si>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</si>
  <si>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</si>
  <si>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</si>
  <si>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</si>
  <si>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</si>
  <si>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</si>
  <si>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</si>
  <si>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</si>
  <si>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</si>
  <si>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</si>
  <si>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</si>
  <si>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</si>
  <si>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</si>
  <si>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</si>
  <si>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</si>
  <si>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</si>
  <si>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</si>
  <si>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</si>
  <si>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</si>
  <si>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</si>
  <si>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</si>
  <si>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</si>
  <si>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</si>
  <si>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</si>
  <si>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</si>
  <si>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</si>
  <si>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</si>
  <si>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</si>
  <si>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</si>
  <si>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</si>
  <si>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</si>
  <si>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</si>
  <si>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</si>
  <si>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</si>
  <si>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</si>
  <si>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</si>
  <si>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</si>
  <si>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</si>
  <si>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</si>
  <si>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</si>
  <si>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</si>
  <si>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</si>
  <si>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</si>
  <si>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</si>
  <si>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</si>
  <si>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</si>
  <si>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</si>
  <si>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</si>
  <si>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</si>
  <si>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</si>
  <si>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</si>
  <si>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</si>
  <si>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</si>
  <si>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</si>
  <si>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</si>
  <si>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</si>
  <si>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</si>
  <si>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</si>
  <si>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</si>
  <si>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</si>
  <si>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</si>
  <si>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</si>
  <si>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</si>
  <si>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</si>
  <si>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</si>
  <si>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</si>
  <si>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</si>
  <si>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</si>
  <si>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</si>
  <si>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</si>
  <si>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</si>
  <si>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</si>
  <si>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</si>
  <si>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</si>
  <si>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</si>
  <si>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</si>
  <si>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</si>
  <si>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</si>
  <si>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</si>
  <si>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</si>
  <si>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</si>
  <si>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</si>
  <si>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</si>
  <si>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</si>
  <si>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</si>
  <si>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</si>
  <si>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</si>
  <si>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</si>
  <si>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</si>
  <si>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</si>
  <si>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</si>
  <si>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</si>
  <si>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</si>
  <si>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</si>
  <si>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</si>
  <si>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</si>
  <si>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</si>
  <si>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</si>
  <si>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</si>
  <si>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</si>
  <si>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</si>
  <si>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</si>
  <si>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</si>
  <si>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</si>
  <si>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</si>
  <si>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</si>
  <si>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</si>
  <si>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</si>
  <si>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</si>
  <si>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</si>
  <si>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</si>
  <si>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</si>
  <si>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</si>
  <si>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</si>
  <si>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</si>
  <si>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</si>
  <si>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</si>
  <si>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</si>
  <si>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</si>
  <si>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</si>
  <si>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</si>
  <si>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</si>
  <si>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</si>
  <si>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</si>
  <si>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</si>
  <si>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</si>
  <si>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</si>
  <si>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</si>
  <si>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</si>
  <si>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</si>
  <si>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</si>
  <si>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</si>
  <si>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</si>
  <si>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</si>
  <si>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</si>
  <si>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</si>
  <si>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</si>
  <si>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</si>
  <si>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</si>
  <si>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</si>
  <si>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</si>
  <si>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</si>
  <si>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</si>
  <si>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</si>
  <si>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</si>
  <si>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</si>
  <si>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</si>
  <si>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</si>
  <si>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</si>
  <si>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</si>
  <si>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</si>
  <si>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</si>
  <si>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</si>
  <si>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</si>
  <si>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</si>
  <si>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</si>
  <si>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</si>
  <si>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</si>
  <si>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</si>
  <si>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</si>
  <si>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</si>
  <si>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</si>
  <si>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</si>
  <si>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</si>
  <si>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</si>
  <si>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</si>
  <si>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</si>
  <si>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</si>
  <si>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</si>
  <si>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</si>
  <si>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</si>
  <si>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</si>
  <si>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</si>
  <si>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</si>
  <si>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</si>
  <si>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</si>
  <si>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</si>
  <si>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</si>
  <si>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</si>
  <si>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</si>
  <si>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</si>
  <si>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</si>
  <si>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</si>
  <si>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</si>
  <si>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</si>
  <si>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</si>
  <si>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</si>
  <si>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</si>
  <si>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</si>
  <si>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</si>
  <si>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</si>
  <si>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</si>
  <si>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</si>
  <si>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</si>
  <si>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</si>
  <si>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</si>
  <si>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</si>
  <si>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</si>
  <si>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</si>
  <si>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</si>
  <si>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</si>
  <si>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</si>
  <si>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</si>
  <si>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</si>
  <si>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</si>
  <si>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</si>
  <si>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</si>
  <si>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</si>
  <si>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</si>
  <si>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</si>
  <si>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</si>
  <si>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</si>
  <si>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</si>
  <si>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</si>
  <si>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</si>
  <si>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</si>
  <si>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</si>
  <si>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</si>
  <si>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</si>
  <si>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</si>
  <si>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</si>
  <si>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</si>
  <si>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</si>
  <si>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</si>
  <si>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</si>
  <si>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</si>
  <si>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</si>
  <si>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</si>
  <si>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</si>
  <si>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</si>
  <si>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</si>
  <si>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</si>
  <si>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</si>
  <si>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</si>
  <si>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</si>
  <si>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</si>
  <si>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</si>
  <si>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</si>
  <si>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</si>
  <si>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</si>
  <si>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</si>
  <si>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</si>
  <si>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</si>
  <si>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</si>
  <si>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</si>
  <si>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</si>
  <si>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</si>
  <si>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</si>
  <si>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</si>
  <si>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</si>
  <si>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</si>
  <si>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</si>
  <si>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</si>
  <si>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</si>
  <si>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</si>
  <si>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</si>
  <si>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</si>
  <si>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</si>
  <si>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</si>
  <si>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</si>
  <si>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</si>
  <si>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</si>
  <si>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</si>
  <si>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</si>
  <si>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</si>
  <si>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</si>
  <si>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</si>
  <si>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</si>
  <si>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</si>
  <si>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</si>
  <si>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</si>
  <si>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</si>
  <si>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</si>
  <si>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</si>
  <si>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</si>
  <si>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</si>
  <si>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</si>
  <si>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</si>
  <si>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</si>
  <si>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</si>
  <si>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</si>
  <si>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</si>
  <si>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</si>
  <si>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</si>
  <si>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</si>
  <si>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</si>
  <si>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</si>
  <si>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</si>
  <si>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</si>
  <si>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</si>
  <si>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</si>
  <si>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</si>
  <si>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</si>
  <si>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</si>
  <si>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</si>
  <si>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</si>
  <si>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</si>
  <si>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</si>
  <si>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</si>
  <si>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</si>
  <si>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</si>
  <si>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</si>
  <si>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</si>
  <si>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</si>
  <si>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</si>
  <si>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</si>
  <si>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</si>
  <si>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</si>
  <si>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</si>
  <si>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</si>
  <si>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</si>
  <si>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</si>
  <si>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</si>
  <si>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</si>
  <si>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</si>
  <si>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</si>
  <si>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</si>
  <si>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</si>
  <si>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</si>
  <si>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</si>
  <si>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</si>
  <si>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</si>
  <si>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</si>
  <si>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</si>
  <si>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</si>
  <si>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</si>
  <si>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</si>
  <si>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</si>
  <si>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</si>
  <si>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</si>
  <si>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</si>
  <si>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</si>
  <si>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</si>
  <si>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</si>
  <si>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</si>
  <si>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</si>
  <si>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</si>
  <si>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</si>
  <si>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</si>
  <si>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</si>
  <si>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</si>
  <si>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</si>
  <si>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</si>
  <si>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</si>
  <si>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</si>
  <si>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</si>
  <si>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</si>
  <si>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</si>
  <si>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</si>
  <si>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</si>
  <si>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</si>
  <si>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</si>
  <si>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</si>
  <si>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</si>
  <si>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</si>
  <si>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</si>
  <si>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</si>
  <si>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</si>
  <si>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</si>
  <si>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</si>
  <si>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</si>
  <si>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</si>
  <si>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</si>
  <si>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</si>
  <si>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</si>
  <si>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</si>
  <si>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</si>
  <si>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</si>
  <si>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</si>
  <si>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</si>
  <si>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</si>
  <si>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</si>
  <si>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</si>
  <si>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</si>
  <si>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</si>
  <si>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</si>
  <si>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</si>
  <si>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</si>
  <si>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</si>
  <si>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</si>
  <si>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</si>
  <si>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</si>
  <si>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</si>
  <si>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</si>
  <si>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</si>
  <si>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</si>
  <si>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</si>
  <si>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</si>
  <si>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</si>
  <si>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</si>
  <si>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</si>
  <si>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</si>
  <si>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</si>
  <si>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</si>
  <si>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</si>
  <si>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</si>
  <si>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</si>
  <si>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</si>
  <si>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</si>
  <si>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</si>
  <si>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</si>
  <si>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</si>
  <si>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</si>
  <si>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</si>
  <si>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</si>
  <si>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</si>
  <si>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</si>
  <si>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</si>
  <si>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</si>
  <si>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</si>
  <si>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</si>
  <si>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</si>
  <si>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</si>
  <si>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</si>
  <si>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</si>
  <si>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</si>
  <si>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</si>
  <si>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</si>
  <si>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</si>
  <si>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</si>
  <si>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</si>
  <si>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</si>
  <si>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</si>
  <si>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</si>
  <si>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</si>
  <si>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</si>
  <si>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</si>
  <si>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</si>
  <si>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</si>
  <si>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</si>
  <si>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</si>
  <si>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</si>
  <si>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</si>
  <si>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</si>
  <si>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</si>
  <si>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</si>
  <si>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</si>
  <si>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</si>
  <si>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</si>
  <si>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</si>
  <si>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</si>
  <si>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</si>
  <si>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</si>
  <si>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</si>
  <si>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</si>
  <si>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</si>
  <si>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</si>
  <si>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</si>
  <si>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</si>
  <si>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</si>
  <si>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</si>
  <si>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</si>
  <si>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</si>
  <si>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</si>
  <si>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</si>
  <si>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</si>
  <si>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</si>
  <si>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</si>
  <si>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</si>
  <si>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</si>
  <si>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</si>
  <si>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</si>
  <si>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</si>
  <si>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</si>
  <si>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</si>
  <si>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</si>
  <si>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</si>
  <si>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</si>
  <si>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</si>
  <si>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</si>
  <si>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</si>
  <si>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</si>
  <si>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</si>
  <si>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</si>
  <si>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</si>
  <si>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</si>
  <si>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</si>
  <si>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</si>
  <si>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</si>
  <si>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</si>
  <si>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</si>
  <si>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</si>
  <si>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</si>
  <si>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</si>
  <si>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</si>
  <si>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</si>
  <si>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</si>
  <si>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</si>
  <si>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</si>
  <si>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</si>
  <si>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</si>
  <si>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</si>
  <si>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</si>
  <si>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</si>
  <si>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</si>
  <si>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</si>
  <si>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</si>
  <si>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</si>
  <si>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</si>
  <si>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</si>
  <si>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</si>
  <si>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</si>
  <si>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</si>
  <si>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</si>
  <si>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</si>
  <si>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</si>
  <si>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</si>
  <si>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</si>
  <si>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</si>
  <si>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</si>
  <si>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</si>
  <si>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</si>
  <si>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</si>
  <si>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</si>
  <si>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</si>
  <si>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</si>
  <si>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</si>
  <si>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</si>
  <si>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</si>
  <si>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</si>
  <si>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</si>
  <si>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</si>
  <si>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</si>
  <si>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</si>
  <si>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</si>
  <si>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</si>
  <si>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</si>
  <si>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</si>
  <si>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</si>
  <si>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</si>
  <si>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</si>
  <si>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</si>
  <si>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</si>
  <si>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</si>
  <si>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</si>
  <si>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</si>
  <si>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</si>
  <si>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</si>
  <si>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</si>
  <si>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</si>
  <si>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</si>
  <si>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</si>
  <si>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</si>
  <si>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</si>
  <si>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</si>
  <si>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</si>
  <si>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</si>
  <si>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</si>
  <si>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</si>
  <si>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</si>
  <si>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</si>
  <si>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</si>
  <si>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</si>
  <si>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</si>
  <si>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</si>
  <si>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</si>
  <si>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</si>
  <si>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</si>
  <si>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</si>
  <si>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</si>
  <si>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</si>
  <si>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</si>
  <si>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</si>
  <si>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</si>
  <si>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</si>
  <si>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</si>
  <si>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</si>
  <si>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</si>
  <si>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</si>
  <si>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</si>
  <si>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</si>
  <si>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</si>
  <si>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</si>
  <si>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</si>
  <si>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</si>
  <si>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</si>
  <si>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</si>
  <si>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</si>
  <si>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</si>
  <si>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</si>
  <si>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</si>
  <si>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</si>
  <si>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</si>
  <si>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</si>
  <si>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</si>
  <si>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</si>
  <si>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</si>
  <si>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</si>
  <si>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</si>
  <si>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</si>
  <si>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</si>
  <si>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</si>
  <si>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</si>
  <si>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</si>
  <si>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</si>
  <si>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</si>
  <si>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</si>
  <si>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</si>
  <si>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</si>
  <si>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</si>
  <si>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</si>
  <si>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</si>
  <si>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</si>
  <si>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</si>
  <si>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</si>
  <si>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</si>
  <si>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</si>
  <si>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</si>
  <si>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</si>
  <si>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</si>
  <si>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</si>
  <si>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</si>
  <si>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</si>
  <si>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</si>
  <si>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</si>
  <si>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</si>
  <si>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</si>
  <si>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</si>
  <si>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</si>
  <si>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</si>
  <si>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</si>
  <si>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</si>
  <si>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</si>
  <si>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</si>
  <si>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</si>
  <si>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</si>
  <si>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</si>
  <si>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</si>
  <si>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</si>
  <si>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</si>
  <si>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</si>
  <si>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</si>
  <si>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</si>
  <si>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</si>
  <si>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</si>
  <si>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</si>
  <si>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</si>
  <si>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</si>
  <si>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</si>
  <si>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</si>
  <si>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</si>
  <si>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</si>
  <si>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</si>
  <si>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</si>
  <si>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</si>
  <si>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</si>
  <si>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</si>
  <si>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</si>
  <si>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</si>
  <si>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</si>
  <si>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</si>
  <si>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</si>
  <si>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</si>
  <si>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</si>
  <si>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</si>
  <si>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</si>
  <si>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</si>
  <si>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</si>
  <si>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</si>
  <si>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</si>
  <si>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</si>
  <si>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</si>
  <si>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</si>
  <si>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</si>
  <si>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</si>
  <si>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</si>
  <si>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</si>
  <si>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</si>
  <si>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</si>
  <si>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</si>
  <si>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</si>
  <si>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</si>
  <si>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</si>
  <si>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</si>
  <si>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</si>
  <si>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</si>
  <si>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</si>
  <si>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</si>
  <si>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</si>
  <si>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</si>
  <si>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</si>
  <si>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</si>
  <si>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</si>
  <si>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</si>
  <si>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</si>
  <si>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</si>
  <si>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</si>
  <si>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</si>
  <si>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</si>
  <si>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</si>
  <si>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</si>
  <si>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</si>
  <si>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</si>
  <si>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</si>
  <si>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</si>
  <si>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</si>
  <si>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</si>
  <si>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</si>
  <si>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</si>
  <si>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</si>
  <si>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</si>
  <si>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</si>
  <si>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</si>
  <si>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</si>
  <si>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</si>
  <si>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</si>
  <si>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</si>
  <si>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</si>
  <si>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</si>
  <si>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</si>
  <si>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</si>
  <si>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</si>
  <si>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</si>
  <si>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</si>
  <si>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</si>
  <si>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</si>
  <si>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</si>
  <si>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</si>
  <si>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</si>
  <si>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</si>
  <si>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</si>
  <si>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</si>
  <si>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</si>
  <si>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</si>
  <si>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</si>
  <si>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</si>
  <si>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</si>
  <si>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</si>
  <si>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</si>
  <si>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</si>
  <si>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</si>
  <si>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</si>
  <si>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</si>
  <si>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</si>
  <si>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</si>
  <si>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</si>
  <si>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</si>
  <si>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</si>
  <si>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</si>
  <si>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</si>
  <si>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</si>
  <si>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</si>
  <si>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</si>
  <si>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</si>
  <si>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</si>
  <si>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</si>
  <si>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</si>
  <si>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</si>
  <si>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</si>
  <si>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</si>
  <si>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</si>
  <si>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</si>
  <si>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</si>
  <si>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</si>
  <si>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</si>
  <si>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</si>
  <si>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</si>
  <si>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</si>
  <si>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</si>
  <si>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</si>
  <si>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</si>
  <si>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</si>
  <si>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</si>
  <si>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</si>
  <si>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</si>
  <si>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</si>
  <si>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</si>
  <si>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</si>
  <si>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</si>
  <si>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</si>
  <si>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</si>
  <si>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</si>
  <si>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</si>
  <si>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</si>
  <si>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</si>
  <si>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</si>
  <si>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</si>
  <si>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</si>
  <si>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</si>
  <si>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</si>
  <si>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</si>
  <si>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</si>
  <si>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</si>
  <si>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</si>
  <si>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</si>
  <si>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</si>
  <si>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</si>
  <si>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</si>
  <si>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</si>
  <si>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</si>
  <si>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</si>
  <si>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</si>
  <si>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</si>
  <si>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</si>
  <si>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</si>
  <si>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</si>
  <si>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</si>
  <si>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</si>
  <si>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</si>
  <si>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</si>
  <si>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</si>
  <si>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</si>
  <si>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</si>
  <si>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</si>
  <si>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</si>
  <si>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</si>
  <si>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</si>
  <si>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</si>
  <si>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</si>
  <si>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</si>
  <si>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</si>
  <si>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</si>
  <si>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</si>
  <si>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</si>
  <si>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</si>
  <si>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</si>
  <si>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</si>
  <si>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</si>
  <si>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</si>
  <si>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</si>
  <si>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</si>
  <si>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</si>
  <si>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</si>
  <si>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</si>
  <si>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</si>
  <si>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</si>
  <si>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</si>
  <si>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</si>
  <si>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</si>
  <si>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</si>
  <si>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</si>
  <si>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</si>
  <si>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</si>
  <si>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</si>
  <si>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</si>
  <si>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</si>
  <si>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</si>
  <si>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</si>
  <si>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</si>
  <si>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</si>
  <si>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</si>
  <si>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</si>
  <si>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</si>
  <si>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</si>
  <si>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</si>
  <si>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</si>
  <si>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</si>
  <si>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</si>
  <si>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</si>
  <si>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</si>
  <si>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</si>
  <si>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</si>
  <si>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</si>
  <si>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</si>
  <si>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</si>
  <si>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</si>
  <si>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</si>
  <si>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</si>
  <si>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</si>
  <si>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</si>
  <si>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</si>
  <si>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</si>
  <si>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</si>
  <si>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</si>
  <si>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</si>
  <si>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</si>
  <si>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</si>
  <si>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</si>
  <si>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</si>
  <si>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</si>
  <si>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</si>
  <si>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</si>
  <si>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</si>
  <si>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</si>
  <si>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</si>
  <si>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</si>
  <si>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</si>
  <si>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</si>
  <si>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</si>
  <si>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</si>
  <si>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</si>
  <si>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</si>
  <si>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</si>
  <si>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</si>
  <si>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</si>
  <si>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</si>
  <si>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</si>
  <si>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</si>
  <si>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</si>
  <si>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</si>
  <si>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</si>
  <si>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</si>
  <si>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</si>
  <si>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</si>
  <si>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</si>
  <si>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</si>
  <si>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</si>
  <si>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</si>
  <si>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</si>
  <si>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</si>
  <si>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</si>
  <si>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</si>
  <si>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</si>
  <si>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</si>
  <si>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</si>
  <si>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</si>
  <si>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</si>
  <si>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</si>
  <si>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</si>
  <si>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</si>
  <si>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</si>
  <si>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</si>
  <si>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</si>
  <si>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</si>
  <si>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</si>
  <si>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</si>
  <si>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</si>
  <si>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</si>
  <si>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</si>
  <si>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</si>
  <si>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</si>
  <si>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</si>
  <si>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</si>
  <si>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</si>
  <si>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</si>
  <si>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</si>
  <si>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</si>
  <si>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</si>
  <si>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</si>
  <si>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</si>
  <si>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</si>
  <si>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</si>
  <si>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</si>
  <si>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</si>
  <si>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</si>
  <si>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</si>
  <si>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</si>
  <si>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</si>
  <si>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</si>
  <si>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</si>
  <si>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</si>
  <si>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</si>
  <si>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</si>
  <si>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</si>
  <si>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</si>
  <si>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</si>
  <si>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</si>
  <si>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</si>
  <si>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</si>
  <si>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</si>
  <si>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</si>
  <si>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</si>
  <si>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</si>
  <si>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</si>
  <si>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</si>
  <si>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</si>
  <si>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</si>
  <si>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</si>
  <si>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</si>
  <si>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</si>
  <si>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</si>
  <si>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</si>
  <si>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</si>
  <si>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</si>
  <si>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</si>
  <si>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</si>
  <si>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</si>
  <si>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</si>
  <si>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</si>
  <si>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</si>
  <si>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</si>
  <si>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</si>
  <si>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</si>
  <si>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</si>
  <si>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</si>
  <si>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</si>
  <si>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</si>
  <si>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</si>
  <si>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</si>
  <si>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</si>
  <si>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</si>
  <si>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</si>
  <si>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</si>
  <si>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</si>
  <si>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</si>
  <si>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</si>
  <si>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</si>
  <si>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</si>
  <si>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</si>
  <si>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</si>
  <si>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</si>
  <si>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</si>
  <si>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</si>
  <si>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</si>
  <si>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</si>
  <si>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</si>
  <si>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</si>
  <si>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</si>
  <si>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</si>
  <si>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</si>
  <si>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</si>
  <si>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</si>
  <si>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</si>
  <si>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</si>
  <si>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</si>
  <si>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</si>
  <si>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</si>
  <si>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</si>
  <si>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</si>
  <si>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</si>
  <si>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</si>
  <si>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</si>
  <si>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</si>
  <si>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</si>
  <si>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</si>
  <si>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</si>
  <si>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</si>
  <si>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</si>
  <si>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</si>
  <si>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</si>
  <si>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</si>
  <si>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</si>
  <si>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</si>
  <si>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</si>
  <si>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</si>
  <si>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</si>
  <si>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</si>
  <si>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</si>
  <si>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</si>
  <si>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</si>
  <si>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</si>
  <si>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</si>
  <si>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</si>
  <si>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</si>
  <si>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</si>
  <si>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</si>
  <si>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</si>
  <si>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</si>
  <si>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</si>
  <si>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</si>
  <si>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</si>
  <si>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</si>
  <si>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</si>
  <si>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</si>
  <si>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</si>
  <si>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</si>
  <si>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</si>
  <si>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</si>
  <si>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</si>
  <si>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</si>
  <si>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</si>
  <si>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</si>
  <si>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</si>
  <si>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</si>
  <si>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</si>
  <si>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</si>
  <si>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</si>
  <si>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</si>
  <si>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</si>
  <si>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</si>
  <si>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</si>
  <si>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</si>
  <si>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</si>
  <si>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</si>
  <si>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</si>
  <si>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</si>
  <si>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</si>
  <si>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</si>
  <si>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</si>
  <si>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</si>
  <si>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</si>
  <si>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</si>
  <si>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</si>
  <si>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</si>
  <si>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</si>
  <si>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</si>
  <si>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</si>
  <si>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</si>
  <si>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</si>
  <si>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</si>
  <si>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</si>
  <si>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</si>
  <si>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</si>
  <si>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</si>
  <si>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</si>
  <si>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</si>
  <si>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</si>
  <si>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</si>
  <si>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</si>
  <si>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</si>
  <si>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</si>
  <si>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</si>
  <si>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</si>
  <si>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</si>
  <si>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</si>
  <si>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</si>
  <si>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</si>
  <si>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</si>
  <si>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</si>
  <si>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</si>
  <si>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</si>
  <si>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</si>
  <si>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</si>
  <si>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</si>
  <si>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</si>
  <si>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</si>
  <si>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</si>
  <si>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</si>
  <si>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</si>
  <si>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</si>
  <si>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</si>
  <si>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</si>
  <si>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</si>
  <si>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</si>
  <si>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</si>
  <si>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</si>
  <si>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</si>
  <si>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</si>
  <si>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</si>
  <si>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</si>
  <si>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</si>
  <si>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</si>
  <si>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</si>
  <si>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</si>
  <si>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</si>
  <si>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</si>
  <si>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</si>
  <si>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</si>
  <si>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</si>
  <si>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</si>
  <si>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</si>
  <si>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</si>
  <si>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</si>
  <si>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</si>
  <si>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</si>
  <si>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</si>
  <si>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</si>
  <si>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</si>
  <si>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</si>
  <si>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</si>
  <si>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</si>
  <si>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</si>
  <si>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</si>
  <si>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</si>
  <si>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</si>
  <si>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</si>
  <si>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</si>
  <si>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</si>
  <si>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</si>
  <si>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</si>
  <si>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</si>
  <si>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</si>
  <si>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</si>
  <si>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</si>
  <si>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</si>
  <si>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</si>
  <si>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</si>
  <si>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</si>
  <si>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</si>
  <si>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</si>
  <si>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</si>
  <si>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</si>
  <si>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</si>
  <si>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</si>
  <si>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</si>
  <si>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</si>
  <si>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</si>
  <si>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</si>
  <si>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</si>
  <si>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</si>
  <si>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</si>
  <si>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</si>
  <si>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</si>
  <si>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</si>
  <si>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</si>
  <si>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</si>
  <si>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</si>
  <si>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</si>
  <si>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</si>
  <si>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</si>
  <si>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</si>
  <si>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</si>
  <si>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</si>
  <si>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</si>
  <si>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</si>
  <si>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</si>
  <si>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</si>
  <si>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</si>
  <si>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</si>
  <si>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</si>
  <si>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</si>
  <si>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</si>
  <si>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</si>
  <si>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</si>
  <si>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</si>
  <si>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</si>
  <si>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</si>
  <si>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</si>
  <si>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</si>
  <si>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</si>
  <si>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</si>
  <si>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</si>
  <si>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</si>
  <si>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</si>
  <si>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</si>
  <si>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</si>
  <si>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</si>
  <si>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</si>
  <si>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</si>
  <si>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</si>
  <si>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</si>
  <si>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</si>
  <si>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</si>
  <si>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</si>
  <si>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</si>
  <si>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</si>
  <si>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</si>
  <si>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</si>
  <si>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</si>
  <si>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</si>
  <si>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</si>
  <si>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</si>
  <si>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</si>
  <si>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</si>
  <si>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</si>
  <si>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</si>
  <si>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</si>
  <si>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</si>
  <si>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</si>
  <si>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</si>
  <si>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</si>
  <si>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</si>
  <si>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</si>
  <si>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</si>
  <si>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</si>
  <si>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</si>
  <si>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</si>
  <si>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</si>
  <si>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</si>
  <si>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</si>
  <si>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</si>
  <si>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</si>
  <si>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</si>
  <si>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</si>
  <si>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</si>
  <si>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</si>
  <si>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</si>
  <si>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</si>
  <si>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</si>
  <si>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</si>
  <si>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</si>
  <si>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</si>
  <si>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</si>
  <si>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</si>
  <si>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</si>
  <si>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</si>
  <si>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</si>
  <si>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</si>
  <si>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</si>
  <si>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</si>
  <si>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</si>
  <si>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</si>
  <si>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</si>
  <si>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</si>
  <si>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</si>
  <si>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</si>
  <si>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</si>
  <si>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</si>
  <si>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</si>
  <si>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</si>
  <si>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</si>
  <si>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</si>
  <si>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</si>
  <si>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</si>
  <si>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</si>
  <si>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</si>
  <si>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</si>
  <si>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</si>
  <si>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</si>
  <si>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</si>
  <si>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</si>
  <si>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</si>
  <si>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</si>
  <si>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</si>
  <si>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</si>
  <si>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</si>
  <si>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</si>
  <si>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</si>
  <si>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</si>
  <si>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</si>
  <si>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</si>
  <si>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</si>
  <si>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</si>
  <si>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</si>
  <si>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</si>
  <si>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</si>
  <si>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</si>
  <si>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</si>
  <si>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</si>
  <si>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</si>
  <si>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</si>
  <si>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</si>
  <si>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</si>
  <si>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</si>
  <si>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</si>
  <si>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</si>
  <si>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</si>
  <si>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</si>
  <si>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</si>
  <si>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</si>
  <si>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</si>
  <si>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</si>
  <si>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</si>
  <si>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</si>
  <si>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</si>
  <si>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</si>
  <si>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</si>
  <si>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</si>
  <si>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</si>
  <si>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</si>
  <si>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</si>
  <si>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</si>
  <si>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</si>
  <si>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</si>
  <si>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</si>
  <si>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</si>
  <si>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</si>
  <si>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</si>
  <si>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</si>
  <si>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</si>
  <si>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</si>
  <si>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</si>
  <si>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</si>
  <si>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</si>
  <si>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</si>
  <si>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</si>
  <si>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</si>
  <si>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</si>
  <si>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</si>
  <si>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</si>
  <si>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</si>
  <si>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</si>
  <si>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</si>
  <si>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</si>
  <si>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</si>
  <si>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</si>
  <si>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</si>
  <si>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</si>
  <si>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</si>
  <si>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</si>
  <si>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</si>
  <si>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</si>
  <si>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</si>
  <si>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</si>
  <si>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</si>
  <si>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</si>
  <si>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</si>
  <si>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</si>
  <si>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</si>
  <si>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</si>
  <si>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</si>
  <si>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</si>
  <si>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</si>
  <si>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</si>
  <si>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</si>
  <si>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</si>
  <si>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</si>
  <si>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</si>
  <si>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</si>
  <si>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</si>
  <si>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</si>
  <si>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</si>
  <si>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</si>
  <si>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</si>
  <si>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</si>
  <si>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</si>
  <si>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</si>
  <si>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</si>
  <si>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</si>
  <si>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</si>
  <si>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</si>
  <si>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</si>
  <si>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</si>
  <si>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</si>
  <si>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</si>
  <si>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</si>
  <si>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</si>
  <si>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</si>
  <si>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</si>
  <si>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</si>
  <si>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</si>
  <si>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</si>
  <si>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</si>
  <si>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</si>
  <si>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</si>
  <si>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</si>
  <si>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</si>
  <si>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</si>
  <si>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</si>
  <si>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</si>
  <si>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</si>
  <si>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</si>
  <si>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</si>
  <si>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</si>
  <si>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</si>
  <si>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</si>
  <si>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</si>
  <si>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</si>
  <si>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</si>
  <si>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</si>
  <si>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</si>
  <si>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</si>
  <si>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</si>
  <si>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</si>
  <si>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</si>
  <si>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</si>
  <si>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</si>
  <si>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</si>
  <si>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</si>
  <si>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</si>
  <si>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</si>
  <si>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</si>
  <si>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</si>
  <si>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</si>
  <si>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</si>
  <si>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</si>
  <si>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</si>
  <si>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</si>
  <si>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</si>
  <si>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</si>
  <si>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</si>
  <si>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</si>
  <si>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</si>
  <si>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</si>
  <si>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</si>
  <si>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</si>
  <si>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</si>
  <si>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</si>
  <si>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</si>
  <si>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</si>
  <si>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</si>
  <si>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</si>
  <si>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</si>
  <si>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</si>
  <si>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</si>
  <si>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</si>
  <si>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</si>
  <si>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</si>
  <si>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</si>
  <si>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</si>
  <si>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</si>
  <si>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</si>
  <si>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</si>
  <si>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</si>
  <si>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</si>
  <si>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</si>
  <si>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</si>
  <si>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</si>
  <si>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</si>
  <si>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</si>
  <si>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</si>
  <si>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</si>
  <si>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</si>
  <si>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</si>
  <si>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</si>
  <si>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</si>
  <si>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</si>
  <si>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</si>
  <si>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</si>
  <si>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</si>
  <si>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</si>
  <si>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</si>
  <si>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</si>
  <si>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</si>
  <si>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</si>
  <si>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</si>
  <si>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</si>
  <si>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</si>
  <si>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</si>
  <si>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</si>
  <si>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</si>
  <si>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</si>
  <si>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</si>
  <si>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</si>
  <si>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</si>
  <si>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</si>
  <si>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</si>
  <si>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</si>
  <si>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</si>
  <si>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</si>
  <si>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</si>
  <si>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</si>
  <si>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</si>
  <si>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</si>
  <si>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</si>
  <si>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</si>
  <si>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</si>
  <si>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</si>
  <si>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</si>
  <si>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</si>
  <si>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</si>
  <si>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</si>
  <si>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</si>
  <si>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</si>
  <si>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</si>
  <si>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</si>
  <si>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</si>
  <si>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</si>
  <si>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</si>
  <si>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</si>
  <si>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</si>
  <si>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</si>
  <si>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</si>
  <si>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</si>
  <si>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</si>
  <si>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</si>
  <si>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</si>
  <si>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</si>
  <si>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</si>
  <si>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</si>
  <si>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</si>
  <si>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</si>
  <si>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</si>
  <si>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</si>
  <si>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</si>
  <si>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</si>
  <si>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</si>
  <si>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</si>
  <si>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</si>
  <si>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</si>
  <si>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</si>
  <si>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</si>
  <si>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</si>
  <si>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</si>
  <si>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</si>
  <si>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</si>
  <si>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</si>
  <si>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</si>
  <si>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</si>
  <si>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</si>
  <si>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</si>
  <si>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</si>
  <si>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</si>
  <si>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</si>
  <si>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</si>
  <si>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</si>
  <si>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</si>
  <si>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</si>
  <si>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</si>
  <si>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</si>
  <si>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</si>
  <si>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</si>
  <si>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</si>
  <si>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</si>
  <si>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</si>
  <si>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</si>
  <si>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</si>
  <si>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</si>
  <si>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</si>
  <si>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</si>
  <si>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</si>
  <si>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</si>
  <si>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</si>
  <si>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</si>
  <si>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</si>
  <si>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</si>
  <si>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</si>
  <si>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</si>
  <si>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</si>
  <si>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</si>
  <si>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</si>
  <si>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</si>
  <si>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</si>
  <si>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</si>
  <si>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</si>
  <si>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</si>
  <si>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</si>
  <si>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</si>
  <si>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</si>
  <si>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</si>
  <si>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</si>
  <si>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</si>
  <si>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</si>
  <si>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</si>
  <si>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</si>
  <si>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</si>
  <si>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</si>
  <si>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</si>
  <si>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</si>
  <si>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</si>
  <si>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</si>
  <si>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</si>
  <si>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</si>
  <si>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</si>
  <si>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</si>
  <si>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</si>
  <si>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</si>
  <si>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</si>
  <si>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</si>
  <si>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</si>
  <si>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</si>
  <si>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</si>
  <si>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</si>
  <si>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</si>
  <si>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</si>
  <si>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</si>
  <si>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</si>
  <si>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</si>
  <si>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</si>
  <si>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</si>
  <si>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</si>
  <si>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</si>
  <si>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</si>
  <si>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</si>
  <si>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</si>
  <si>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</si>
  <si>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</si>
  <si>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</si>
  <si>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</si>
  <si>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</si>
  <si>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</si>
  <si>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</si>
  <si>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</si>
  <si>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</si>
  <si>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</si>
  <si>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</si>
  <si>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</si>
  <si>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</si>
  <si>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</si>
  <si>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</si>
  <si>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</si>
  <si>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</si>
  <si>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</si>
  <si>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</si>
  <si>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</si>
  <si>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</si>
  <si>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</si>
  <si>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</si>
  <si>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</si>
  <si>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</si>
  <si>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</si>
  <si>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</si>
  <si>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</si>
  <si>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</si>
  <si>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</si>
  <si>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</si>
  <si>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</si>
  <si>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</si>
  <si>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</si>
  <si>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Successful</t>
  </si>
  <si>
    <t>Failed</t>
  </si>
  <si>
    <t>Median</t>
  </si>
  <si>
    <t>Minimum</t>
  </si>
  <si>
    <t>Maximum</t>
  </si>
  <si>
    <t>Variance</t>
  </si>
  <si>
    <t>Std.D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</si>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</sst>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  <xf numFmtId="9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8" fillId="33" borderId="0" xfId="0" applyFont="1" applyFill="1" applyAlignment="1">
      <alignment vertical="center" wrapText="1"/>
    </xf>
    <xf numFmtId="0" fontId="0" fillId="33" borderId="0" xfId="0" applyFill="1"/>
    <xf numFmtId="9" fontId="0" fillId="33" borderId="0" xfId="0" applyNumberFormat="1" applyFill="1"/>
    <xf numFmtId="0" fontId="0" fillId="0" borderId="10" xfId="0" applyBorder="1" applyAlignment="1">
      <alignment horizontal="center"/>
    </xf>
    <xf numFmtId="0" fontId="0" fillId="0" borderId="0" xfId="0" applyNumberFormat="1"/>
    <xf numFmtId="0" fontId="16" fillId="34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9" fontId="0" fillId="0" borderId="10" xfId="0" applyNumberFormat="1" applyBorder="1"/>
    <xf numFmtId="0" fontId="16" fillId="34" borderId="10" xfId="0" applyFont="1" applyFill="1" applyBorder="1" applyAlignment="1">
      <alignment horizontal="left"/>
    </xf>
    <xf numFmtId="0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-Cat!PivotTable2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of Crowdfunding Projects - by Category</a:t>
            </a:r>
          </a:p>
        </c:rich>
      </c:tx>
      <c:layout>
        <c:manualLayout>
          <c:xMode val="edge"/>
          <c:yMode val="edge"/>
          <c:x val="0.28167639671877448"/>
          <c:y val="0.119413734899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9177277179235921E-2"/>
              <c:y val="-8.41750841750841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-Cat'!$B$3:$B$4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-Cat'!$B$5:$B$14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319-A1D0-8DD2AC9C47B0}"/>
            </c:ext>
          </c:extLst>
        </c:ser>
        <c:ser>
          <c:idx val="1"/>
          <c:order val="1"/>
          <c:tx>
            <c:strRef>
              <c:f>'Outcome -Cat'!$C$3:$C$4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-Cat'!$C$5:$C$14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C-4319-A1D0-8DD2AC9C47B0}"/>
            </c:ext>
          </c:extLst>
        </c:ser>
        <c:ser>
          <c:idx val="2"/>
          <c:order val="2"/>
          <c:tx>
            <c:strRef>
              <c:f>'Outcome -Cat'!$D$3:$D$4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51D-4447-9264-DD1E993E30C5}"/>
              </c:ext>
            </c:extLst>
          </c:dPt>
          <c:dLbls>
            <c:dLbl>
              <c:idx val="7"/>
              <c:layout>
                <c:manualLayout>
                  <c:x val="3.9177277179235921E-2"/>
                  <c:y val="-8.41750841750841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1D-4447-9264-DD1E993E3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-Cat'!$D$5:$D$14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C-4319-A1D0-8DD2AC9C47B0}"/>
            </c:ext>
          </c:extLst>
        </c:ser>
        <c:ser>
          <c:idx val="3"/>
          <c:order val="3"/>
          <c:tx>
            <c:strRef>
              <c:f>'Outcome -Cat'!$E$3:$E$4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-Cat'!$A$5:$A$14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-Cat'!$E$5:$E$14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D-4447-9264-DD1E993E30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034415"/>
        <c:axId val="355895855"/>
      </c:barChart>
      <c:catAx>
        <c:axId val="55303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5855"/>
        <c:crosses val="autoZero"/>
        <c:auto val="1"/>
        <c:lblAlgn val="ctr"/>
        <c:lblOffset val="100"/>
        <c:noMultiLvlLbl val="0"/>
      </c:catAx>
      <c:valAx>
        <c:axId val="3558958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Count of the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[CrowdfundingBook.xlsx]Outcome- sub!PivotTable3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of Crowdfunding Projects - by</a:t>
            </a:r>
            <a:r>
              <a:rPr lang="en-AU" baseline="0"/>
              <a:t> Sub-Category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'Outcome-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'Outcome- sub'!$A$6:$A$30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'Outcome- sub'!$B$6:$B$30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2E0-B37F-1DBB4421A2DA}"/>
            </c:ext>
          </c:extLst>
        </c:ser>
        <c:ser>
          <c:idx val="1"/>
          <c:order val="1"/>
          <c:tx>
            <c:strRef>
              <c:f>'Outcome-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'Outcome- sub'!$A$6:$A$30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'Outcome- sub'!$C$6:$C$30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B-4283-82ED-B6FB295463F4}"/>
            </c:ext>
          </c:extLst>
        </c:ser>
        <c:ser>
          <c:idx val="2"/>
          <c:order val="2"/>
          <c:tx>
            <c:strRef>
              <c:f>'Outcome-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'Outcome- sub'!$A$6:$A$30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'Outcome-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B-4283-82ED-B6FB295463F4}"/>
            </c:ext>
          </c:extLst>
        </c:ser>
        <c:ser>
          <c:idx val="3"/>
          <c:order val="3"/>
          <c:tx>
            <c:strRef>
              <c:f>'Outcome-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'Outcome- sub'!$A$6:$A$30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'Outcome- sub'!$E$6:$E$30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B-4283-82ED-B6FB2954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556511"/>
        <c:axId val="384604655"/>
      </c:barChart>
      <c:catAx>
        <c:axId val="5535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4655"/>
        <c:crosses val="autoZero"/>
        <c:auto val="1"/>
        <c:lblAlgn val="ctr"/>
        <c:lblOffset val="100"/>
        <c:noMultiLvlLbl val="0"/>
      </c:catAx>
      <c:valAx>
        <c:axId val="3846046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 of the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Outcome of Crowdfunding Projects -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>
                  <a:alpha val="83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-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6-4A95-90B3-0C4BE545980B}"/>
            </c:ext>
          </c:extLst>
        </c:ser>
        <c:ser>
          <c:idx val="1"/>
          <c:order val="1"/>
          <c:tx>
            <c:strRef>
              <c:f>'Outcome -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22B-B298-2959C8306506}"/>
            </c:ext>
          </c:extLst>
        </c:ser>
        <c:ser>
          <c:idx val="2"/>
          <c:order val="2"/>
          <c:tx>
            <c:strRef>
              <c:f>'Outcome -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8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22B-B298-2959C8306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891791"/>
        <c:axId val="1505601551"/>
      </c:lineChart>
      <c:catAx>
        <c:axId val="28689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1551"/>
        <c:crosses val="autoZero"/>
        <c:auto val="1"/>
        <c:lblAlgn val="ctr"/>
        <c:lblOffset val="100"/>
        <c:noMultiLvlLbl val="0"/>
      </c:catAx>
      <c:valAx>
        <c:axId val="15056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Count of the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'Outcome-Percentage'!$F$1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'Outcome-Percentage'!$A$2:$A$13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'Outcome-Percentage'!$F$2:$F$13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BC7-9555-7908C63C2DC6}"/>
            </c:ext>
          </c:extLst>
        </c:ser>
        <c:ser>
          <c:idx val="1"/>
          <c:order val="1"/>
          <c:tx>
            <c:strRef>
              <c:f>'Outcome-Percentage'!$G$1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'Outcome-Percentage'!$A$2:$A$13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'Outcome-Percentage'!$G$2:$G$13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BC7-9555-7908C63C2DC6}"/>
            </c:ext>
          </c:extLst>
        </c:ser>
        <c:ser>
          <c:idx val="2"/>
          <c:order val="2"/>
          <c:tx>
            <c:strRef>
              <c:f>'Outcome-Percentage'!$H$1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'Outcome-Percentage'!$A$2:$A$13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'Outcome-Percentage'!$H$2:$H$13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BC7-9555-7908C63C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50975"/>
        <c:axId val="486250143"/>
      </c:lineChart>
      <c:catAx>
        <c:axId val="542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50143"/>
        <c:crosses val="autoZero"/>
        <c:auto val="1"/>
        <c:lblAlgn val="ctr"/>
        <c:lblOffset val="100"/>
        <c:noMultiLvlLbl val="0"/>
      </c:catAx>
      <c:valAx>
        <c:axId val="4862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percentage</a:t>
            </a:r>
            <a:r>
              <a:rPr lang="en-AU" baseline="0"/>
              <a:t> - By Sub-Category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Additional!$E$1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7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Additional!$A$2:$A$25</c:f>
              <c:strCache>
                <c:ptCount val="24"/>
                <c:pt idx="0">
                  <c:v>audio</c:v>
                </c:pt>
                <c:pt idx="1">
                  <c:v>world music</c:v>
                </c:pt>
                <c:pt idx="2">
                  <c:v>web</c:v>
                </c:pt>
                <c:pt idx="3">
                  <c:v>translations</c:v>
                </c:pt>
                <c:pt idx="4">
                  <c:v>television</c:v>
                </c:pt>
                <c:pt idx="5">
                  <c:v>wearables</c:v>
                </c:pt>
                <c:pt idx="6">
                  <c:v>photography books</c:v>
                </c:pt>
                <c:pt idx="7">
                  <c:v>nonfiction</c:v>
                </c:pt>
                <c:pt idx="8">
                  <c:v>animation</c:v>
                </c:pt>
                <c:pt idx="9">
                  <c:v>drama</c:v>
                </c:pt>
                <c:pt idx="10">
                  <c:v>jazz</c:v>
                </c:pt>
                <c:pt idx="11">
                  <c:v>rock</c:v>
                </c:pt>
                <c:pt idx="12">
                  <c:v>metal</c:v>
                </c:pt>
                <c:pt idx="13">
                  <c:v>documentary</c:v>
                </c:pt>
                <c:pt idx="14">
                  <c:v>shorts</c:v>
                </c:pt>
                <c:pt idx="15">
                  <c:v>electric music</c:v>
                </c:pt>
                <c:pt idx="16">
                  <c:v>plays</c:v>
                </c:pt>
                <c:pt idx="17">
                  <c:v>fiction</c:v>
                </c:pt>
                <c:pt idx="18">
                  <c:v>indie rock</c:v>
                </c:pt>
                <c:pt idx="19">
                  <c:v>radio &amp; podcasts</c:v>
                </c:pt>
                <c:pt idx="20">
                  <c:v>video games</c:v>
                </c:pt>
                <c:pt idx="21">
                  <c:v>food trucks</c:v>
                </c:pt>
                <c:pt idx="22">
                  <c:v>science fiction</c:v>
                </c:pt>
                <c:pt idx="23">
                  <c:v>mobile games</c:v>
                </c:pt>
              </c:strCache>
            </c:strRef>
          </c:cat>
          <c:val>
            <c:numRef>
              <c:f>Additional!$E$2:$E$25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0.23529411764705882</c:v>
                </c:pt>
                <c:pt idx="3">
                  <c:v>0.33333333333333331</c:v>
                </c:pt>
                <c:pt idx="4">
                  <c:v>0.17647058823529413</c:v>
                </c:pt>
                <c:pt idx="5">
                  <c:v>0.35555555555555557</c:v>
                </c:pt>
                <c:pt idx="6">
                  <c:v>0.26190476190476192</c:v>
                </c:pt>
                <c:pt idx="7">
                  <c:v>0.2857142857142857</c:v>
                </c:pt>
                <c:pt idx="8">
                  <c:v>0.29411764705882354</c:v>
                </c:pt>
                <c:pt idx="9">
                  <c:v>0.32432432432432434</c:v>
                </c:pt>
                <c:pt idx="10">
                  <c:v>0.35294117647058826</c:v>
                </c:pt>
                <c:pt idx="11">
                  <c:v>0.35294117647058826</c:v>
                </c:pt>
                <c:pt idx="12">
                  <c:v>0.42857142857142855</c:v>
                </c:pt>
                <c:pt idx="13">
                  <c:v>0.35</c:v>
                </c:pt>
                <c:pt idx="14">
                  <c:v>0.3125</c:v>
                </c:pt>
                <c:pt idx="15">
                  <c:v>0.44444444444444442</c:v>
                </c:pt>
                <c:pt idx="16">
                  <c:v>0.38372093023255816</c:v>
                </c:pt>
                <c:pt idx="17">
                  <c:v>0.41176470588235292</c:v>
                </c:pt>
                <c:pt idx="18">
                  <c:v>0.42222222222222222</c:v>
                </c:pt>
                <c:pt idx="19">
                  <c:v>0.5</c:v>
                </c:pt>
                <c:pt idx="20">
                  <c:v>0.42857142857142855</c:v>
                </c:pt>
                <c:pt idx="21">
                  <c:v>0.43478260869565216</c:v>
                </c:pt>
                <c:pt idx="22">
                  <c:v>0.6428571428571429</c:v>
                </c:pt>
                <c:pt idx="23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0C2-B51E-3E14C3E0F30D}"/>
            </c:ext>
          </c:extLst>
        </c:ser>
        <c:ser>
          <c:idx val="1"/>
          <c:order val="1"/>
          <c:tx>
            <c:strRef>
              <c:f>Additional!$F$1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Additional!$A$2:$A$25</c:f>
              <c:strCache>
                <c:ptCount val="24"/>
                <c:pt idx="0">
                  <c:v>audio</c:v>
                </c:pt>
                <c:pt idx="1">
                  <c:v>world music</c:v>
                </c:pt>
                <c:pt idx="2">
                  <c:v>web</c:v>
                </c:pt>
                <c:pt idx="3">
                  <c:v>translations</c:v>
                </c:pt>
                <c:pt idx="4">
                  <c:v>television</c:v>
                </c:pt>
                <c:pt idx="5">
                  <c:v>wearables</c:v>
                </c:pt>
                <c:pt idx="6">
                  <c:v>photography books</c:v>
                </c:pt>
                <c:pt idx="7">
                  <c:v>nonfiction</c:v>
                </c:pt>
                <c:pt idx="8">
                  <c:v>animation</c:v>
                </c:pt>
                <c:pt idx="9">
                  <c:v>drama</c:v>
                </c:pt>
                <c:pt idx="10">
                  <c:v>jazz</c:v>
                </c:pt>
                <c:pt idx="11">
                  <c:v>rock</c:v>
                </c:pt>
                <c:pt idx="12">
                  <c:v>metal</c:v>
                </c:pt>
                <c:pt idx="13">
                  <c:v>documentary</c:v>
                </c:pt>
                <c:pt idx="14">
                  <c:v>shorts</c:v>
                </c:pt>
                <c:pt idx="15">
                  <c:v>electric music</c:v>
                </c:pt>
                <c:pt idx="16">
                  <c:v>plays</c:v>
                </c:pt>
                <c:pt idx="17">
                  <c:v>fiction</c:v>
                </c:pt>
                <c:pt idx="18">
                  <c:v>indie rock</c:v>
                </c:pt>
                <c:pt idx="19">
                  <c:v>radio &amp; podcasts</c:v>
                </c:pt>
                <c:pt idx="20">
                  <c:v>video games</c:v>
                </c:pt>
                <c:pt idx="21">
                  <c:v>food trucks</c:v>
                </c:pt>
                <c:pt idx="22">
                  <c:v>science fiction</c:v>
                </c:pt>
                <c:pt idx="23">
                  <c:v>mobile games</c:v>
                </c:pt>
              </c:strCache>
            </c:strRef>
          </c:cat>
          <c:val>
            <c:numRef>
              <c:f>Additional!$F$2:$F$25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0.70588235294117652</c:v>
                </c:pt>
                <c:pt idx="3">
                  <c:v>0.66666666666666663</c:v>
                </c:pt>
                <c:pt idx="4">
                  <c:v>0.6470588235294118</c:v>
                </c:pt>
                <c:pt idx="5">
                  <c:v>0.62222222222222223</c:v>
                </c:pt>
                <c:pt idx="6">
                  <c:v>0.61904761904761907</c:v>
                </c:pt>
                <c:pt idx="7">
                  <c:v>0.61904761904761907</c:v>
                </c:pt>
                <c:pt idx="8">
                  <c:v>0.61764705882352944</c:v>
                </c:pt>
                <c:pt idx="9">
                  <c:v>0.59459459459459463</c:v>
                </c:pt>
                <c:pt idx="10">
                  <c:v>0.58823529411764708</c:v>
                </c:pt>
                <c:pt idx="11">
                  <c:v>0.57647058823529407</c:v>
                </c:pt>
                <c:pt idx="12">
                  <c:v>0.5714285714285714</c:v>
                </c:pt>
                <c:pt idx="13">
                  <c:v>0.56666666666666665</c:v>
                </c:pt>
                <c:pt idx="14">
                  <c:v>0.5625</c:v>
                </c:pt>
                <c:pt idx="15">
                  <c:v>0.55555555555555558</c:v>
                </c:pt>
                <c:pt idx="16">
                  <c:v>0.54360465116279066</c:v>
                </c:pt>
                <c:pt idx="17">
                  <c:v>0.52941176470588236</c:v>
                </c:pt>
                <c:pt idx="18">
                  <c:v>0.51111111111111107</c:v>
                </c:pt>
                <c:pt idx="19">
                  <c:v>0.5</c:v>
                </c:pt>
                <c:pt idx="20">
                  <c:v>0.48571428571428571</c:v>
                </c:pt>
                <c:pt idx="21">
                  <c:v>0.47826086956521741</c:v>
                </c:pt>
                <c:pt idx="22">
                  <c:v>0.35714285714285715</c:v>
                </c:pt>
                <c:pt idx="23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0C2-B51E-3E14C3E0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927919"/>
        <c:axId val="175099423"/>
      </c:lineChart>
      <c:catAx>
        <c:axId val="19889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9423"/>
        <c:crosses val="autoZero"/>
        <c:auto val="1"/>
        <c:lblAlgn val="ctr"/>
        <c:lblOffset val="100"/>
        <c:noMultiLvlLbl val="0"/>
      </c:catAx>
      <c:valAx>
        <c:axId val="175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</xdr:row>
      <xdr:rowOff>83820</xdr:rowOff>
    </xdr:from>
    <xdr:to>
      <xdr:col>21</xdr:col>
      <xdr:colOff>274320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90CF4-5877-F952-2E10-563CE7A88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91440</xdr:rowOff>
    </xdr:from>
    <xdr:to>
      <xdr:col>19</xdr:col>
      <xdr:colOff>304800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1685-25B5-2FFC-D9A1-52299B2B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2</xdr:row>
      <xdr:rowOff>129540</xdr:rowOff>
    </xdr:from>
    <xdr:to>
      <xdr:col>13</xdr:col>
      <xdr:colOff>289560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FBC7-BCA3-5C33-81E6-439EDB80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0</xdr:row>
      <xdr:rowOff>179070</xdr:rowOff>
    </xdr:from>
    <xdr:to>
      <xdr:col>19</xdr:col>
      <xdr:colOff>312420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9DFF1-5916-CFF3-D4A0-22FEEACCA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0</xdr:row>
      <xdr:rowOff>270510</xdr:rowOff>
    </xdr:from>
    <xdr:to>
      <xdr:col>16</xdr:col>
      <xdr:colOff>434340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DEC27-C872-90DF-C6BA-C584DE6C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Mani" refreshedDate="45247.413958333331" createdVersion="8" refreshedVersion="8" minRefreshableVersion="3" recordCount="1000" xr:uid="{65CBF402-27E2-4CDE-AAC7-D82ED1CF329A}">
  <cacheSource type="worksheet">
    <worksheetSource ref="A1:T1001" sheet="Main 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.2631387472709156E-2" maxValue="18.638888888888889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Mani" refreshedDate="45250.405104282407" createdVersion="8" refreshedVersion="8" minRefreshableVersion="3" recordCount="1000" xr:uid="{F031CC0A-5D1A-4523-BCF6-D97CF46BFCBD}">
  <cacheSource type="worksheet">
    <worksheetSource ref="F1:T1001" sheet="Main Crowdfunding"/>
  </cacheSource>
  <cacheFields count="18"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.2631387472709156E-2" maxValue="18.638888888888889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e v="#DIV/0!"/>
    <x v="0"/>
    <x v="0"/>
    <x v="0"/>
    <n v="1450159200"/>
    <x v="0"/>
    <b v="0"/>
    <s v="food/food trucks"/>
    <x v="0"/>
    <x v="0"/>
  </r>
  <r>
    <n v="1"/>
    <s v="Odom Inc"/>
    <s v="Managed bottom-line architecture"/>
    <x v="1"/>
    <x v="1"/>
    <x v="1"/>
    <x v="1"/>
    <x v="1"/>
    <n v="6.5822784810126587"/>
    <x v="1"/>
    <x v="1"/>
    <x v="1"/>
    <n v="1408597200"/>
    <x v="0"/>
    <b v="1"/>
    <s v="music/rock"/>
    <x v="1"/>
    <x v="1"/>
  </r>
  <r>
    <n v="2"/>
    <s v="Melton, Robinson and Fritz"/>
    <s v="Function-based leadingedge pricing structure"/>
    <x v="2"/>
    <x v="2"/>
    <x v="1"/>
    <x v="2"/>
    <x v="2"/>
    <n v="9.2265812131805541E-2"/>
    <x v="2"/>
    <x v="2"/>
    <x v="2"/>
    <n v="1384840800"/>
    <x v="0"/>
    <b v="0"/>
    <s v="technology/web"/>
    <x v="2"/>
    <x v="2"/>
  </r>
  <r>
    <n v="3"/>
    <s v="Mcdonald, Gonzalez and Ross"/>
    <s v="Vision-oriented fresh-thinking conglomeration"/>
    <x v="3"/>
    <x v="3"/>
    <x v="0"/>
    <x v="3"/>
    <x v="3"/>
    <n v="2.4573412698412693"/>
    <x v="1"/>
    <x v="1"/>
    <x v="3"/>
    <n v="1568955600"/>
    <x v="0"/>
    <b v="0"/>
    <s v="music/rock"/>
    <x v="1"/>
    <x v="1"/>
  </r>
  <r>
    <n v="4"/>
    <s v="Larson-Little"/>
    <s v="Proactive foreground core"/>
    <x v="4"/>
    <x v="4"/>
    <x v="0"/>
    <x v="4"/>
    <x v="4"/>
    <n v="1.3071002979145978"/>
    <x v="1"/>
    <x v="1"/>
    <x v="4"/>
    <n v="1548309600"/>
    <x v="0"/>
    <b v="0"/>
    <s v="theater/plays"/>
    <x v="3"/>
    <x v="3"/>
  </r>
  <r>
    <n v="5"/>
    <s v="Harris Group"/>
    <s v="Open-source optimizing database"/>
    <x v="4"/>
    <x v="5"/>
    <x v="1"/>
    <x v="5"/>
    <x v="5"/>
    <n v="0.9978070175438597"/>
    <x v="3"/>
    <x v="3"/>
    <x v="5"/>
    <n v="1347080400"/>
    <x v="0"/>
    <b v="0"/>
    <s v="theater/plays"/>
    <x v="3"/>
    <x v="3"/>
  </r>
  <r>
    <n v="6"/>
    <s v="Ortiz, Coleman and Mitchell"/>
    <s v="Operative upward-trending algorithm"/>
    <x v="5"/>
    <x v="6"/>
    <x v="0"/>
    <x v="6"/>
    <x v="6"/>
    <n v="1.1645299145299146"/>
    <x v="4"/>
    <x v="4"/>
    <x v="6"/>
    <n v="1505365200"/>
    <x v="0"/>
    <b v="0"/>
    <s v="film &amp; video/documentary"/>
    <x v="4"/>
    <x v="4"/>
  </r>
  <r>
    <n v="7"/>
    <s v="Carter-Guzman"/>
    <s v="Centralized cohesive challenge"/>
    <x v="6"/>
    <x v="7"/>
    <x v="1"/>
    <x v="7"/>
    <x v="7"/>
    <n v="1.4430739109153206"/>
    <x v="3"/>
    <x v="3"/>
    <x v="7"/>
    <n v="1439614800"/>
    <x v="0"/>
    <b v="0"/>
    <s v="theater/plays"/>
    <x v="3"/>
    <x v="3"/>
  </r>
  <r>
    <n v="8"/>
    <s v="Nunez-Richards"/>
    <s v="Exclusive attitude-oriented intranet"/>
    <x v="7"/>
    <x v="8"/>
    <x v="2"/>
    <x v="8"/>
    <x v="8"/>
    <n v="2.8153655895770149E-2"/>
    <x v="3"/>
    <x v="3"/>
    <x v="8"/>
    <n v="1281502800"/>
    <x v="0"/>
    <b v="0"/>
    <s v="theater/plays"/>
    <x v="3"/>
    <x v="3"/>
  </r>
  <r>
    <n v="9"/>
    <s v="Rangel, Holt and Jones"/>
    <s v="Open-source fresh-thinking model"/>
    <x v="8"/>
    <x v="9"/>
    <x v="0"/>
    <x v="9"/>
    <x v="9"/>
    <n v="1.1759530791788857"/>
    <x v="1"/>
    <x v="1"/>
    <x v="9"/>
    <n v="1383804000"/>
    <x v="0"/>
    <b v="0"/>
    <s v="music/electric music"/>
    <x v="1"/>
    <x v="5"/>
  </r>
  <r>
    <n v="10"/>
    <s v="Green Ltd"/>
    <s v="Monitored empowering installation"/>
    <x v="5"/>
    <x v="10"/>
    <x v="1"/>
    <x v="10"/>
    <x v="10"/>
    <n v="1.2096153846153848"/>
    <x v="1"/>
    <x v="1"/>
    <x v="10"/>
    <n v="1285909200"/>
    <x v="0"/>
    <b v="0"/>
    <s v="film &amp; video/drama"/>
    <x v="4"/>
    <x v="6"/>
  </r>
  <r>
    <n v="11"/>
    <s v="Perez, Johnson and Gardner"/>
    <s v="Grass-roots zero administration system engine"/>
    <x v="9"/>
    <x v="11"/>
    <x v="0"/>
    <x v="11"/>
    <x v="11"/>
    <n v="1.781305114638448"/>
    <x v="1"/>
    <x v="1"/>
    <x v="11"/>
    <n v="1285563600"/>
    <x v="0"/>
    <b v="1"/>
    <s v="theater/plays"/>
    <x v="3"/>
    <x v="3"/>
  </r>
  <r>
    <n v="12"/>
    <s v="Kim Ltd"/>
    <s v="Assimilated hybrid intranet"/>
    <x v="9"/>
    <x v="12"/>
    <x v="0"/>
    <x v="12"/>
    <x v="12"/>
    <n v="1.6245310245310243"/>
    <x v="1"/>
    <x v="1"/>
    <x v="12"/>
    <n v="1572411600"/>
    <x v="0"/>
    <b v="0"/>
    <s v="film &amp; video/drama"/>
    <x v="4"/>
    <x v="6"/>
  </r>
  <r>
    <n v="13"/>
    <s v="Walker, Taylor and Coleman"/>
    <s v="Multi-tiered directional open architecture"/>
    <x v="3"/>
    <x v="13"/>
    <x v="1"/>
    <x v="13"/>
    <x v="13"/>
    <n v="2.5012147716229354"/>
    <x v="1"/>
    <x v="1"/>
    <x v="13"/>
    <n v="1466658000"/>
    <x v="0"/>
    <b v="0"/>
    <s v="music/indie rock"/>
    <x v="1"/>
    <x v="7"/>
  </r>
  <r>
    <n v="14"/>
    <s v="Rodriguez, Rose and Stewart"/>
    <s v="Cloned directional synergy"/>
    <x v="10"/>
    <x v="14"/>
    <x v="0"/>
    <x v="14"/>
    <x v="14"/>
    <n v="0.33384751773049648"/>
    <x v="1"/>
    <x v="1"/>
    <x v="14"/>
    <n v="1333342800"/>
    <x v="0"/>
    <b v="0"/>
    <s v="music/indie rock"/>
    <x v="1"/>
    <x v="7"/>
  </r>
  <r>
    <n v="15"/>
    <s v="Wright, Hunt and Rowe"/>
    <s v="Extended eco-centric pricing structure"/>
    <x v="11"/>
    <x v="15"/>
    <x v="0"/>
    <x v="15"/>
    <x v="15"/>
    <n v="0.10466345525088276"/>
    <x v="1"/>
    <x v="1"/>
    <x v="15"/>
    <n v="1576303200"/>
    <x v="0"/>
    <b v="0"/>
    <s v="technology/wearables"/>
    <x v="2"/>
    <x v="8"/>
  </r>
  <r>
    <n v="16"/>
    <s v="Hines Inc"/>
    <s v="Cross-platform systemic adapter"/>
    <x v="12"/>
    <x v="16"/>
    <x v="1"/>
    <x v="16"/>
    <x v="16"/>
    <n v="6.4947058823529416"/>
    <x v="1"/>
    <x v="1"/>
    <x v="16"/>
    <n v="1392271200"/>
    <x v="0"/>
    <b v="0"/>
    <s v="publishing/nonfiction"/>
    <x v="5"/>
    <x v="9"/>
  </r>
  <r>
    <n v="17"/>
    <s v="Cochran-Nguyen"/>
    <s v="Seamless 4thgeneration methodology"/>
    <x v="13"/>
    <x v="17"/>
    <x v="1"/>
    <x v="17"/>
    <x v="17"/>
    <n v="0.12761509443961788"/>
    <x v="1"/>
    <x v="1"/>
    <x v="17"/>
    <n v="1294898400"/>
    <x v="0"/>
    <b v="0"/>
    <s v="film &amp; video/animation"/>
    <x v="4"/>
    <x v="10"/>
  </r>
  <r>
    <n v="18"/>
    <s v="Johnson-Gould"/>
    <s v="Exclusive needs-based adapter"/>
    <x v="14"/>
    <x v="18"/>
    <x v="3"/>
    <x v="18"/>
    <x v="18"/>
    <n v="0.49564509564509562"/>
    <x v="1"/>
    <x v="1"/>
    <x v="18"/>
    <n v="1537074000"/>
    <x v="0"/>
    <b v="0"/>
    <s v="theater/plays"/>
    <x v="3"/>
    <x v="3"/>
  </r>
  <r>
    <n v="19"/>
    <s v="Perez-Hess"/>
    <s v="Down-sized cohesive archive"/>
    <x v="15"/>
    <x v="19"/>
    <x v="0"/>
    <x v="19"/>
    <x v="19"/>
    <n v="7.2002373887240359E-2"/>
    <x v="1"/>
    <x v="1"/>
    <x v="19"/>
    <n v="1553490000"/>
    <x v="0"/>
    <b v="1"/>
    <s v="theater/plays"/>
    <x v="3"/>
    <x v="3"/>
  </r>
  <r>
    <n v="20"/>
    <s v="Reeves, Thompson and Richardson"/>
    <s v="Proactive composite alliance"/>
    <x v="16"/>
    <x v="20"/>
    <x v="1"/>
    <x v="20"/>
    <x v="20"/>
    <n v="8.0403146210069096E-2"/>
    <x v="1"/>
    <x v="1"/>
    <x v="20"/>
    <n v="1406523600"/>
    <x v="0"/>
    <b v="0"/>
    <s v="film &amp; video/drama"/>
    <x v="4"/>
    <x v="6"/>
  </r>
  <r>
    <n v="21"/>
    <s v="Simmons-Reynolds"/>
    <s v="Re-engineered intangible definition"/>
    <x v="17"/>
    <x v="21"/>
    <x v="0"/>
    <x v="21"/>
    <x v="21"/>
    <n v="7.3463356973995281E-2"/>
    <x v="1"/>
    <x v="1"/>
    <x v="21"/>
    <n v="1316322000"/>
    <x v="0"/>
    <b v="0"/>
    <s v="theater/plays"/>
    <x v="3"/>
    <x v="3"/>
  </r>
  <r>
    <n v="22"/>
    <s v="Collier Inc"/>
    <s v="Enhanced dynamic definition"/>
    <x v="18"/>
    <x v="22"/>
    <x v="1"/>
    <x v="22"/>
    <x v="22"/>
    <n v="0.14390007414589631"/>
    <x v="1"/>
    <x v="1"/>
    <x v="22"/>
    <n v="1524027600"/>
    <x v="0"/>
    <b v="0"/>
    <s v="theater/plays"/>
    <x v="3"/>
    <x v="3"/>
  </r>
  <r>
    <n v="23"/>
    <s v="Gray-Jenkins"/>
    <s v="Devolved next generation adapter"/>
    <x v="6"/>
    <x v="23"/>
    <x v="1"/>
    <x v="23"/>
    <x v="23"/>
    <n v="2.338341158059468"/>
    <x v="4"/>
    <x v="4"/>
    <x v="23"/>
    <n v="1554699600"/>
    <x v="0"/>
    <b v="0"/>
    <s v="film &amp; video/documentary"/>
    <x v="4"/>
    <x v="4"/>
  </r>
  <r>
    <n v="24"/>
    <s v="Scott, Wilson and Martin"/>
    <s v="Cross-platform intermediate frame"/>
    <x v="19"/>
    <x v="24"/>
    <x v="1"/>
    <x v="24"/>
    <x v="24"/>
    <n v="4.2211841033389853E-2"/>
    <x v="1"/>
    <x v="1"/>
    <x v="24"/>
    <n v="1403499600"/>
    <x v="0"/>
    <b v="0"/>
    <s v="technology/wearables"/>
    <x v="2"/>
    <x v="8"/>
  </r>
  <r>
    <n v="25"/>
    <s v="Caldwell, Velazquez and Wilson"/>
    <s v="Monitored impactful analyzer"/>
    <x v="20"/>
    <x v="25"/>
    <x v="1"/>
    <x v="25"/>
    <x v="25"/>
    <n v="1.3278304517568322"/>
    <x v="1"/>
    <x v="1"/>
    <x v="25"/>
    <n v="1307422800"/>
    <x v="0"/>
    <b v="1"/>
    <s v="games/video games"/>
    <x v="6"/>
    <x v="11"/>
  </r>
  <r>
    <n v="26"/>
    <s v="Spencer-Bates"/>
    <s v="Optional responsive customer loyalty"/>
    <x v="21"/>
    <x v="26"/>
    <x v="3"/>
    <x v="26"/>
    <x v="26"/>
    <n v="3.2566939032055313E-2"/>
    <x v="1"/>
    <x v="1"/>
    <x v="26"/>
    <n v="1535346000"/>
    <x v="0"/>
    <b v="0"/>
    <s v="theater/plays"/>
    <x v="3"/>
    <x v="3"/>
  </r>
  <r>
    <n v="27"/>
    <s v="Best, Carr and Williams"/>
    <s v="Diverse transitional migration"/>
    <x v="22"/>
    <x v="27"/>
    <x v="0"/>
    <x v="27"/>
    <x v="27"/>
    <n v="5.33"/>
    <x v="1"/>
    <x v="1"/>
    <x v="27"/>
    <n v="1444539600"/>
    <x v="0"/>
    <b v="0"/>
    <s v="music/rock"/>
    <x v="1"/>
    <x v="1"/>
  </r>
  <r>
    <n v="28"/>
    <s v="Campbell, Brown and Powell"/>
    <s v="Synchronized global task-force"/>
    <x v="23"/>
    <x v="28"/>
    <x v="1"/>
    <x v="28"/>
    <x v="28"/>
    <n v="4.7398889715403486E-2"/>
    <x v="1"/>
    <x v="1"/>
    <x v="28"/>
    <n v="1267682400"/>
    <x v="0"/>
    <b v="1"/>
    <s v="theater/plays"/>
    <x v="3"/>
    <x v="3"/>
  </r>
  <r>
    <n v="29"/>
    <s v="Johnson, Parker and Haynes"/>
    <s v="Focused 6thgeneration forecast"/>
    <x v="24"/>
    <x v="29"/>
    <x v="1"/>
    <x v="29"/>
    <x v="29"/>
    <n v="0.20479438489108112"/>
    <x v="5"/>
    <x v="5"/>
    <x v="29"/>
    <n v="1535518800"/>
    <x v="0"/>
    <b v="0"/>
    <s v="film &amp; video/shorts"/>
    <x v="4"/>
    <x v="12"/>
  </r>
  <r>
    <n v="30"/>
    <s v="Clark-Cooke"/>
    <s v="Down-sized analyzing challenge"/>
    <x v="25"/>
    <x v="30"/>
    <x v="1"/>
    <x v="30"/>
    <x v="30"/>
    <n v="1.2450473729543496"/>
    <x v="1"/>
    <x v="1"/>
    <x v="30"/>
    <n v="1559106000"/>
    <x v="0"/>
    <b v="0"/>
    <s v="film &amp; video/animation"/>
    <x v="4"/>
    <x v="10"/>
  </r>
  <r>
    <n v="31"/>
    <s v="Schroeder Ltd"/>
    <s v="Progressive needs-based focus group"/>
    <x v="26"/>
    <x v="31"/>
    <x v="1"/>
    <x v="31"/>
    <x v="31"/>
    <n v="1.3716814159292035"/>
    <x v="4"/>
    <x v="4"/>
    <x v="31"/>
    <n v="1454392800"/>
    <x v="0"/>
    <b v="0"/>
    <s v="games/video games"/>
    <x v="6"/>
    <x v="11"/>
  </r>
  <r>
    <n v="32"/>
    <s v="Jackson PLC"/>
    <s v="Ergonomic 6thgeneration success"/>
    <x v="27"/>
    <x v="32"/>
    <x v="0"/>
    <x v="32"/>
    <x v="32"/>
    <n v="3.7628054092795495E-2"/>
    <x v="6"/>
    <x v="6"/>
    <x v="32"/>
    <n v="1517896800"/>
    <x v="0"/>
    <b v="0"/>
    <s v="film &amp; video/documentary"/>
    <x v="4"/>
    <x v="4"/>
  </r>
  <r>
    <n v="33"/>
    <s v="Blair, Collins and Carter"/>
    <s v="Exclusive interactive approach"/>
    <x v="28"/>
    <x v="33"/>
    <x v="1"/>
    <x v="33"/>
    <x v="33"/>
    <n v="6.9721483139227547E-2"/>
    <x v="1"/>
    <x v="1"/>
    <x v="33"/>
    <n v="1415685600"/>
    <x v="0"/>
    <b v="0"/>
    <s v="theater/plays"/>
    <x v="3"/>
    <x v="3"/>
  </r>
  <r>
    <n v="34"/>
    <s v="Maldonado and Sons"/>
    <s v="Reverse-engineered asynchronous archive"/>
    <x v="29"/>
    <x v="34"/>
    <x v="1"/>
    <x v="34"/>
    <x v="34"/>
    <n v="0.91397849462365599"/>
    <x v="1"/>
    <x v="1"/>
    <x v="34"/>
    <n v="1490677200"/>
    <x v="0"/>
    <b v="0"/>
    <s v="film &amp; video/documentary"/>
    <x v="4"/>
    <x v="4"/>
  </r>
  <r>
    <n v="35"/>
    <s v="Mitchell and Sons"/>
    <s v="Synergized intangible challenge"/>
    <x v="30"/>
    <x v="35"/>
    <x v="1"/>
    <x v="35"/>
    <x v="35"/>
    <n v="7.648915787232749E-2"/>
    <x v="3"/>
    <x v="3"/>
    <x v="35"/>
    <n v="1551506400"/>
    <x v="0"/>
    <b v="1"/>
    <s v="film &amp; video/drama"/>
    <x v="4"/>
    <x v="6"/>
  </r>
  <r>
    <n v="36"/>
    <s v="Jackson-Lewis"/>
    <s v="Monitored multi-state encryption"/>
    <x v="31"/>
    <x v="36"/>
    <x v="1"/>
    <x v="36"/>
    <x v="36"/>
    <n v="9.8303571428571441"/>
    <x v="1"/>
    <x v="1"/>
    <x v="36"/>
    <n v="1300856400"/>
    <x v="0"/>
    <b v="0"/>
    <s v="theater/plays"/>
    <x v="3"/>
    <x v="3"/>
  </r>
  <r>
    <n v="37"/>
    <s v="Black, Armstrong and Anderson"/>
    <s v="Profound attitude-oriented functionalities"/>
    <x v="32"/>
    <x v="37"/>
    <x v="1"/>
    <x v="37"/>
    <x v="37"/>
    <n v="1.3082958347755855"/>
    <x v="1"/>
    <x v="1"/>
    <x v="37"/>
    <n v="1573192800"/>
    <x v="0"/>
    <b v="1"/>
    <s v="publishing/fiction"/>
    <x v="5"/>
    <x v="13"/>
  </r>
  <r>
    <n v="38"/>
    <s v="Maldonado-Gonzalez"/>
    <s v="Digitized client-driven database"/>
    <x v="33"/>
    <x v="38"/>
    <x v="1"/>
    <x v="38"/>
    <x v="38"/>
    <n v="2.4277804525758304"/>
    <x v="1"/>
    <x v="1"/>
    <x v="38"/>
    <n v="1287810000"/>
    <x v="0"/>
    <b v="0"/>
    <s v="photography/photography books"/>
    <x v="7"/>
    <x v="14"/>
  </r>
  <r>
    <n v="39"/>
    <s v="Kim-Rice"/>
    <s v="Organized bi-directional function"/>
    <x v="34"/>
    <x v="39"/>
    <x v="0"/>
    <x v="39"/>
    <x v="39"/>
    <n v="0.57702020202020199"/>
    <x v="3"/>
    <x v="3"/>
    <x v="39"/>
    <n v="1362978000"/>
    <x v="0"/>
    <b v="0"/>
    <s v="theater/plays"/>
    <x v="3"/>
    <x v="3"/>
  </r>
  <r>
    <n v="40"/>
    <s v="Garcia, Garcia and Lopez"/>
    <s v="Reduced stable middleware"/>
    <x v="35"/>
    <x v="40"/>
    <x v="1"/>
    <x v="40"/>
    <x v="40"/>
    <n v="0.85387970615243336"/>
    <x v="1"/>
    <x v="1"/>
    <x v="40"/>
    <n v="1277355600"/>
    <x v="0"/>
    <b v="1"/>
    <s v="technology/wearables"/>
    <x v="2"/>
    <x v="8"/>
  </r>
  <r>
    <n v="41"/>
    <s v="Watts Group"/>
    <s v="Universal 5thgeneration neural-net"/>
    <x v="36"/>
    <x v="41"/>
    <x v="1"/>
    <x v="41"/>
    <x v="41"/>
    <n v="1.9182754182754185"/>
    <x v="6"/>
    <x v="6"/>
    <x v="41"/>
    <n v="1348981200"/>
    <x v="0"/>
    <b v="1"/>
    <s v="music/rock"/>
    <x v="1"/>
    <x v="1"/>
  </r>
  <r>
    <n v="42"/>
    <s v="Werner-Bryant"/>
    <s v="Virtual uniform frame"/>
    <x v="37"/>
    <x v="42"/>
    <x v="1"/>
    <x v="42"/>
    <x v="42"/>
    <n v="1.9997497497497498"/>
    <x v="1"/>
    <x v="1"/>
    <x v="42"/>
    <n v="1310533200"/>
    <x v="0"/>
    <b v="0"/>
    <s v="food/food trucks"/>
    <x v="0"/>
    <x v="0"/>
  </r>
  <r>
    <n v="43"/>
    <s v="Schmitt-Mendoza"/>
    <s v="Profound explicit paradigm"/>
    <x v="38"/>
    <x v="43"/>
    <x v="1"/>
    <x v="43"/>
    <x v="43"/>
    <n v="2.9932231872222135E-2"/>
    <x v="1"/>
    <x v="1"/>
    <x v="43"/>
    <n v="1407560400"/>
    <x v="0"/>
    <b v="0"/>
    <s v="publishing/radio &amp; podcasts"/>
    <x v="5"/>
    <x v="15"/>
  </r>
  <r>
    <n v="44"/>
    <s v="Reid-Mccullough"/>
    <s v="Visionary real-time groupware"/>
    <x v="39"/>
    <x v="44"/>
    <x v="1"/>
    <x v="44"/>
    <x v="13"/>
    <n v="6.7225765306122449"/>
    <x v="3"/>
    <x v="3"/>
    <x v="44"/>
    <n v="1552885200"/>
    <x v="0"/>
    <b v="0"/>
    <s v="publishing/fiction"/>
    <x v="5"/>
    <x v="13"/>
  </r>
  <r>
    <n v="45"/>
    <s v="Woods-Clark"/>
    <s v="Networked tertiary Graphical User Interface"/>
    <x v="40"/>
    <x v="45"/>
    <x v="0"/>
    <x v="45"/>
    <x v="44"/>
    <n v="0.99342105263157887"/>
    <x v="1"/>
    <x v="1"/>
    <x v="45"/>
    <n v="1479362400"/>
    <x v="0"/>
    <b v="1"/>
    <s v="theater/plays"/>
    <x v="3"/>
    <x v="3"/>
  </r>
  <r>
    <n v="46"/>
    <s v="Vaughn, Hunt and Caldwell"/>
    <s v="Virtual grid-enabled task-force"/>
    <x v="41"/>
    <x v="46"/>
    <x v="1"/>
    <x v="46"/>
    <x v="45"/>
    <n v="1.2476498237367801"/>
    <x v="1"/>
    <x v="1"/>
    <x v="46"/>
    <n v="1280552400"/>
    <x v="0"/>
    <b v="0"/>
    <s v="music/rock"/>
    <x v="1"/>
    <x v="1"/>
  </r>
  <r>
    <n v="47"/>
    <s v="Bennett and Sons"/>
    <s v="Function-based multi-state software"/>
    <x v="42"/>
    <x v="47"/>
    <x v="1"/>
    <x v="47"/>
    <x v="46"/>
    <n v="3.1897091722595077"/>
    <x v="1"/>
    <x v="1"/>
    <x v="47"/>
    <n v="1398661200"/>
    <x v="0"/>
    <b v="0"/>
    <s v="theater/plays"/>
    <x v="3"/>
    <x v="3"/>
  </r>
  <r>
    <n v="48"/>
    <s v="Lamb Inc"/>
    <s v="Optimized leadingedge concept"/>
    <x v="43"/>
    <x v="48"/>
    <x v="1"/>
    <x v="48"/>
    <x v="47"/>
    <n v="0.15918262977086506"/>
    <x v="1"/>
    <x v="1"/>
    <x v="48"/>
    <n v="1436245200"/>
    <x v="0"/>
    <b v="0"/>
    <s v="theater/plays"/>
    <x v="3"/>
    <x v="3"/>
  </r>
  <r>
    <n v="49"/>
    <s v="Casey-Kelly"/>
    <s v="Sharable holistic interface"/>
    <x v="44"/>
    <x v="49"/>
    <x v="1"/>
    <x v="49"/>
    <x v="48"/>
    <n v="0.62582508250825086"/>
    <x v="1"/>
    <x v="1"/>
    <x v="49"/>
    <n v="1575439200"/>
    <x v="0"/>
    <b v="0"/>
    <s v="music/rock"/>
    <x v="1"/>
    <x v="1"/>
  </r>
  <r>
    <n v="50"/>
    <s v="Jones, Taylor and Moore"/>
    <s v="Down-sized system-worthy secured line"/>
    <x v="0"/>
    <x v="50"/>
    <x v="0"/>
    <x v="50"/>
    <x v="49"/>
    <n v="2"/>
    <x v="6"/>
    <x v="6"/>
    <x v="50"/>
    <n v="1377752400"/>
    <x v="0"/>
    <b v="0"/>
    <s v="music/metal"/>
    <x v="1"/>
    <x v="16"/>
  </r>
  <r>
    <n v="51"/>
    <s v="Bradshaw, Gill and Donovan"/>
    <s v="Inverse secondary infrastructure"/>
    <x v="45"/>
    <x v="51"/>
    <x v="0"/>
    <x v="51"/>
    <x v="50"/>
    <n v="6.2622907420988944E-2"/>
    <x v="4"/>
    <x v="4"/>
    <x v="51"/>
    <n v="1334206800"/>
    <x v="0"/>
    <b v="1"/>
    <s v="technology/wearables"/>
    <x v="2"/>
    <x v="8"/>
  </r>
  <r>
    <n v="52"/>
    <s v="Hernandez, Rodriguez and Clark"/>
    <s v="Organic foreground leverage"/>
    <x v="44"/>
    <x v="52"/>
    <x v="0"/>
    <x v="52"/>
    <x v="51"/>
    <n v="0.45537037037037037"/>
    <x v="1"/>
    <x v="1"/>
    <x v="52"/>
    <n v="1284872400"/>
    <x v="0"/>
    <b v="0"/>
    <s v="theater/plays"/>
    <x v="3"/>
    <x v="3"/>
  </r>
  <r>
    <n v="53"/>
    <s v="Smith-Jones"/>
    <s v="Reverse-engineered static concept"/>
    <x v="35"/>
    <x v="53"/>
    <x v="1"/>
    <x v="53"/>
    <x v="52"/>
    <n v="0.67181383210091339"/>
    <x v="1"/>
    <x v="1"/>
    <x v="53"/>
    <n v="1403931600"/>
    <x v="0"/>
    <b v="0"/>
    <s v="film &amp; video/drama"/>
    <x v="4"/>
    <x v="6"/>
  </r>
  <r>
    <n v="54"/>
    <s v="Roy PLC"/>
    <s v="Multi-channeled neutral customer loyalty"/>
    <x v="46"/>
    <x v="54"/>
    <x v="0"/>
    <x v="54"/>
    <x v="53"/>
    <n v="0.74888888888888883"/>
    <x v="1"/>
    <x v="1"/>
    <x v="54"/>
    <n v="1521262800"/>
    <x v="0"/>
    <b v="0"/>
    <s v="technology/wearables"/>
    <x v="2"/>
    <x v="8"/>
  </r>
  <r>
    <n v="55"/>
    <s v="Wright, Brooks and Villarreal"/>
    <s v="Reverse-engineered bifurcated strategy"/>
    <x v="47"/>
    <x v="55"/>
    <x v="1"/>
    <x v="55"/>
    <x v="54"/>
    <n v="1.3585473051121906"/>
    <x v="1"/>
    <x v="1"/>
    <x v="55"/>
    <n v="1533358800"/>
    <x v="0"/>
    <b v="0"/>
    <s v="music/jazz"/>
    <x v="1"/>
    <x v="17"/>
  </r>
  <r>
    <n v="56"/>
    <s v="Flores, Miller and Johnson"/>
    <s v="Horizontal context-sensitive knowledge user"/>
    <x v="48"/>
    <x v="56"/>
    <x v="1"/>
    <x v="56"/>
    <x v="55"/>
    <n v="0.87599085365853657"/>
    <x v="1"/>
    <x v="1"/>
    <x v="56"/>
    <n v="1421474400"/>
    <x v="0"/>
    <b v="0"/>
    <s v="technology/wearables"/>
    <x v="2"/>
    <x v="8"/>
  </r>
  <r>
    <n v="57"/>
    <s v="Bridges, Freeman and Kim"/>
    <s v="Cross-group multi-state task-force"/>
    <x v="49"/>
    <x v="57"/>
    <x v="1"/>
    <x v="57"/>
    <x v="56"/>
    <n v="1.0710241893978385"/>
    <x v="1"/>
    <x v="1"/>
    <x v="57"/>
    <n v="1505278800"/>
    <x v="0"/>
    <b v="0"/>
    <s v="games/video games"/>
    <x v="6"/>
    <x v="11"/>
  </r>
  <r>
    <n v="58"/>
    <s v="Anderson-Perez"/>
    <s v="Expanded 3rdgeneration strategy"/>
    <x v="50"/>
    <x v="58"/>
    <x v="1"/>
    <x v="58"/>
    <x v="57"/>
    <n v="1.0763559768299107"/>
    <x v="1"/>
    <x v="1"/>
    <x v="58"/>
    <n v="1443934800"/>
    <x v="0"/>
    <b v="0"/>
    <s v="theater/plays"/>
    <x v="3"/>
    <x v="3"/>
  </r>
  <r>
    <n v="59"/>
    <s v="Wright, Fox and Marks"/>
    <s v="Assimilated real-time support"/>
    <x v="1"/>
    <x v="59"/>
    <x v="1"/>
    <x v="59"/>
    <x v="58"/>
    <n v="2.148995535714286"/>
    <x v="1"/>
    <x v="1"/>
    <x v="59"/>
    <n v="1498539600"/>
    <x v="0"/>
    <b v="1"/>
    <s v="theater/plays"/>
    <x v="3"/>
    <x v="3"/>
  </r>
  <r>
    <n v="60"/>
    <s v="Crawford-Peters"/>
    <s v="User-centric regional database"/>
    <x v="51"/>
    <x v="60"/>
    <x v="1"/>
    <x v="60"/>
    <x v="59"/>
    <n v="9.023155520169851E-2"/>
    <x v="0"/>
    <x v="0"/>
    <x v="60"/>
    <n v="1342760400"/>
    <x v="0"/>
    <b v="0"/>
    <s v="theater/plays"/>
    <x v="3"/>
    <x v="3"/>
  </r>
  <r>
    <n v="61"/>
    <s v="Romero-Hoffman"/>
    <s v="Open-source zero administration complexity"/>
    <x v="52"/>
    <x v="61"/>
    <x v="0"/>
    <x v="61"/>
    <x v="60"/>
    <n v="4.1165549904901448E-2"/>
    <x v="0"/>
    <x v="0"/>
    <x v="61"/>
    <n v="1301720400"/>
    <x v="0"/>
    <b v="0"/>
    <s v="theater/plays"/>
    <x v="3"/>
    <x v="3"/>
  </r>
  <r>
    <n v="62"/>
    <s v="Sparks-West"/>
    <s v="Organized incremental standardization"/>
    <x v="22"/>
    <x v="62"/>
    <x v="1"/>
    <x v="62"/>
    <x v="61"/>
    <n v="2.902008032128514"/>
    <x v="1"/>
    <x v="1"/>
    <x v="62"/>
    <n v="1433566800"/>
    <x v="0"/>
    <b v="0"/>
    <s v="technology/web"/>
    <x v="2"/>
    <x v="2"/>
  </r>
  <r>
    <n v="63"/>
    <s v="Baker, Morgan and Brown"/>
    <s v="Assimilated didactic open system"/>
    <x v="53"/>
    <x v="63"/>
    <x v="0"/>
    <x v="63"/>
    <x v="62"/>
    <n v="2.3702127659574468"/>
    <x v="1"/>
    <x v="1"/>
    <x v="63"/>
    <n v="1493874000"/>
    <x v="0"/>
    <b v="0"/>
    <s v="theater/plays"/>
    <x v="3"/>
    <x v="3"/>
  </r>
  <r>
    <n v="64"/>
    <s v="Mosley-Gilbert"/>
    <s v="Vision-oriented logistical intranet"/>
    <x v="54"/>
    <x v="64"/>
    <x v="0"/>
    <x v="64"/>
    <x v="63"/>
    <n v="2.5695488721804511"/>
    <x v="1"/>
    <x v="1"/>
    <x v="64"/>
    <n v="1531803600"/>
    <x v="0"/>
    <b v="1"/>
    <s v="technology/web"/>
    <x v="2"/>
    <x v="2"/>
  </r>
  <r>
    <n v="65"/>
    <s v="Berry-Boyer"/>
    <s v="Mandatory incremental projection"/>
    <x v="55"/>
    <x v="65"/>
    <x v="1"/>
    <x v="65"/>
    <x v="64"/>
    <n v="1.0006251736593497"/>
    <x v="1"/>
    <x v="1"/>
    <x v="65"/>
    <n v="1296712800"/>
    <x v="0"/>
    <b v="0"/>
    <s v="theater/plays"/>
    <x v="3"/>
    <x v="3"/>
  </r>
  <r>
    <n v="66"/>
    <s v="Sanders-Allen"/>
    <s v="Grass-roots needs-based encryption"/>
    <x v="49"/>
    <x v="66"/>
    <x v="0"/>
    <x v="66"/>
    <x v="65"/>
    <n v="3.7557471264367819"/>
    <x v="1"/>
    <x v="1"/>
    <x v="66"/>
    <n v="1428901200"/>
    <x v="0"/>
    <b v="1"/>
    <s v="theater/plays"/>
    <x v="3"/>
    <x v="3"/>
  </r>
  <r>
    <n v="67"/>
    <s v="Lopez Inc"/>
    <s v="Team-oriented 6thgeneration middleware"/>
    <x v="56"/>
    <x v="67"/>
    <x v="1"/>
    <x v="67"/>
    <x v="66"/>
    <n v="3.994727550581291E-2"/>
    <x v="4"/>
    <x v="4"/>
    <x v="67"/>
    <n v="1264831200"/>
    <x v="0"/>
    <b v="1"/>
    <s v="technology/wearables"/>
    <x v="2"/>
    <x v="8"/>
  </r>
  <r>
    <n v="68"/>
    <s v="Moreno-Turner"/>
    <s v="Inverse multi-tasking installation"/>
    <x v="57"/>
    <x v="68"/>
    <x v="1"/>
    <x v="68"/>
    <x v="67"/>
    <n v="1.0346598202824133"/>
    <x v="6"/>
    <x v="6"/>
    <x v="68"/>
    <n v="1505192400"/>
    <x v="0"/>
    <b v="1"/>
    <s v="theater/plays"/>
    <x v="3"/>
    <x v="3"/>
  </r>
  <r>
    <n v="69"/>
    <s v="Jones-Watson"/>
    <s v="Switchable disintermediate moderator"/>
    <x v="58"/>
    <x v="69"/>
    <x v="3"/>
    <x v="69"/>
    <x v="68"/>
    <n v="1.4154877140729709"/>
    <x v="1"/>
    <x v="1"/>
    <x v="69"/>
    <n v="1295676000"/>
    <x v="0"/>
    <b v="0"/>
    <s v="theater/plays"/>
    <x v="3"/>
    <x v="3"/>
  </r>
  <r>
    <n v="70"/>
    <s v="Barker Inc"/>
    <s v="Re-engineered 24/7 task-force"/>
    <x v="59"/>
    <x v="70"/>
    <x v="1"/>
    <x v="70"/>
    <x v="69"/>
    <n v="4.9996527777777786E-2"/>
    <x v="6"/>
    <x v="6"/>
    <x v="70"/>
    <n v="1292911200"/>
    <x v="0"/>
    <b v="1"/>
    <s v="theater/plays"/>
    <x v="3"/>
    <x v="3"/>
  </r>
  <r>
    <n v="71"/>
    <s v="Tate, Bass and House"/>
    <s v="Organic object-oriented budgetary management"/>
    <x v="46"/>
    <x v="71"/>
    <x v="1"/>
    <x v="71"/>
    <x v="70"/>
    <n v="1.4219298245614034"/>
    <x v="1"/>
    <x v="1"/>
    <x v="71"/>
    <n v="1575439200"/>
    <x v="0"/>
    <b v="0"/>
    <s v="theater/plays"/>
    <x v="3"/>
    <x v="3"/>
  </r>
  <r>
    <n v="72"/>
    <s v="Hampton, Lewis and Ray"/>
    <s v="Seamless coherent parallelism"/>
    <x v="60"/>
    <x v="72"/>
    <x v="1"/>
    <x v="72"/>
    <x v="71"/>
    <n v="12.413580246913579"/>
    <x v="1"/>
    <x v="1"/>
    <x v="72"/>
    <n v="1438837200"/>
    <x v="0"/>
    <b v="0"/>
    <s v="film &amp; video/animation"/>
    <x v="4"/>
    <x v="10"/>
  </r>
  <r>
    <n v="73"/>
    <s v="Collins-Goodman"/>
    <s v="Cross-platform even-keeled initiative"/>
    <x v="1"/>
    <x v="73"/>
    <x v="1"/>
    <x v="73"/>
    <x v="39"/>
    <n v="7.5105519480519485"/>
    <x v="1"/>
    <x v="1"/>
    <x v="73"/>
    <n v="1480485600"/>
    <x v="0"/>
    <b v="0"/>
    <s v="music/jazz"/>
    <x v="1"/>
    <x v="17"/>
  </r>
  <r>
    <n v="74"/>
    <s v="Davis-Michael"/>
    <s v="Progressive tertiary framework"/>
    <x v="61"/>
    <x v="74"/>
    <x v="1"/>
    <x v="74"/>
    <x v="72"/>
    <n v="1.4407239819004525"/>
    <x v="4"/>
    <x v="4"/>
    <x v="74"/>
    <n v="1459141200"/>
    <x v="0"/>
    <b v="0"/>
    <s v="music/metal"/>
    <x v="1"/>
    <x v="16"/>
  </r>
  <r>
    <n v="75"/>
    <s v="White, Torres and Bishop"/>
    <s v="Multi-layered dynamic protocol"/>
    <x v="62"/>
    <x v="75"/>
    <x v="1"/>
    <x v="75"/>
    <x v="73"/>
    <n v="0.885748938750758"/>
    <x v="1"/>
    <x v="1"/>
    <x v="75"/>
    <n v="1532322000"/>
    <x v="0"/>
    <b v="0"/>
    <s v="photography/photography books"/>
    <x v="7"/>
    <x v="14"/>
  </r>
  <r>
    <n v="76"/>
    <s v="Martin, Conway and Larsen"/>
    <s v="Horizontal next generation function"/>
    <x v="63"/>
    <x v="76"/>
    <x v="0"/>
    <x v="76"/>
    <x v="74"/>
    <n v="4.6381585940716154E-2"/>
    <x v="1"/>
    <x v="1"/>
    <x v="76"/>
    <n v="1426222800"/>
    <x v="1"/>
    <b v="1"/>
    <s v="theater/plays"/>
    <x v="3"/>
    <x v="3"/>
  </r>
  <r>
    <n v="77"/>
    <s v="Acevedo-Huffman"/>
    <s v="Pre-emptive impactful model"/>
    <x v="40"/>
    <x v="77"/>
    <x v="0"/>
    <x v="77"/>
    <x v="75"/>
    <n v="0.83834586466165406"/>
    <x v="1"/>
    <x v="1"/>
    <x v="77"/>
    <n v="1286773200"/>
    <x v="0"/>
    <b v="1"/>
    <s v="film &amp; video/animation"/>
    <x v="4"/>
    <x v="10"/>
  </r>
  <r>
    <n v="78"/>
    <s v="Montgomery, Larson and Spencer"/>
    <s v="User-centric bifurcated knowledge user"/>
    <x v="6"/>
    <x v="78"/>
    <x v="1"/>
    <x v="78"/>
    <x v="76"/>
    <n v="0.9115151515151515"/>
    <x v="1"/>
    <x v="1"/>
    <x v="78"/>
    <n v="1523941200"/>
    <x v="0"/>
    <b v="0"/>
    <s v="publishing/translations"/>
    <x v="5"/>
    <x v="18"/>
  </r>
  <r>
    <n v="79"/>
    <s v="Soto LLC"/>
    <s v="Triple-buffered reciprocal project"/>
    <x v="64"/>
    <x v="79"/>
    <x v="0"/>
    <x v="79"/>
    <x v="77"/>
    <n v="8.3053240951020318E-2"/>
    <x v="1"/>
    <x v="1"/>
    <x v="79"/>
    <n v="1529557200"/>
    <x v="0"/>
    <b v="0"/>
    <s v="theater/plays"/>
    <x v="3"/>
    <x v="3"/>
  </r>
  <r>
    <n v="80"/>
    <s v="Sutton, Barrett and Tucker"/>
    <s v="Cross-platform needs-based approach"/>
    <x v="65"/>
    <x v="80"/>
    <x v="1"/>
    <x v="80"/>
    <x v="78"/>
    <n v="5.0193271295633499"/>
    <x v="1"/>
    <x v="1"/>
    <x v="80"/>
    <n v="1506574800"/>
    <x v="0"/>
    <b v="0"/>
    <s v="games/video games"/>
    <x v="6"/>
    <x v="11"/>
  </r>
  <r>
    <n v="81"/>
    <s v="Gomez, Bailey and Flores"/>
    <s v="User-friendly static contingency"/>
    <x v="66"/>
    <x v="81"/>
    <x v="1"/>
    <x v="81"/>
    <x v="79"/>
    <n v="0.54827076816127907"/>
    <x v="1"/>
    <x v="1"/>
    <x v="81"/>
    <n v="1513576800"/>
    <x v="0"/>
    <b v="0"/>
    <s v="music/rock"/>
    <x v="1"/>
    <x v="1"/>
  </r>
  <r>
    <n v="82"/>
    <s v="Porter-George"/>
    <s v="Reactive content-based framework"/>
    <x v="67"/>
    <x v="82"/>
    <x v="1"/>
    <x v="82"/>
    <x v="80"/>
    <n v="8.3183333333333351"/>
    <x v="4"/>
    <x v="4"/>
    <x v="82"/>
    <n v="1548309600"/>
    <x v="0"/>
    <b v="1"/>
    <s v="games/video games"/>
    <x v="6"/>
    <x v="11"/>
  </r>
  <r>
    <n v="83"/>
    <s v="Fitzgerald PLC"/>
    <s v="Realigned user-facing concept"/>
    <x v="68"/>
    <x v="83"/>
    <x v="0"/>
    <x v="83"/>
    <x v="81"/>
    <n v="3.7590225563909778E-2"/>
    <x v="1"/>
    <x v="1"/>
    <x v="83"/>
    <n v="1471582800"/>
    <x v="0"/>
    <b v="0"/>
    <s v="music/electric music"/>
    <x v="1"/>
    <x v="5"/>
  </r>
  <r>
    <n v="84"/>
    <s v="Cisneros-Burton"/>
    <s v="Public-key zero tolerance orchestration"/>
    <x v="69"/>
    <x v="84"/>
    <x v="1"/>
    <x v="84"/>
    <x v="82"/>
    <n v="0.35392894853366941"/>
    <x v="1"/>
    <x v="1"/>
    <x v="84"/>
    <n v="1344315600"/>
    <x v="0"/>
    <b v="0"/>
    <s v="technology/wearables"/>
    <x v="2"/>
    <x v="8"/>
  </r>
  <r>
    <n v="85"/>
    <s v="Hill, Lawson and Wilkinson"/>
    <s v="Multi-tiered eco-centric architecture"/>
    <x v="70"/>
    <x v="85"/>
    <x v="1"/>
    <x v="85"/>
    <x v="83"/>
    <n v="1.8482322506467377"/>
    <x v="2"/>
    <x v="2"/>
    <x v="85"/>
    <n v="1316408400"/>
    <x v="0"/>
    <b v="0"/>
    <s v="music/indie rock"/>
    <x v="1"/>
    <x v="7"/>
  </r>
  <r>
    <n v="86"/>
    <s v="Davis-Smith"/>
    <s v="Organic motivating firmware"/>
    <x v="71"/>
    <x v="86"/>
    <x v="1"/>
    <x v="86"/>
    <x v="84"/>
    <n v="0.82578884303022226"/>
    <x v="1"/>
    <x v="1"/>
    <x v="86"/>
    <n v="1431838800"/>
    <x v="1"/>
    <b v="0"/>
    <s v="theater/plays"/>
    <x v="3"/>
    <x v="3"/>
  </r>
  <r>
    <n v="87"/>
    <s v="Farrell and Sons"/>
    <s v="Synergized 4thgeneration conglomeration"/>
    <x v="72"/>
    <x v="87"/>
    <x v="0"/>
    <x v="87"/>
    <x v="85"/>
    <n v="4.1825159682776024E-2"/>
    <x v="2"/>
    <x v="2"/>
    <x v="87"/>
    <n v="1300510800"/>
    <x v="0"/>
    <b v="1"/>
    <s v="music/rock"/>
    <x v="1"/>
    <x v="1"/>
  </r>
  <r>
    <n v="88"/>
    <s v="Clark Group"/>
    <s v="Grass-roots fault-tolerant policy"/>
    <x v="73"/>
    <x v="88"/>
    <x v="1"/>
    <x v="88"/>
    <x v="86"/>
    <n v="2.3075221238938055"/>
    <x v="1"/>
    <x v="1"/>
    <x v="88"/>
    <n v="1431061200"/>
    <x v="0"/>
    <b v="0"/>
    <s v="publishing/translations"/>
    <x v="5"/>
    <x v="18"/>
  </r>
  <r>
    <n v="89"/>
    <s v="White, Singleton and Zimmerman"/>
    <s v="Monitored scalable knowledgebase"/>
    <x v="74"/>
    <x v="89"/>
    <x v="1"/>
    <x v="89"/>
    <x v="87"/>
    <n v="2.6311274509803924"/>
    <x v="1"/>
    <x v="1"/>
    <x v="89"/>
    <n v="1271480400"/>
    <x v="0"/>
    <b v="0"/>
    <s v="theater/plays"/>
    <x v="3"/>
    <x v="3"/>
  </r>
  <r>
    <n v="90"/>
    <s v="Kramer Group"/>
    <s v="Synergistic explicit parallelism"/>
    <x v="75"/>
    <x v="58"/>
    <x v="0"/>
    <x v="90"/>
    <x v="88"/>
    <n v="0.74165457184325112"/>
    <x v="1"/>
    <x v="1"/>
    <x v="90"/>
    <n v="1456380000"/>
    <x v="0"/>
    <b v="1"/>
    <s v="theater/plays"/>
    <x v="3"/>
    <x v="3"/>
  </r>
  <r>
    <n v="91"/>
    <s v="Frazier, Patrick and Smith"/>
    <s v="Enhanced systemic analyzer"/>
    <x v="76"/>
    <x v="90"/>
    <x v="0"/>
    <x v="91"/>
    <x v="89"/>
    <n v="7.1287786449708263E-2"/>
    <x v="6"/>
    <x v="6"/>
    <x v="91"/>
    <n v="1472878800"/>
    <x v="0"/>
    <b v="0"/>
    <s v="publishing/translations"/>
    <x v="5"/>
    <x v="18"/>
  </r>
  <r>
    <n v="92"/>
    <s v="Santos, Bell and Lloyd"/>
    <s v="Object-based analyzing knowledge user"/>
    <x v="77"/>
    <x v="91"/>
    <x v="1"/>
    <x v="92"/>
    <x v="90"/>
    <n v="0.51982931726907633"/>
    <x v="5"/>
    <x v="5"/>
    <x v="92"/>
    <n v="1277355600"/>
    <x v="0"/>
    <b v="1"/>
    <s v="games/video games"/>
    <x v="6"/>
    <x v="11"/>
  </r>
  <r>
    <n v="93"/>
    <s v="Hall and Sons"/>
    <s v="Pre-emptive radical architecture"/>
    <x v="78"/>
    <x v="92"/>
    <x v="3"/>
    <x v="93"/>
    <x v="91"/>
    <n v="9.9260185631629694E-2"/>
    <x v="1"/>
    <x v="1"/>
    <x v="93"/>
    <n v="1351054800"/>
    <x v="0"/>
    <b v="1"/>
    <s v="theater/plays"/>
    <x v="3"/>
    <x v="3"/>
  </r>
  <r>
    <n v="94"/>
    <s v="Hanson Inc"/>
    <s v="Grass-roots web-enabled contingency"/>
    <x v="49"/>
    <x v="93"/>
    <x v="1"/>
    <x v="94"/>
    <x v="80"/>
    <n v="1.6871647509578542"/>
    <x v="4"/>
    <x v="4"/>
    <x v="94"/>
    <n v="1555563600"/>
    <x v="0"/>
    <b v="0"/>
    <s v="technology/web"/>
    <x v="2"/>
    <x v="2"/>
  </r>
  <r>
    <n v="95"/>
    <s v="Sanchez LLC"/>
    <s v="Stand-alone system-worthy standardization"/>
    <x v="79"/>
    <x v="94"/>
    <x v="1"/>
    <x v="95"/>
    <x v="11"/>
    <n v="4.1851851851851842"/>
    <x v="1"/>
    <x v="1"/>
    <x v="95"/>
    <n v="1571634000"/>
    <x v="0"/>
    <b v="0"/>
    <s v="film &amp; video/documentary"/>
    <x v="4"/>
    <x v="4"/>
  </r>
  <r>
    <n v="96"/>
    <s v="Howard Ltd"/>
    <s v="Down-sized systematic policy"/>
    <x v="80"/>
    <x v="95"/>
    <x v="1"/>
    <x v="96"/>
    <x v="92"/>
    <n v="9.3255583929902436E-2"/>
    <x v="1"/>
    <x v="1"/>
    <x v="96"/>
    <n v="1300856400"/>
    <x v="0"/>
    <b v="0"/>
    <s v="theater/plays"/>
    <x v="3"/>
    <x v="3"/>
  </r>
  <r>
    <n v="97"/>
    <s v="Stewart LLC"/>
    <s v="Cloned bi-directional architecture"/>
    <x v="81"/>
    <x v="96"/>
    <x v="1"/>
    <x v="97"/>
    <x v="86"/>
    <n v="8.2008168822328109"/>
    <x v="1"/>
    <x v="1"/>
    <x v="48"/>
    <n v="1439874000"/>
    <x v="0"/>
    <b v="0"/>
    <s v="food/food trucks"/>
    <x v="0"/>
    <x v="0"/>
  </r>
  <r>
    <n v="98"/>
    <s v="Arias, Allen and Miller"/>
    <s v="Seamless transitional portal"/>
    <x v="82"/>
    <x v="97"/>
    <x v="0"/>
    <x v="98"/>
    <x v="93"/>
    <n v="2.7616581179389185E-2"/>
    <x v="2"/>
    <x v="2"/>
    <x v="97"/>
    <n v="1438318800"/>
    <x v="0"/>
    <b v="0"/>
    <s v="games/video games"/>
    <x v="6"/>
    <x v="11"/>
  </r>
  <r>
    <n v="99"/>
    <s v="Baker-Morris"/>
    <s v="Fully-configurable motivating approach"/>
    <x v="4"/>
    <x v="98"/>
    <x v="1"/>
    <x v="99"/>
    <x v="55"/>
    <n v="1.1995346598202823"/>
    <x v="1"/>
    <x v="1"/>
    <x v="98"/>
    <n v="1419400800"/>
    <x v="0"/>
    <b v="0"/>
    <s v="theater/plays"/>
    <x v="3"/>
    <x v="3"/>
  </r>
  <r>
    <n v="100"/>
    <s v="Tucker, Fox and Green"/>
    <s v="Upgradable fault-tolerant approach"/>
    <x v="0"/>
    <x v="99"/>
    <x v="0"/>
    <x v="100"/>
    <x v="49"/>
    <n v="1"/>
    <x v="1"/>
    <x v="1"/>
    <x v="99"/>
    <n v="1320555600"/>
    <x v="0"/>
    <b v="0"/>
    <s v="theater/plays"/>
    <x v="3"/>
    <x v="3"/>
  </r>
  <r>
    <n v="101"/>
    <s v="Douglas LLC"/>
    <s v="Reduced heuristic moratorium"/>
    <x v="79"/>
    <x v="100"/>
    <x v="1"/>
    <x v="101"/>
    <x v="55"/>
    <n v="6.2283197831978319"/>
    <x v="1"/>
    <x v="1"/>
    <x v="100"/>
    <n v="1425103200"/>
    <x v="0"/>
    <b v="1"/>
    <s v="music/electric music"/>
    <x v="1"/>
    <x v="5"/>
  </r>
  <r>
    <n v="102"/>
    <s v="Garcia Inc"/>
    <s v="Front-line web-enabled model"/>
    <x v="41"/>
    <x v="101"/>
    <x v="1"/>
    <x v="102"/>
    <x v="94"/>
    <n v="0.83832046332046328"/>
    <x v="1"/>
    <x v="1"/>
    <x v="101"/>
    <n v="1526878800"/>
    <x v="0"/>
    <b v="1"/>
    <s v="technology/wearables"/>
    <x v="2"/>
    <x v="8"/>
  </r>
  <r>
    <n v="103"/>
    <s v="Frye, Hunt and Powell"/>
    <s v="Polarized incremental emulation"/>
    <x v="83"/>
    <x v="102"/>
    <x v="0"/>
    <x v="103"/>
    <x v="95"/>
    <n v="0.66513513513513522"/>
    <x v="6"/>
    <x v="6"/>
    <x v="102"/>
    <n v="1288674000"/>
    <x v="0"/>
    <b v="0"/>
    <s v="music/electric music"/>
    <x v="1"/>
    <x v="5"/>
  </r>
  <r>
    <n v="104"/>
    <s v="Smith, Wells and Nguyen"/>
    <s v="Self-enabling grid-enabled initiative"/>
    <x v="84"/>
    <x v="103"/>
    <x v="1"/>
    <x v="104"/>
    <x v="96"/>
    <n v="7.4668805775243055E-2"/>
    <x v="1"/>
    <x v="1"/>
    <x v="103"/>
    <n v="1495602000"/>
    <x v="0"/>
    <b v="0"/>
    <s v="music/indie rock"/>
    <x v="1"/>
    <x v="7"/>
  </r>
  <r>
    <n v="105"/>
    <s v="Charles-Johnson"/>
    <s v="Total fresh-thinking system engine"/>
    <x v="85"/>
    <x v="104"/>
    <x v="1"/>
    <x v="105"/>
    <x v="97"/>
    <n v="1.5215170278637773"/>
    <x v="1"/>
    <x v="1"/>
    <x v="104"/>
    <n v="1366434000"/>
    <x v="0"/>
    <b v="0"/>
    <s v="technology/web"/>
    <x v="2"/>
    <x v="2"/>
  </r>
  <r>
    <n v="106"/>
    <s v="Brandt, Carter and Wood"/>
    <s v="Ameliorated clear-thinking circuit"/>
    <x v="61"/>
    <x v="105"/>
    <x v="1"/>
    <x v="106"/>
    <x v="98"/>
    <n v="2.443049014477586"/>
    <x v="1"/>
    <x v="1"/>
    <x v="105"/>
    <n v="1568350800"/>
    <x v="0"/>
    <b v="0"/>
    <s v="theater/plays"/>
    <x v="3"/>
    <x v="3"/>
  </r>
  <r>
    <n v="107"/>
    <s v="Tucker, Schmidt and Reid"/>
    <s v="Multi-layered encompassing installation"/>
    <x v="26"/>
    <x v="106"/>
    <x v="1"/>
    <x v="107"/>
    <x v="99"/>
    <n v="2.1684385382059799"/>
    <x v="1"/>
    <x v="1"/>
    <x v="106"/>
    <n v="1525928400"/>
    <x v="0"/>
    <b v="1"/>
    <s v="theater/plays"/>
    <x v="3"/>
    <x v="3"/>
  </r>
  <r>
    <n v="108"/>
    <s v="Decker Inc"/>
    <s v="Universal encompassing implementation"/>
    <x v="42"/>
    <x v="107"/>
    <x v="1"/>
    <x v="108"/>
    <x v="100"/>
    <n v="7.171887550200803"/>
    <x v="1"/>
    <x v="1"/>
    <x v="107"/>
    <n v="1336885200"/>
    <x v="0"/>
    <b v="0"/>
    <s v="film &amp; video/documentary"/>
    <x v="4"/>
    <x v="4"/>
  </r>
  <r>
    <n v="109"/>
    <s v="Romero and Sons"/>
    <s v="Object-based client-server application"/>
    <x v="5"/>
    <x v="108"/>
    <x v="0"/>
    <x v="109"/>
    <x v="101"/>
    <n v="0.98685897435897429"/>
    <x v="1"/>
    <x v="1"/>
    <x v="108"/>
    <n v="1389679200"/>
    <x v="0"/>
    <b v="0"/>
    <s v="film &amp; video/television"/>
    <x v="4"/>
    <x v="19"/>
  </r>
  <r>
    <n v="110"/>
    <s v="Castillo-Carey"/>
    <s v="Cross-platform solution-oriented process improvement"/>
    <x v="86"/>
    <x v="109"/>
    <x v="0"/>
    <x v="110"/>
    <x v="102"/>
    <n v="5.0549935469177042E-2"/>
    <x v="1"/>
    <x v="1"/>
    <x v="109"/>
    <n v="1538283600"/>
    <x v="0"/>
    <b v="0"/>
    <s v="food/food trucks"/>
    <x v="0"/>
    <x v="0"/>
  </r>
  <r>
    <n v="111"/>
    <s v="Hart-Briggs"/>
    <s v="Re-engineered user-facing approach"/>
    <x v="87"/>
    <x v="110"/>
    <x v="1"/>
    <x v="111"/>
    <x v="103"/>
    <n v="0.17744974269028391"/>
    <x v="1"/>
    <x v="1"/>
    <x v="110"/>
    <n v="1348808400"/>
    <x v="0"/>
    <b v="0"/>
    <s v="publishing/radio &amp; podcasts"/>
    <x v="5"/>
    <x v="15"/>
  </r>
  <r>
    <n v="112"/>
    <s v="Jones-Meyer"/>
    <s v="Re-engineered client-driven hub"/>
    <x v="53"/>
    <x v="111"/>
    <x v="1"/>
    <x v="112"/>
    <x v="104"/>
    <n v="0.74468085106382975"/>
    <x v="2"/>
    <x v="2"/>
    <x v="111"/>
    <n v="1410152400"/>
    <x v="0"/>
    <b v="0"/>
    <s v="technology/web"/>
    <x v="2"/>
    <x v="2"/>
  </r>
  <r>
    <n v="113"/>
    <s v="Wright, Hartman and Yu"/>
    <s v="User-friendly tertiary array"/>
    <x v="88"/>
    <x v="112"/>
    <x v="1"/>
    <x v="113"/>
    <x v="54"/>
    <n v="2.8769373120518158"/>
    <x v="1"/>
    <x v="1"/>
    <x v="112"/>
    <n v="1505797200"/>
    <x v="0"/>
    <b v="0"/>
    <s v="food/food trucks"/>
    <x v="0"/>
    <x v="0"/>
  </r>
  <r>
    <n v="114"/>
    <s v="Harper-Davis"/>
    <s v="Robust heuristic encoding"/>
    <x v="89"/>
    <x v="113"/>
    <x v="1"/>
    <x v="114"/>
    <x v="105"/>
    <n v="5.7710944026733495"/>
    <x v="1"/>
    <x v="1"/>
    <x v="113"/>
    <n v="1554872400"/>
    <x v="0"/>
    <b v="1"/>
    <s v="technology/wearables"/>
    <x v="2"/>
    <x v="8"/>
  </r>
  <r>
    <n v="115"/>
    <s v="Barrett PLC"/>
    <s v="Team-oriented clear-thinking capacity"/>
    <x v="90"/>
    <x v="114"/>
    <x v="0"/>
    <x v="115"/>
    <x v="106"/>
    <n v="2.6395810426292462E-2"/>
    <x v="6"/>
    <x v="6"/>
    <x v="114"/>
    <n v="1513922400"/>
    <x v="0"/>
    <b v="0"/>
    <s v="publishing/fiction"/>
    <x v="5"/>
    <x v="13"/>
  </r>
  <r>
    <n v="116"/>
    <s v="David-Clark"/>
    <s v="De-engineered motivating standardization"/>
    <x v="44"/>
    <x v="115"/>
    <x v="0"/>
    <x v="116"/>
    <x v="107"/>
    <n v="1.2054794520547945"/>
    <x v="1"/>
    <x v="1"/>
    <x v="115"/>
    <n v="1442638800"/>
    <x v="0"/>
    <b v="0"/>
    <s v="theater/plays"/>
    <x v="3"/>
    <x v="3"/>
  </r>
  <r>
    <n v="117"/>
    <s v="Chaney-Dennis"/>
    <s v="Business-focused 24hour groupware"/>
    <x v="70"/>
    <x v="116"/>
    <x v="1"/>
    <x v="117"/>
    <x v="108"/>
    <n v="0.632504638218924"/>
    <x v="1"/>
    <x v="1"/>
    <x v="116"/>
    <n v="1317186000"/>
    <x v="0"/>
    <b v="0"/>
    <s v="film &amp; video/television"/>
    <x v="4"/>
    <x v="19"/>
  </r>
  <r>
    <n v="118"/>
    <s v="Robinson, Lopez and Christensen"/>
    <s v="Organic next generation protocol"/>
    <x v="91"/>
    <x v="117"/>
    <x v="1"/>
    <x v="118"/>
    <x v="109"/>
    <n v="1.7553897180762852"/>
    <x v="1"/>
    <x v="1"/>
    <x v="117"/>
    <n v="1391234400"/>
    <x v="0"/>
    <b v="0"/>
    <s v="photography/photography books"/>
    <x v="7"/>
    <x v="14"/>
  </r>
  <r>
    <n v="119"/>
    <s v="Clark and Sons"/>
    <s v="Reverse-engineered full-range Internet solution"/>
    <x v="92"/>
    <x v="118"/>
    <x v="1"/>
    <x v="119"/>
    <x v="110"/>
    <n v="1.3958441558441559"/>
    <x v="1"/>
    <x v="1"/>
    <x v="118"/>
    <n v="1404363600"/>
    <x v="0"/>
    <b v="1"/>
    <s v="film &amp; video/documentary"/>
    <x v="4"/>
    <x v="4"/>
  </r>
  <r>
    <n v="120"/>
    <s v="Vega Group"/>
    <s v="Synchronized regional synergy"/>
    <x v="93"/>
    <x v="119"/>
    <x v="1"/>
    <x v="120"/>
    <x v="111"/>
    <n v="8.3892632494496661E-2"/>
    <x v="1"/>
    <x v="1"/>
    <x v="119"/>
    <n v="1429592400"/>
    <x v="0"/>
    <b v="1"/>
    <s v="games/mobile games"/>
    <x v="6"/>
    <x v="20"/>
  </r>
  <r>
    <n v="121"/>
    <s v="Brown-Brown"/>
    <s v="Multi-lateral homogeneous success"/>
    <x v="94"/>
    <x v="120"/>
    <x v="1"/>
    <x v="121"/>
    <x v="112"/>
    <n v="0.24290139075292319"/>
    <x v="1"/>
    <x v="1"/>
    <x v="33"/>
    <n v="1413608400"/>
    <x v="0"/>
    <b v="0"/>
    <s v="games/video games"/>
    <x v="6"/>
    <x v="11"/>
  </r>
  <r>
    <n v="122"/>
    <s v="Taylor PLC"/>
    <s v="Seamless zero-defect solution"/>
    <x v="95"/>
    <x v="121"/>
    <x v="0"/>
    <x v="122"/>
    <x v="113"/>
    <n v="1.9004337188804111E-2"/>
    <x v="1"/>
    <x v="1"/>
    <x v="120"/>
    <n v="1419400800"/>
    <x v="0"/>
    <b v="0"/>
    <s v="publishing/fiction"/>
    <x v="5"/>
    <x v="13"/>
  </r>
  <r>
    <n v="123"/>
    <s v="Edwards-Lewis"/>
    <s v="Enhanced scalable concept"/>
    <x v="96"/>
    <x v="122"/>
    <x v="0"/>
    <x v="123"/>
    <x v="114"/>
    <n v="2.8130509514831165E-2"/>
    <x v="0"/>
    <x v="0"/>
    <x v="121"/>
    <n v="1448604000"/>
    <x v="1"/>
    <b v="0"/>
    <s v="theater/plays"/>
    <x v="3"/>
    <x v="3"/>
  </r>
  <r>
    <n v="124"/>
    <s v="Stanton, Neal and Rodriguez"/>
    <s v="Polarized uniform software"/>
    <x v="97"/>
    <x v="123"/>
    <x v="1"/>
    <x v="124"/>
    <x v="115"/>
    <n v="3.9124386252045826"/>
    <x v="6"/>
    <x v="6"/>
    <x v="122"/>
    <n v="1562302800"/>
    <x v="0"/>
    <b v="0"/>
    <s v="photography/photography books"/>
    <x v="7"/>
    <x v="14"/>
  </r>
  <r>
    <n v="125"/>
    <s v="Pratt LLC"/>
    <s v="Stand-alone web-enabled moderator"/>
    <x v="98"/>
    <x v="124"/>
    <x v="1"/>
    <x v="125"/>
    <x v="80"/>
    <n v="0.88836477987421381"/>
    <x v="1"/>
    <x v="1"/>
    <x v="123"/>
    <n v="1537678800"/>
    <x v="0"/>
    <b v="0"/>
    <s v="theater/plays"/>
    <x v="3"/>
    <x v="3"/>
  </r>
  <r>
    <n v="126"/>
    <s v="Gross PLC"/>
    <s v="Proactive methodical benchmark"/>
    <x v="99"/>
    <x v="125"/>
    <x v="0"/>
    <x v="126"/>
    <x v="116"/>
    <n v="4.9913676162288818E-2"/>
    <x v="1"/>
    <x v="1"/>
    <x v="124"/>
    <n v="1473570000"/>
    <x v="0"/>
    <b v="1"/>
    <s v="theater/plays"/>
    <x v="3"/>
    <x v="3"/>
  </r>
  <r>
    <n v="127"/>
    <s v="Martinez, Gomez and Dalton"/>
    <s v="Team-oriented 6thgeneration matrix"/>
    <x v="100"/>
    <x v="126"/>
    <x v="0"/>
    <x v="127"/>
    <x v="117"/>
    <n v="7.6520106589147291E-2"/>
    <x v="0"/>
    <x v="0"/>
    <x v="125"/>
    <n v="1273899600"/>
    <x v="0"/>
    <b v="0"/>
    <s v="theater/plays"/>
    <x v="3"/>
    <x v="3"/>
  </r>
  <r>
    <n v="128"/>
    <s v="Allen-Curtis"/>
    <s v="Phased human-resource core"/>
    <x v="101"/>
    <x v="127"/>
    <x v="3"/>
    <x v="128"/>
    <x v="118"/>
    <n v="0.11341029627894099"/>
    <x v="1"/>
    <x v="1"/>
    <x v="126"/>
    <n v="1284008400"/>
    <x v="0"/>
    <b v="0"/>
    <s v="music/rock"/>
    <x v="1"/>
    <x v="1"/>
  </r>
  <r>
    <n v="129"/>
    <s v="Morgan-Martinez"/>
    <s v="Mandatory tertiary implementation"/>
    <x v="102"/>
    <x v="128"/>
    <x v="3"/>
    <x v="129"/>
    <x v="12"/>
    <n v="5.8230792776247327E-2"/>
    <x v="2"/>
    <x v="2"/>
    <x v="127"/>
    <n v="1425103200"/>
    <x v="0"/>
    <b v="0"/>
    <s v="food/food trucks"/>
    <x v="0"/>
    <x v="0"/>
  </r>
  <r>
    <n v="130"/>
    <s v="Luna, Anderson and Fox"/>
    <s v="Secured directional encryption"/>
    <x v="103"/>
    <x v="129"/>
    <x v="1"/>
    <x v="130"/>
    <x v="119"/>
    <n v="0.29168621013133206"/>
    <x v="3"/>
    <x v="3"/>
    <x v="128"/>
    <n v="1320991200"/>
    <x v="0"/>
    <b v="0"/>
    <s v="film &amp; video/drama"/>
    <x v="4"/>
    <x v="6"/>
  </r>
  <r>
    <n v="131"/>
    <s v="Fleming, Zhang and Henderson"/>
    <s v="Distributed 5thgeneration implementation"/>
    <x v="104"/>
    <x v="130"/>
    <x v="1"/>
    <x v="131"/>
    <x v="120"/>
    <n v="4.1285200569337918E-2"/>
    <x v="4"/>
    <x v="4"/>
    <x v="129"/>
    <n v="1386828000"/>
    <x v="0"/>
    <b v="0"/>
    <s v="technology/web"/>
    <x v="2"/>
    <x v="2"/>
  </r>
  <r>
    <n v="132"/>
    <s v="Flowers and Sons"/>
    <s v="Virtual static core"/>
    <x v="88"/>
    <x v="131"/>
    <x v="1"/>
    <x v="132"/>
    <x v="121"/>
    <n v="1.3054136874361595"/>
    <x v="1"/>
    <x v="1"/>
    <x v="130"/>
    <n v="1517119200"/>
    <x v="0"/>
    <b v="1"/>
    <s v="theater/plays"/>
    <x v="3"/>
    <x v="3"/>
  </r>
  <r>
    <n v="133"/>
    <s v="Gates PLC"/>
    <s v="Secured content-based product"/>
    <x v="6"/>
    <x v="132"/>
    <x v="1"/>
    <x v="133"/>
    <x v="122"/>
    <n v="1.954577218728162"/>
    <x v="1"/>
    <x v="1"/>
    <x v="131"/>
    <n v="1315026000"/>
    <x v="0"/>
    <b v="0"/>
    <s v="music/world music"/>
    <x v="1"/>
    <x v="21"/>
  </r>
  <r>
    <n v="134"/>
    <s v="Caldwell LLC"/>
    <s v="Secured executive concept"/>
    <x v="105"/>
    <x v="133"/>
    <x v="0"/>
    <x v="134"/>
    <x v="123"/>
    <n v="9.5464556826686628E-2"/>
    <x v="5"/>
    <x v="5"/>
    <x v="132"/>
    <n v="1312693200"/>
    <x v="0"/>
    <b v="1"/>
    <s v="film &amp; video/documentary"/>
    <x v="4"/>
    <x v="4"/>
  </r>
  <r>
    <n v="135"/>
    <s v="Le, Burton and Evans"/>
    <s v="Balanced zero-defect software"/>
    <x v="106"/>
    <x v="134"/>
    <x v="0"/>
    <x v="135"/>
    <x v="124"/>
    <n v="0.60916860916860927"/>
    <x v="1"/>
    <x v="1"/>
    <x v="133"/>
    <n v="1363064400"/>
    <x v="0"/>
    <b v="1"/>
    <s v="theater/plays"/>
    <x v="3"/>
    <x v="3"/>
  </r>
  <r>
    <n v="136"/>
    <s v="Briggs PLC"/>
    <s v="Distributed context-sensitive flexibility"/>
    <x v="107"/>
    <x v="135"/>
    <x v="3"/>
    <x v="136"/>
    <x v="125"/>
    <n v="5.6659170414792605E-2"/>
    <x v="1"/>
    <x v="1"/>
    <x v="134"/>
    <n v="1403154000"/>
    <x v="0"/>
    <b v="1"/>
    <s v="film &amp; video/drama"/>
    <x v="4"/>
    <x v="6"/>
  </r>
  <r>
    <n v="137"/>
    <s v="Hudson-Nguyen"/>
    <s v="Down-sized disintermediate support"/>
    <x v="37"/>
    <x v="136"/>
    <x v="1"/>
    <x v="137"/>
    <x v="126"/>
    <n v="5.2355555555555551"/>
    <x v="1"/>
    <x v="1"/>
    <x v="135"/>
    <n v="1286859600"/>
    <x v="0"/>
    <b v="0"/>
    <s v="publishing/nonfiction"/>
    <x v="5"/>
    <x v="9"/>
  </r>
  <r>
    <n v="138"/>
    <s v="Hogan Ltd"/>
    <s v="Stand-alone mission-critical moratorium"/>
    <x v="103"/>
    <x v="137"/>
    <x v="0"/>
    <x v="138"/>
    <x v="127"/>
    <n v="0.83478260869565213"/>
    <x v="1"/>
    <x v="1"/>
    <x v="136"/>
    <n v="1349326800"/>
    <x v="0"/>
    <b v="0"/>
    <s v="games/mobile games"/>
    <x v="6"/>
    <x v="20"/>
  </r>
  <r>
    <n v="139"/>
    <s v="Hamilton, Wright and Chavez"/>
    <s v="Down-sized empowering protocol"/>
    <x v="108"/>
    <x v="138"/>
    <x v="0"/>
    <x v="139"/>
    <x v="128"/>
    <n v="6.4100770701358223E-2"/>
    <x v="1"/>
    <x v="1"/>
    <x v="137"/>
    <n v="1430974800"/>
    <x v="0"/>
    <b v="1"/>
    <s v="technology/wearables"/>
    <x v="2"/>
    <x v="8"/>
  </r>
  <r>
    <n v="140"/>
    <s v="Bautista-Cross"/>
    <s v="Fully-configurable coherent Internet solution"/>
    <x v="20"/>
    <x v="139"/>
    <x v="1"/>
    <x v="140"/>
    <x v="129"/>
    <n v="1.19980449657869"/>
    <x v="1"/>
    <x v="1"/>
    <x v="138"/>
    <n v="1519970400"/>
    <x v="0"/>
    <b v="0"/>
    <s v="film &amp; video/documentary"/>
    <x v="4"/>
    <x v="4"/>
  </r>
  <r>
    <n v="141"/>
    <s v="Jackson LLC"/>
    <s v="Distributed motivating algorithm"/>
    <x v="109"/>
    <x v="140"/>
    <x v="1"/>
    <x v="141"/>
    <x v="130"/>
    <n v="9.4856190272895061E-2"/>
    <x v="1"/>
    <x v="1"/>
    <x v="139"/>
    <n v="1434603600"/>
    <x v="0"/>
    <b v="0"/>
    <s v="technology/web"/>
    <x v="2"/>
    <x v="2"/>
  </r>
  <r>
    <n v="142"/>
    <s v="Figueroa Ltd"/>
    <s v="Expanded solution-oriented benchmark"/>
    <x v="92"/>
    <x v="141"/>
    <x v="1"/>
    <x v="142"/>
    <x v="124"/>
    <n v="1.9661538461538459"/>
    <x v="1"/>
    <x v="1"/>
    <x v="107"/>
    <n v="1337230800"/>
    <x v="0"/>
    <b v="0"/>
    <s v="technology/web"/>
    <x v="2"/>
    <x v="2"/>
  </r>
  <r>
    <n v="143"/>
    <s v="Avila-Jones"/>
    <s v="Implemented discrete secured line"/>
    <x v="91"/>
    <x v="142"/>
    <x v="1"/>
    <x v="143"/>
    <x v="131"/>
    <n v="1.9370370370370373"/>
    <x v="1"/>
    <x v="1"/>
    <x v="140"/>
    <n v="1279429200"/>
    <x v="0"/>
    <b v="0"/>
    <s v="music/indie rock"/>
    <x v="1"/>
    <x v="7"/>
  </r>
  <r>
    <n v="144"/>
    <s v="Martin, Lopez and Hunter"/>
    <s v="Multi-lateral actuating installation"/>
    <x v="25"/>
    <x v="143"/>
    <x v="1"/>
    <x v="144"/>
    <x v="18"/>
    <n v="0.9562962962962962"/>
    <x v="1"/>
    <x v="1"/>
    <x v="141"/>
    <n v="1561438800"/>
    <x v="0"/>
    <b v="0"/>
    <s v="theater/plays"/>
    <x v="3"/>
    <x v="3"/>
  </r>
  <r>
    <n v="145"/>
    <s v="Fields-Moore"/>
    <s v="Secured reciprocal array"/>
    <x v="110"/>
    <x v="144"/>
    <x v="1"/>
    <x v="145"/>
    <x v="132"/>
    <n v="0.30795833333333333"/>
    <x v="5"/>
    <x v="5"/>
    <x v="142"/>
    <n v="1410498000"/>
    <x v="0"/>
    <b v="0"/>
    <s v="technology/wearables"/>
    <x v="2"/>
    <x v="8"/>
  </r>
  <r>
    <n v="146"/>
    <s v="Harris-Golden"/>
    <s v="Optional bandwidth-monitored middleware"/>
    <x v="35"/>
    <x v="145"/>
    <x v="3"/>
    <x v="146"/>
    <x v="133"/>
    <n v="0.33823529411764708"/>
    <x v="1"/>
    <x v="1"/>
    <x v="143"/>
    <n v="1322460000"/>
    <x v="0"/>
    <b v="0"/>
    <s v="theater/plays"/>
    <x v="3"/>
    <x v="3"/>
  </r>
  <r>
    <n v="147"/>
    <s v="Moss, Norman and Dunlap"/>
    <s v="Upgradable upward-trending workforce"/>
    <x v="111"/>
    <x v="146"/>
    <x v="1"/>
    <x v="147"/>
    <x v="134"/>
    <n v="0.56529636132469574"/>
    <x v="1"/>
    <x v="1"/>
    <x v="144"/>
    <n v="1466312400"/>
    <x v="0"/>
    <b v="1"/>
    <s v="theater/plays"/>
    <x v="3"/>
    <x v="3"/>
  </r>
  <r>
    <n v="148"/>
    <s v="White, Larson and Wright"/>
    <s v="Upgradable hybrid capability"/>
    <x v="29"/>
    <x v="147"/>
    <x v="1"/>
    <x v="148"/>
    <x v="37"/>
    <n v="1.1310421063209728"/>
    <x v="1"/>
    <x v="1"/>
    <x v="145"/>
    <n v="1501736400"/>
    <x v="0"/>
    <b v="0"/>
    <s v="technology/wearables"/>
    <x v="2"/>
    <x v="8"/>
  </r>
  <r>
    <n v="149"/>
    <s v="Payne, Oliver and Burch"/>
    <s v="Managed fresh-thinking flexibility"/>
    <x v="8"/>
    <x v="148"/>
    <x v="1"/>
    <x v="149"/>
    <x v="135"/>
    <n v="1.1275434243176179"/>
    <x v="1"/>
    <x v="1"/>
    <x v="146"/>
    <n v="1361512800"/>
    <x v="0"/>
    <b v="0"/>
    <s v="music/indie rock"/>
    <x v="1"/>
    <x v="7"/>
  </r>
  <r>
    <n v="150"/>
    <s v="Brown, Palmer and Pace"/>
    <s v="Networked stable workforce"/>
    <x v="0"/>
    <x v="99"/>
    <x v="0"/>
    <x v="100"/>
    <x v="49"/>
    <n v="1"/>
    <x v="1"/>
    <x v="1"/>
    <x v="147"/>
    <n v="1545026400"/>
    <x v="0"/>
    <b v="0"/>
    <s v="music/rock"/>
    <x v="1"/>
    <x v="1"/>
  </r>
  <r>
    <n v="151"/>
    <s v="Parker LLC"/>
    <s v="Customizable intermediate extranet"/>
    <x v="112"/>
    <x v="149"/>
    <x v="0"/>
    <x v="150"/>
    <x v="50"/>
    <n v="4.3740224690518914E-2"/>
    <x v="1"/>
    <x v="1"/>
    <x v="148"/>
    <n v="1406696400"/>
    <x v="0"/>
    <b v="0"/>
    <s v="music/electric music"/>
    <x v="1"/>
    <x v="5"/>
  </r>
  <r>
    <n v="152"/>
    <s v="Bowen, Mcdonald and Hall"/>
    <s v="User-centric fault-tolerant task-force"/>
    <x v="113"/>
    <x v="150"/>
    <x v="1"/>
    <x v="151"/>
    <x v="136"/>
    <n v="0.12531619368469138"/>
    <x v="1"/>
    <x v="1"/>
    <x v="149"/>
    <n v="1487916000"/>
    <x v="0"/>
    <b v="0"/>
    <s v="music/indie rock"/>
    <x v="1"/>
    <x v="7"/>
  </r>
  <r>
    <n v="153"/>
    <s v="Whitehead, Bell and Hughes"/>
    <s v="Multi-tiered radical definition"/>
    <x v="114"/>
    <x v="151"/>
    <x v="0"/>
    <x v="152"/>
    <x v="137"/>
    <n v="1.6367569179169823E-2"/>
    <x v="1"/>
    <x v="1"/>
    <x v="150"/>
    <n v="1351141200"/>
    <x v="0"/>
    <b v="0"/>
    <s v="theater/plays"/>
    <x v="3"/>
    <x v="3"/>
  </r>
  <r>
    <n v="154"/>
    <s v="Rodriguez-Brown"/>
    <s v="Devolved foreground benchmark"/>
    <x v="115"/>
    <x v="152"/>
    <x v="0"/>
    <x v="153"/>
    <x v="138"/>
    <n v="5.5483066501953893E-2"/>
    <x v="1"/>
    <x v="1"/>
    <x v="151"/>
    <n v="1465016400"/>
    <x v="0"/>
    <b v="1"/>
    <s v="music/indie rock"/>
    <x v="1"/>
    <x v="7"/>
  </r>
  <r>
    <n v="155"/>
    <s v="Hall-Schaefer"/>
    <s v="Distributed eco-centric methodology"/>
    <x v="116"/>
    <x v="153"/>
    <x v="0"/>
    <x v="154"/>
    <x v="139"/>
    <n v="5.445747254792481E-2"/>
    <x v="1"/>
    <x v="1"/>
    <x v="152"/>
    <n v="1270789200"/>
    <x v="0"/>
    <b v="0"/>
    <s v="theater/plays"/>
    <x v="3"/>
    <x v="3"/>
  </r>
  <r>
    <n v="156"/>
    <s v="Meza-Rogers"/>
    <s v="Streamlined encompassing encryption"/>
    <x v="117"/>
    <x v="154"/>
    <x v="3"/>
    <x v="155"/>
    <x v="140"/>
    <n v="0.19509118849488241"/>
    <x v="2"/>
    <x v="2"/>
    <x v="153"/>
    <n v="1572325200"/>
    <x v="0"/>
    <b v="0"/>
    <s v="music/rock"/>
    <x v="1"/>
    <x v="1"/>
  </r>
  <r>
    <n v="157"/>
    <s v="Curtis-Curtis"/>
    <s v="User-friendly reciprocal initiative"/>
    <x v="3"/>
    <x v="155"/>
    <x v="0"/>
    <x v="156"/>
    <x v="141"/>
    <n v="1.7555555555555555"/>
    <x v="2"/>
    <x v="2"/>
    <x v="154"/>
    <n v="1389420000"/>
    <x v="0"/>
    <b v="0"/>
    <s v="photography/photography books"/>
    <x v="7"/>
    <x v="14"/>
  </r>
  <r>
    <n v="158"/>
    <s v="Carlson Inc"/>
    <s v="Ergonomic fresh-thinking installation"/>
    <x v="118"/>
    <x v="156"/>
    <x v="1"/>
    <x v="157"/>
    <x v="142"/>
    <n v="5.3890824622531941"/>
    <x v="1"/>
    <x v="1"/>
    <x v="155"/>
    <n v="1449640800"/>
    <x v="0"/>
    <b v="0"/>
    <s v="music/rock"/>
    <x v="1"/>
    <x v="1"/>
  </r>
  <r>
    <n v="159"/>
    <s v="Clarke, Anderson and Lee"/>
    <s v="Robust explicit hardware"/>
    <x v="119"/>
    <x v="157"/>
    <x v="1"/>
    <x v="158"/>
    <x v="143"/>
    <n v="5.4921200590966848E-2"/>
    <x v="1"/>
    <x v="1"/>
    <x v="156"/>
    <n v="1555218000"/>
    <x v="0"/>
    <b v="1"/>
    <s v="theater/plays"/>
    <x v="3"/>
    <x v="3"/>
  </r>
  <r>
    <n v="160"/>
    <s v="Evans Group"/>
    <s v="Stand-alone actuating support"/>
    <x v="48"/>
    <x v="158"/>
    <x v="1"/>
    <x v="159"/>
    <x v="55"/>
    <n v="0.98971036585365857"/>
    <x v="1"/>
    <x v="1"/>
    <x v="157"/>
    <n v="1557723600"/>
    <x v="0"/>
    <b v="0"/>
    <s v="technology/wearables"/>
    <x v="2"/>
    <x v="8"/>
  </r>
  <r>
    <n v="161"/>
    <s v="Bruce Group"/>
    <s v="Cross-platform methodical process improvement"/>
    <x v="20"/>
    <x v="159"/>
    <x v="0"/>
    <x v="160"/>
    <x v="51"/>
    <n v="1.0424242424242425"/>
    <x v="1"/>
    <x v="1"/>
    <x v="158"/>
    <n v="1443502800"/>
    <x v="0"/>
    <b v="1"/>
    <s v="technology/web"/>
    <x v="2"/>
    <x v="2"/>
  </r>
  <r>
    <n v="162"/>
    <s v="Keith, Alvarez and Potter"/>
    <s v="Extended bottom-line open architecture"/>
    <x v="55"/>
    <x v="160"/>
    <x v="1"/>
    <x v="161"/>
    <x v="144"/>
    <n v="0.95374334342696043"/>
    <x v="5"/>
    <x v="5"/>
    <x v="159"/>
    <n v="1546840800"/>
    <x v="0"/>
    <b v="0"/>
    <s v="music/rock"/>
    <x v="1"/>
    <x v="1"/>
  </r>
  <r>
    <n v="163"/>
    <s v="Burton-Watkins"/>
    <s v="Extended reciprocal circuit"/>
    <x v="26"/>
    <x v="161"/>
    <x v="1"/>
    <x v="162"/>
    <x v="67"/>
    <n v="1.0295005807200928"/>
    <x v="1"/>
    <x v="1"/>
    <x v="160"/>
    <n v="1512712800"/>
    <x v="0"/>
    <b v="1"/>
    <s v="photography/photography books"/>
    <x v="7"/>
    <x v="14"/>
  </r>
  <r>
    <n v="164"/>
    <s v="Lopez and Sons"/>
    <s v="Polarized human-resource protocol"/>
    <x v="120"/>
    <x v="162"/>
    <x v="1"/>
    <x v="163"/>
    <x v="20"/>
    <n v="7.1754609753543572E-2"/>
    <x v="1"/>
    <x v="1"/>
    <x v="161"/>
    <n v="1507525200"/>
    <x v="0"/>
    <b v="0"/>
    <s v="theater/plays"/>
    <x v="3"/>
    <x v="3"/>
  </r>
  <r>
    <n v="165"/>
    <s v="Cordova Ltd"/>
    <s v="Synergized radical product"/>
    <x v="121"/>
    <x v="163"/>
    <x v="1"/>
    <x v="164"/>
    <x v="145"/>
    <n v="4.8679187648758025E-2"/>
    <x v="1"/>
    <x v="1"/>
    <x v="162"/>
    <n v="1504328400"/>
    <x v="0"/>
    <b v="0"/>
    <s v="technology/web"/>
    <x v="2"/>
    <x v="2"/>
  </r>
  <r>
    <n v="166"/>
    <s v="Brown-Vang"/>
    <s v="Robust heuristic artificial intelligence"/>
    <x v="122"/>
    <x v="164"/>
    <x v="1"/>
    <x v="165"/>
    <x v="146"/>
    <n v="0.56201906992305117"/>
    <x v="1"/>
    <x v="1"/>
    <x v="163"/>
    <n v="1293343200"/>
    <x v="0"/>
    <b v="0"/>
    <s v="photography/photography books"/>
    <x v="7"/>
    <x v="14"/>
  </r>
  <r>
    <n v="167"/>
    <s v="Cruz-Ward"/>
    <s v="Robust content-based emulation"/>
    <x v="97"/>
    <x v="165"/>
    <x v="1"/>
    <x v="166"/>
    <x v="147"/>
    <n v="2.8461538461538458"/>
    <x v="2"/>
    <x v="2"/>
    <x v="164"/>
    <n v="1371704400"/>
    <x v="0"/>
    <b v="0"/>
    <s v="theater/plays"/>
    <x v="3"/>
    <x v="3"/>
  </r>
  <r>
    <n v="168"/>
    <s v="Hernandez Group"/>
    <s v="Ergonomic uniform open system"/>
    <x v="123"/>
    <x v="166"/>
    <x v="0"/>
    <x v="167"/>
    <x v="148"/>
    <n v="3.278443297325797E-2"/>
    <x v="3"/>
    <x v="3"/>
    <x v="165"/>
    <n v="1552798800"/>
    <x v="0"/>
    <b v="1"/>
    <s v="music/indie rock"/>
    <x v="1"/>
    <x v="7"/>
  </r>
  <r>
    <n v="169"/>
    <s v="Tran, Steele and Wilson"/>
    <s v="Profit-focused modular product"/>
    <x v="124"/>
    <x v="167"/>
    <x v="1"/>
    <x v="168"/>
    <x v="149"/>
    <n v="0.33471313738309211"/>
    <x v="1"/>
    <x v="1"/>
    <x v="166"/>
    <n v="1342328400"/>
    <x v="0"/>
    <b v="1"/>
    <s v="film &amp; video/shorts"/>
    <x v="4"/>
    <x v="12"/>
  </r>
  <r>
    <n v="170"/>
    <s v="Summers, Gallegos and Stein"/>
    <s v="Mandatory mobile product"/>
    <x v="125"/>
    <x v="168"/>
    <x v="0"/>
    <x v="169"/>
    <x v="109"/>
    <n v="4.3863616526617313E-2"/>
    <x v="1"/>
    <x v="1"/>
    <x v="167"/>
    <n v="1502341200"/>
    <x v="0"/>
    <b v="0"/>
    <s v="music/indie rock"/>
    <x v="1"/>
    <x v="7"/>
  </r>
  <r>
    <n v="171"/>
    <s v="Blair Group"/>
    <s v="Public-key 3rdgeneration budgetary management"/>
    <x v="70"/>
    <x v="169"/>
    <x v="0"/>
    <x v="170"/>
    <x v="62"/>
    <n v="2.1265306122448981"/>
    <x v="1"/>
    <x v="1"/>
    <x v="168"/>
    <n v="1397192400"/>
    <x v="0"/>
    <b v="0"/>
    <s v="publishing/translations"/>
    <x v="5"/>
    <x v="18"/>
  </r>
  <r>
    <n v="172"/>
    <s v="Nixon Inc"/>
    <s v="Centralized national firmware"/>
    <x v="126"/>
    <x v="170"/>
    <x v="0"/>
    <x v="171"/>
    <x v="150"/>
    <n v="3.1875"/>
    <x v="1"/>
    <x v="1"/>
    <x v="169"/>
    <n v="1407042000"/>
    <x v="0"/>
    <b v="1"/>
    <s v="film &amp; video/documentary"/>
    <x v="4"/>
    <x v="4"/>
  </r>
  <r>
    <n v="173"/>
    <s v="White LLC"/>
    <s v="Cross-group 4thgeneration middleware"/>
    <x v="127"/>
    <x v="171"/>
    <x v="1"/>
    <x v="172"/>
    <x v="151"/>
    <n v="0.10442951810780748"/>
    <x v="1"/>
    <x v="1"/>
    <x v="170"/>
    <n v="1369371600"/>
    <x v="0"/>
    <b v="0"/>
    <s v="theater/plays"/>
    <x v="3"/>
    <x v="3"/>
  </r>
  <r>
    <n v="174"/>
    <s v="Santos, Black and Donovan"/>
    <s v="Pre-emptive scalable access"/>
    <x v="60"/>
    <x v="172"/>
    <x v="1"/>
    <x v="173"/>
    <x v="44"/>
    <n v="18.638888888888889"/>
    <x v="1"/>
    <x v="1"/>
    <x v="171"/>
    <n v="1444107600"/>
    <x v="0"/>
    <b v="1"/>
    <s v="technology/wearables"/>
    <x v="2"/>
    <x v="8"/>
  </r>
  <r>
    <n v="175"/>
    <s v="Jones, Contreras and Burnett"/>
    <s v="Sharable intangible migration"/>
    <x v="128"/>
    <x v="173"/>
    <x v="0"/>
    <x v="174"/>
    <x v="152"/>
    <n v="2.3178319560843146E-2"/>
    <x v="1"/>
    <x v="1"/>
    <x v="172"/>
    <n v="1474261200"/>
    <x v="0"/>
    <b v="0"/>
    <s v="theater/plays"/>
    <x v="3"/>
    <x v="3"/>
  </r>
  <r>
    <n v="176"/>
    <s v="Stone-Orozco"/>
    <s v="Proactive scalable Graphical User Interface"/>
    <x v="129"/>
    <x v="174"/>
    <x v="0"/>
    <x v="175"/>
    <x v="153"/>
    <n v="9.5696652952296221E-2"/>
    <x v="1"/>
    <x v="1"/>
    <x v="173"/>
    <n v="1473656400"/>
    <x v="0"/>
    <b v="0"/>
    <s v="theater/plays"/>
    <x v="3"/>
    <x v="3"/>
  </r>
  <r>
    <n v="177"/>
    <s v="Lee, Gibson and Morgan"/>
    <s v="Digitized solution-oriented product"/>
    <x v="130"/>
    <x v="175"/>
    <x v="1"/>
    <x v="176"/>
    <x v="154"/>
    <n v="0.1520543279020487"/>
    <x v="1"/>
    <x v="1"/>
    <x v="174"/>
    <n v="1291960800"/>
    <x v="0"/>
    <b v="0"/>
    <s v="theater/plays"/>
    <x v="3"/>
    <x v="3"/>
  </r>
  <r>
    <n v="178"/>
    <s v="Alexander-Williams"/>
    <s v="Triple-buffered cohesive structure"/>
    <x v="44"/>
    <x v="176"/>
    <x v="0"/>
    <x v="177"/>
    <x v="155"/>
    <n v="0.45813492063492062"/>
    <x v="1"/>
    <x v="1"/>
    <x v="175"/>
    <n v="1506747600"/>
    <x v="0"/>
    <b v="0"/>
    <s v="food/food trucks"/>
    <x v="0"/>
    <x v="0"/>
  </r>
  <r>
    <n v="179"/>
    <s v="Marks Ltd"/>
    <s v="Realigned human-resource orchestration"/>
    <x v="131"/>
    <x v="177"/>
    <x v="1"/>
    <x v="178"/>
    <x v="156"/>
    <n v="0.10113630226847482"/>
    <x v="0"/>
    <x v="0"/>
    <x v="176"/>
    <n v="1363582800"/>
    <x v="0"/>
    <b v="1"/>
    <s v="theater/plays"/>
    <x v="3"/>
    <x v="3"/>
  </r>
  <r>
    <n v="180"/>
    <s v="Olsen, Edwards and Reid"/>
    <s v="Optional clear-thinking software"/>
    <x v="132"/>
    <x v="178"/>
    <x v="1"/>
    <x v="179"/>
    <x v="157"/>
    <n v="0.14639636585531221"/>
    <x v="2"/>
    <x v="2"/>
    <x v="177"/>
    <n v="1269666000"/>
    <x v="0"/>
    <b v="0"/>
    <s v="technology/wearables"/>
    <x v="2"/>
    <x v="8"/>
  </r>
  <r>
    <n v="181"/>
    <s v="Daniels, Rose and Tyler"/>
    <s v="Centralized global approach"/>
    <x v="133"/>
    <x v="179"/>
    <x v="0"/>
    <x v="180"/>
    <x v="158"/>
    <n v="0.45442886456908343"/>
    <x v="1"/>
    <x v="1"/>
    <x v="178"/>
    <n v="1508648400"/>
    <x v="0"/>
    <b v="0"/>
    <s v="technology/web"/>
    <x v="2"/>
    <x v="2"/>
  </r>
  <r>
    <n v="182"/>
    <s v="Adams Group"/>
    <s v="Reverse-engineered bandwidth-monitored contingency"/>
    <x v="134"/>
    <x v="180"/>
    <x v="1"/>
    <x v="181"/>
    <x v="159"/>
    <n v="0.21769883159952755"/>
    <x v="3"/>
    <x v="3"/>
    <x v="179"/>
    <n v="1561957200"/>
    <x v="0"/>
    <b v="0"/>
    <s v="theater/plays"/>
    <x v="3"/>
    <x v="3"/>
  </r>
  <r>
    <n v="183"/>
    <s v="Rogers, Huerta and Medina"/>
    <s v="Pre-emptive bandwidth-monitored instruction set"/>
    <x v="135"/>
    <x v="181"/>
    <x v="0"/>
    <x v="182"/>
    <x v="99"/>
    <n v="0.8036935704514363"/>
    <x v="0"/>
    <x v="0"/>
    <x v="180"/>
    <n v="1285131600"/>
    <x v="0"/>
    <b v="0"/>
    <s v="music/rock"/>
    <x v="1"/>
    <x v="1"/>
  </r>
  <r>
    <n v="184"/>
    <s v="Howard, Carter and Griffith"/>
    <s v="Adaptive asynchronous emulation"/>
    <x v="136"/>
    <x v="182"/>
    <x v="1"/>
    <x v="183"/>
    <x v="160"/>
    <n v="0.86192810457516333"/>
    <x v="1"/>
    <x v="1"/>
    <x v="181"/>
    <n v="1556946000"/>
    <x v="0"/>
    <b v="0"/>
    <s v="theater/plays"/>
    <x v="3"/>
    <x v="3"/>
  </r>
  <r>
    <n v="185"/>
    <s v="Bailey PLC"/>
    <s v="Innovative actuating conglomeration"/>
    <x v="67"/>
    <x v="183"/>
    <x v="0"/>
    <x v="184"/>
    <x v="161"/>
    <n v="3.7789473684210524"/>
    <x v="1"/>
    <x v="1"/>
    <x v="182"/>
    <n v="1527138000"/>
    <x v="0"/>
    <b v="0"/>
    <s v="film &amp; video/television"/>
    <x v="4"/>
    <x v="19"/>
  </r>
  <r>
    <n v="186"/>
    <s v="Parker Group"/>
    <s v="Grass-roots foreground policy"/>
    <x v="137"/>
    <x v="184"/>
    <x v="0"/>
    <x v="185"/>
    <x v="162"/>
    <n v="3.6043662172330342E-2"/>
    <x v="1"/>
    <x v="1"/>
    <x v="183"/>
    <n v="1402117200"/>
    <x v="0"/>
    <b v="0"/>
    <s v="theater/plays"/>
    <x v="3"/>
    <x v="3"/>
  </r>
  <r>
    <n v="187"/>
    <s v="Fox Group"/>
    <s v="Horizontal transitional paradigm"/>
    <x v="138"/>
    <x v="185"/>
    <x v="1"/>
    <x v="186"/>
    <x v="163"/>
    <n v="0.15941314435008594"/>
    <x v="0"/>
    <x v="0"/>
    <x v="184"/>
    <n v="1364014800"/>
    <x v="0"/>
    <b v="1"/>
    <s v="film &amp; video/shorts"/>
    <x v="4"/>
    <x v="12"/>
  </r>
  <r>
    <n v="188"/>
    <s v="Walker, Jones and Rodriguez"/>
    <s v="Networked didactic info-mediaries"/>
    <x v="139"/>
    <x v="186"/>
    <x v="0"/>
    <x v="187"/>
    <x v="164"/>
    <n v="0.91463414634146345"/>
    <x v="6"/>
    <x v="6"/>
    <x v="185"/>
    <n v="1417586400"/>
    <x v="0"/>
    <b v="0"/>
    <s v="theater/plays"/>
    <x v="3"/>
    <x v="3"/>
  </r>
  <r>
    <n v="189"/>
    <s v="Anthony-Shaw"/>
    <s v="Switchable contextually-based access"/>
    <x v="140"/>
    <x v="187"/>
    <x v="3"/>
    <x v="188"/>
    <x v="165"/>
    <n v="5.3345471312762779E-2"/>
    <x v="1"/>
    <x v="1"/>
    <x v="186"/>
    <n v="1457071200"/>
    <x v="0"/>
    <b v="0"/>
    <s v="theater/plays"/>
    <x v="3"/>
    <x v="3"/>
  </r>
  <r>
    <n v="190"/>
    <s v="Cook LLC"/>
    <s v="Up-sized dynamic throughput"/>
    <x v="41"/>
    <x v="188"/>
    <x v="0"/>
    <x v="189"/>
    <x v="3"/>
    <n v="2.8581081081081083"/>
    <x v="1"/>
    <x v="1"/>
    <x v="187"/>
    <n v="1370408400"/>
    <x v="0"/>
    <b v="1"/>
    <s v="theater/plays"/>
    <x v="3"/>
    <x v="3"/>
  </r>
  <r>
    <n v="191"/>
    <s v="Sutton PLC"/>
    <s v="Mandatory reciprocal superstructure"/>
    <x v="141"/>
    <x v="189"/>
    <x v="0"/>
    <x v="190"/>
    <x v="99"/>
    <n v="0.44130675526024365"/>
    <x v="6"/>
    <x v="6"/>
    <x v="188"/>
    <n v="1552626000"/>
    <x v="0"/>
    <b v="0"/>
    <s v="theater/plays"/>
    <x v="3"/>
    <x v="3"/>
  </r>
  <r>
    <n v="192"/>
    <s v="Long, Morgan and Mitchell"/>
    <s v="Upgradable 4thgeneration productivity"/>
    <x v="142"/>
    <x v="190"/>
    <x v="0"/>
    <x v="191"/>
    <x v="166"/>
    <n v="8.2275546281806056E-2"/>
    <x v="1"/>
    <x v="1"/>
    <x v="189"/>
    <n v="1404190800"/>
    <x v="0"/>
    <b v="0"/>
    <s v="music/rock"/>
    <x v="1"/>
    <x v="1"/>
  </r>
  <r>
    <n v="193"/>
    <s v="Calhoun, Rogers and Long"/>
    <s v="Progressive discrete hub"/>
    <x v="47"/>
    <x v="191"/>
    <x v="0"/>
    <x v="192"/>
    <x v="167"/>
    <n v="0.70209790209790202"/>
    <x v="1"/>
    <x v="1"/>
    <x v="190"/>
    <n v="1523509200"/>
    <x v="1"/>
    <b v="0"/>
    <s v="music/indie rock"/>
    <x v="1"/>
    <x v="7"/>
  </r>
  <r>
    <n v="194"/>
    <s v="Sandoval Group"/>
    <s v="Assimilated multi-tasking archive"/>
    <x v="143"/>
    <x v="192"/>
    <x v="1"/>
    <x v="193"/>
    <x v="105"/>
    <n v="0.97429018555779123"/>
    <x v="1"/>
    <x v="1"/>
    <x v="191"/>
    <n v="1443589200"/>
    <x v="0"/>
    <b v="0"/>
    <s v="music/metal"/>
    <x v="1"/>
    <x v="16"/>
  </r>
  <r>
    <n v="195"/>
    <s v="Smith and Sons"/>
    <s v="Upgradable high-level solution"/>
    <x v="144"/>
    <x v="193"/>
    <x v="1"/>
    <x v="194"/>
    <x v="168"/>
    <n v="0.69036863465069087"/>
    <x v="1"/>
    <x v="1"/>
    <x v="192"/>
    <n v="1533445200"/>
    <x v="0"/>
    <b v="0"/>
    <s v="music/electric music"/>
    <x v="1"/>
    <x v="5"/>
  </r>
  <r>
    <n v="196"/>
    <s v="King Inc"/>
    <s v="Organic bandwidth-monitored frame"/>
    <x v="139"/>
    <x v="194"/>
    <x v="0"/>
    <x v="195"/>
    <x v="16"/>
    <n v="0.63146341463414635"/>
    <x v="3"/>
    <x v="3"/>
    <x v="173"/>
    <n v="1474520400"/>
    <x v="0"/>
    <b v="0"/>
    <s v="technology/wearables"/>
    <x v="2"/>
    <x v="8"/>
  </r>
  <r>
    <n v="197"/>
    <s v="Perry and Sons"/>
    <s v="Business-focused logistical framework"/>
    <x v="145"/>
    <x v="195"/>
    <x v="1"/>
    <x v="196"/>
    <x v="169"/>
    <n v="0.14992697496192495"/>
    <x v="1"/>
    <x v="1"/>
    <x v="193"/>
    <n v="1499403600"/>
    <x v="0"/>
    <b v="0"/>
    <s v="film &amp; video/drama"/>
    <x v="4"/>
    <x v="6"/>
  </r>
  <r>
    <n v="198"/>
    <s v="Palmer Inc"/>
    <s v="Universal multi-state capability"/>
    <x v="146"/>
    <x v="196"/>
    <x v="0"/>
    <x v="197"/>
    <x v="170"/>
    <n v="5.6896097046413505E-2"/>
    <x v="1"/>
    <x v="1"/>
    <x v="194"/>
    <n v="1283576400"/>
    <x v="0"/>
    <b v="0"/>
    <s v="music/electric music"/>
    <x v="1"/>
    <x v="5"/>
  </r>
  <r>
    <n v="199"/>
    <s v="Hull, Baker and Martinez"/>
    <s v="Digitized reciprocal infrastructure"/>
    <x v="37"/>
    <x v="197"/>
    <x v="0"/>
    <x v="198"/>
    <x v="171"/>
    <n v="4.1367521367521372"/>
    <x v="1"/>
    <x v="1"/>
    <x v="195"/>
    <n v="1436590800"/>
    <x v="0"/>
    <b v="0"/>
    <s v="music/rock"/>
    <x v="1"/>
    <x v="1"/>
  </r>
  <r>
    <n v="200"/>
    <s v="Becker, Rice and White"/>
    <s v="Reduced dedicated capability"/>
    <x v="0"/>
    <x v="50"/>
    <x v="0"/>
    <x v="50"/>
    <x v="49"/>
    <n v="2"/>
    <x v="0"/>
    <x v="0"/>
    <x v="152"/>
    <n v="1270443600"/>
    <x v="0"/>
    <b v="0"/>
    <s v="theater/plays"/>
    <x v="3"/>
    <x v="3"/>
  </r>
  <r>
    <n v="201"/>
    <s v="Osborne, Perkins and Knox"/>
    <s v="Cross-platform bi-directional workforce"/>
    <x v="118"/>
    <x v="198"/>
    <x v="1"/>
    <x v="199"/>
    <x v="144"/>
    <n v="4.338792841977555"/>
    <x v="1"/>
    <x v="1"/>
    <x v="196"/>
    <n v="1407819600"/>
    <x v="0"/>
    <b v="0"/>
    <s v="technology/web"/>
    <x v="2"/>
    <x v="2"/>
  </r>
  <r>
    <n v="202"/>
    <s v="Mcknight-Freeman"/>
    <s v="Upgradable scalable methodology"/>
    <x v="111"/>
    <x v="199"/>
    <x v="3"/>
    <x v="200"/>
    <x v="172"/>
    <n v="0.96135762562444915"/>
    <x v="1"/>
    <x v="1"/>
    <x v="197"/>
    <n v="1317877200"/>
    <x v="0"/>
    <b v="0"/>
    <s v="food/food trucks"/>
    <x v="0"/>
    <x v="0"/>
  </r>
  <r>
    <n v="203"/>
    <s v="Hayden, Shannon and Stein"/>
    <s v="Customer-focused client-server service-desk"/>
    <x v="147"/>
    <x v="200"/>
    <x v="1"/>
    <x v="201"/>
    <x v="173"/>
    <n v="2.9881707907552766E-2"/>
    <x v="2"/>
    <x v="2"/>
    <x v="198"/>
    <n v="1484805600"/>
    <x v="0"/>
    <b v="0"/>
    <s v="theater/plays"/>
    <x v="3"/>
    <x v="3"/>
  </r>
  <r>
    <n v="204"/>
    <s v="Daniel-Luna"/>
    <s v="Mandatory multimedia leverage"/>
    <x v="148"/>
    <x v="201"/>
    <x v="0"/>
    <x v="202"/>
    <x v="174"/>
    <n v="8.43E-2"/>
    <x v="1"/>
    <x v="1"/>
    <x v="199"/>
    <n v="1302670800"/>
    <x v="0"/>
    <b v="0"/>
    <s v="music/jazz"/>
    <x v="1"/>
    <x v="17"/>
  </r>
  <r>
    <n v="205"/>
    <s v="Weaver-Marquez"/>
    <s v="Focused analyzing circuit"/>
    <x v="81"/>
    <x v="202"/>
    <x v="1"/>
    <x v="203"/>
    <x v="175"/>
    <n v="5.398076923076923"/>
    <x v="1"/>
    <x v="1"/>
    <x v="200"/>
    <n v="1540789200"/>
    <x v="1"/>
    <b v="0"/>
    <s v="theater/plays"/>
    <x v="3"/>
    <x v="3"/>
  </r>
  <r>
    <n v="206"/>
    <s v="Austin, Baker and Kelley"/>
    <s v="Fundamental grid-enabled strategy"/>
    <x v="25"/>
    <x v="203"/>
    <x v="3"/>
    <x v="204"/>
    <x v="176"/>
    <n v="0.68148148148148147"/>
    <x v="1"/>
    <x v="1"/>
    <x v="201"/>
    <n v="1268028000"/>
    <x v="0"/>
    <b v="0"/>
    <s v="publishing/fiction"/>
    <x v="5"/>
    <x v="13"/>
  </r>
  <r>
    <n v="207"/>
    <s v="Carney-Anderson"/>
    <s v="Digitized 5thgeneration knowledgebase"/>
    <x v="67"/>
    <x v="204"/>
    <x v="1"/>
    <x v="205"/>
    <x v="177"/>
    <n v="9.9"/>
    <x v="1"/>
    <x v="1"/>
    <x v="202"/>
    <n v="1537160400"/>
    <x v="0"/>
    <b v="1"/>
    <s v="music/rock"/>
    <x v="1"/>
    <x v="1"/>
  </r>
  <r>
    <n v="208"/>
    <s v="Jackson Inc"/>
    <s v="Mandatory multi-tasking encryption"/>
    <x v="149"/>
    <x v="205"/>
    <x v="1"/>
    <x v="206"/>
    <x v="178"/>
    <n v="4.9255916783203464E-2"/>
    <x v="1"/>
    <x v="1"/>
    <x v="203"/>
    <n v="1512280800"/>
    <x v="0"/>
    <b v="0"/>
    <s v="film &amp; video/documentary"/>
    <x v="4"/>
    <x v="4"/>
  </r>
  <r>
    <n v="209"/>
    <s v="Warren Ltd"/>
    <s v="Distributed system-worthy application"/>
    <x v="150"/>
    <x v="206"/>
    <x v="2"/>
    <x v="207"/>
    <x v="179"/>
    <n v="2.6223624933187407E-2"/>
    <x v="2"/>
    <x v="2"/>
    <x v="204"/>
    <n v="1463115600"/>
    <x v="0"/>
    <b v="0"/>
    <s v="film &amp; video/documentary"/>
    <x v="4"/>
    <x v="4"/>
  </r>
  <r>
    <n v="210"/>
    <s v="Schultz Inc"/>
    <s v="Synergistic tertiary time-frame"/>
    <x v="151"/>
    <x v="207"/>
    <x v="0"/>
    <x v="208"/>
    <x v="31"/>
    <n v="0.29834306157032575"/>
    <x v="3"/>
    <x v="3"/>
    <x v="205"/>
    <n v="1490850000"/>
    <x v="0"/>
    <b v="0"/>
    <s v="film &amp; video/science fiction"/>
    <x v="4"/>
    <x v="22"/>
  </r>
  <r>
    <n v="211"/>
    <s v="Thompson LLC"/>
    <s v="Customer-focused impactful benchmark"/>
    <x v="152"/>
    <x v="208"/>
    <x v="0"/>
    <x v="209"/>
    <x v="180"/>
    <n v="5.8414382552313592E-2"/>
    <x v="1"/>
    <x v="1"/>
    <x v="206"/>
    <n v="1379653200"/>
    <x v="0"/>
    <b v="0"/>
    <s v="theater/plays"/>
    <x v="3"/>
    <x v="3"/>
  </r>
  <r>
    <n v="212"/>
    <s v="Johnson Inc"/>
    <s v="Profound next generation infrastructure"/>
    <x v="32"/>
    <x v="209"/>
    <x v="1"/>
    <x v="210"/>
    <x v="170"/>
    <n v="0.90388007054673714"/>
    <x v="1"/>
    <x v="1"/>
    <x v="207"/>
    <n v="1580364000"/>
    <x v="0"/>
    <b v="0"/>
    <s v="theater/plays"/>
    <x v="3"/>
    <x v="3"/>
  </r>
  <r>
    <n v="213"/>
    <s v="Morgan-Warren"/>
    <s v="Face-to-face encompassing info-mediaries"/>
    <x v="153"/>
    <x v="210"/>
    <x v="1"/>
    <x v="211"/>
    <x v="181"/>
    <n v="4.5503339362461481E-2"/>
    <x v="1"/>
    <x v="1"/>
    <x v="208"/>
    <n v="1289714400"/>
    <x v="0"/>
    <b v="1"/>
    <s v="music/indie rock"/>
    <x v="1"/>
    <x v="7"/>
  </r>
  <r>
    <n v="214"/>
    <s v="Sullivan Group"/>
    <s v="Open-source fresh-thinking policy"/>
    <x v="1"/>
    <x v="211"/>
    <x v="1"/>
    <x v="212"/>
    <x v="34"/>
    <n v="6.2008658008658006"/>
    <x v="1"/>
    <x v="1"/>
    <x v="209"/>
    <n v="1282712400"/>
    <x v="0"/>
    <b v="0"/>
    <s v="music/rock"/>
    <x v="1"/>
    <x v="1"/>
  </r>
  <r>
    <n v="215"/>
    <s v="Vargas, Banks and Palmer"/>
    <s v="Extended 24/7 implementation"/>
    <x v="154"/>
    <x v="212"/>
    <x v="0"/>
    <x v="213"/>
    <x v="182"/>
    <n v="2.6865991151705442E-2"/>
    <x v="1"/>
    <x v="1"/>
    <x v="210"/>
    <n v="1550210400"/>
    <x v="0"/>
    <b v="0"/>
    <s v="theater/plays"/>
    <x v="3"/>
    <x v="3"/>
  </r>
  <r>
    <n v="216"/>
    <s v="Johnson, Dixon and Zimmerman"/>
    <s v="Organic dynamic algorithm"/>
    <x v="155"/>
    <x v="213"/>
    <x v="1"/>
    <x v="214"/>
    <x v="183"/>
    <n v="8.5438383234752849E-2"/>
    <x v="1"/>
    <x v="1"/>
    <x v="211"/>
    <n v="1322114400"/>
    <x v="0"/>
    <b v="0"/>
    <s v="theater/plays"/>
    <x v="3"/>
    <x v="3"/>
  </r>
  <r>
    <n v="217"/>
    <s v="Moore, Dudley and Navarro"/>
    <s v="Organic multi-tasking focus group"/>
    <x v="156"/>
    <x v="214"/>
    <x v="0"/>
    <x v="215"/>
    <x v="184"/>
    <n v="4.7915928896008264E-2"/>
    <x v="1"/>
    <x v="1"/>
    <x v="212"/>
    <n v="1557205200"/>
    <x v="0"/>
    <b v="0"/>
    <s v="film &amp; video/science fiction"/>
    <x v="4"/>
    <x v="22"/>
  </r>
  <r>
    <n v="218"/>
    <s v="Price-Rodriguez"/>
    <s v="Adaptive logistical initiative"/>
    <x v="57"/>
    <x v="215"/>
    <x v="1"/>
    <x v="216"/>
    <x v="185"/>
    <n v="0.54394803128728619"/>
    <x v="4"/>
    <x v="4"/>
    <x v="213"/>
    <n v="1323928800"/>
    <x v="0"/>
    <b v="1"/>
    <s v="film &amp; video/shorts"/>
    <x v="4"/>
    <x v="12"/>
  </r>
  <r>
    <n v="219"/>
    <s v="Huang-Henderson"/>
    <s v="Stand-alone mobile customer loyalty"/>
    <x v="157"/>
    <x v="216"/>
    <x v="1"/>
    <x v="217"/>
    <x v="186"/>
    <n v="0.21580708143037225"/>
    <x v="1"/>
    <x v="1"/>
    <x v="214"/>
    <n v="1346130000"/>
    <x v="0"/>
    <b v="0"/>
    <s v="film &amp; video/animation"/>
    <x v="4"/>
    <x v="10"/>
  </r>
  <r>
    <n v="220"/>
    <s v="Owens-Le"/>
    <s v="Focused composite approach"/>
    <x v="58"/>
    <x v="217"/>
    <x v="0"/>
    <x v="218"/>
    <x v="68"/>
    <n v="0.49664929262844382"/>
    <x v="1"/>
    <x v="1"/>
    <x v="215"/>
    <n v="1311051600"/>
    <x v="1"/>
    <b v="0"/>
    <s v="theater/plays"/>
    <x v="3"/>
    <x v="3"/>
  </r>
  <r>
    <n v="221"/>
    <s v="Huff LLC"/>
    <s v="Face-to-face clear-thinking Local Area Network"/>
    <x v="158"/>
    <x v="218"/>
    <x v="0"/>
    <x v="219"/>
    <x v="187"/>
    <n v="4.5261823957453963E-2"/>
    <x v="1"/>
    <x v="1"/>
    <x v="216"/>
    <n v="1340427600"/>
    <x v="1"/>
    <b v="0"/>
    <s v="food/food trucks"/>
    <x v="0"/>
    <x v="0"/>
  </r>
  <r>
    <n v="222"/>
    <s v="Johnson LLC"/>
    <s v="Cross-group cohesive circuit"/>
    <x v="73"/>
    <x v="219"/>
    <x v="1"/>
    <x v="220"/>
    <x v="188"/>
    <n v="0.9998490338164252"/>
    <x v="1"/>
    <x v="1"/>
    <x v="217"/>
    <n v="1412312400"/>
    <x v="0"/>
    <b v="0"/>
    <s v="photography/photography books"/>
    <x v="7"/>
    <x v="14"/>
  </r>
  <r>
    <n v="223"/>
    <s v="Chavez, Garcia and Cantu"/>
    <s v="Synergistic explicit capability"/>
    <x v="159"/>
    <x v="220"/>
    <x v="0"/>
    <x v="221"/>
    <x v="189"/>
    <n v="0.10076369126055197"/>
    <x v="1"/>
    <x v="1"/>
    <x v="218"/>
    <n v="1459314000"/>
    <x v="0"/>
    <b v="0"/>
    <s v="theater/plays"/>
    <x v="3"/>
    <x v="3"/>
  </r>
  <r>
    <n v="224"/>
    <s v="Lester-Moore"/>
    <s v="Diverse analyzing definition"/>
    <x v="160"/>
    <x v="221"/>
    <x v="1"/>
    <x v="222"/>
    <x v="190"/>
    <n v="0.11230921225801101"/>
    <x v="1"/>
    <x v="1"/>
    <x v="219"/>
    <n v="1415426400"/>
    <x v="0"/>
    <b v="0"/>
    <s v="film &amp; video/science fiction"/>
    <x v="4"/>
    <x v="22"/>
  </r>
  <r>
    <n v="225"/>
    <s v="Fox-Quinn"/>
    <s v="Enterprise-wide reciprocal success"/>
    <x v="161"/>
    <x v="222"/>
    <x v="1"/>
    <x v="223"/>
    <x v="191"/>
    <n v="4.424728593502298E-2"/>
    <x v="1"/>
    <x v="1"/>
    <x v="220"/>
    <n v="1399093200"/>
    <x v="1"/>
    <b v="0"/>
    <s v="music/rock"/>
    <x v="1"/>
    <x v="1"/>
  </r>
  <r>
    <n v="226"/>
    <s v="Garcia Inc"/>
    <s v="Progressive neutral middleware"/>
    <x v="162"/>
    <x v="223"/>
    <x v="1"/>
    <x v="224"/>
    <x v="192"/>
    <n v="3.2735119047619046"/>
    <x v="1"/>
    <x v="1"/>
    <x v="221"/>
    <n v="1273899600"/>
    <x v="0"/>
    <b v="0"/>
    <s v="photography/photography books"/>
    <x v="7"/>
    <x v="14"/>
  </r>
  <r>
    <n v="227"/>
    <s v="Johnson-Lee"/>
    <s v="Intuitive exuding process improvement"/>
    <x v="163"/>
    <x v="224"/>
    <x v="1"/>
    <x v="225"/>
    <x v="193"/>
    <n v="0.17891925117580582"/>
    <x v="1"/>
    <x v="1"/>
    <x v="222"/>
    <n v="1432184400"/>
    <x v="0"/>
    <b v="0"/>
    <s v="games/mobile games"/>
    <x v="6"/>
    <x v="20"/>
  </r>
  <r>
    <n v="228"/>
    <s v="Pineda Group"/>
    <s v="Exclusive real-time protocol"/>
    <x v="164"/>
    <x v="225"/>
    <x v="1"/>
    <x v="226"/>
    <x v="194"/>
    <n v="4.858475652970054E-2"/>
    <x v="1"/>
    <x v="1"/>
    <x v="172"/>
    <n v="1474779600"/>
    <x v="0"/>
    <b v="0"/>
    <s v="film &amp; video/animation"/>
    <x v="4"/>
    <x v="10"/>
  </r>
  <r>
    <n v="229"/>
    <s v="Hoffman-Howard"/>
    <s v="Extended encompassing application"/>
    <x v="165"/>
    <x v="226"/>
    <x v="1"/>
    <x v="227"/>
    <x v="195"/>
    <n v="7.5926794330242492E-2"/>
    <x v="1"/>
    <x v="1"/>
    <x v="223"/>
    <n v="1500440400"/>
    <x v="0"/>
    <b v="1"/>
    <s v="games/mobile games"/>
    <x v="6"/>
    <x v="20"/>
  </r>
  <r>
    <n v="230"/>
    <s v="Miranda, Hall and Mcgrath"/>
    <s v="Progressive value-added ability"/>
    <x v="166"/>
    <x v="227"/>
    <x v="1"/>
    <x v="228"/>
    <x v="196"/>
    <n v="4.1600660066006601"/>
    <x v="1"/>
    <x v="1"/>
    <x v="224"/>
    <n v="1575612000"/>
    <x v="0"/>
    <b v="0"/>
    <s v="games/video games"/>
    <x v="6"/>
    <x v="11"/>
  </r>
  <r>
    <n v="231"/>
    <s v="Williams, Carter and Gonzalez"/>
    <s v="Cross-platform uniform hardware"/>
    <x v="44"/>
    <x v="228"/>
    <x v="3"/>
    <x v="229"/>
    <x v="109"/>
    <n v="1.1449004975124377"/>
    <x v="1"/>
    <x v="1"/>
    <x v="225"/>
    <n v="1374123600"/>
    <x v="0"/>
    <b v="0"/>
    <s v="theater/plays"/>
    <x v="3"/>
    <x v="3"/>
  </r>
  <r>
    <n v="232"/>
    <s v="Davis-Rodriguez"/>
    <s v="Progressive secondary portal"/>
    <x v="74"/>
    <x v="229"/>
    <x v="1"/>
    <x v="230"/>
    <x v="45"/>
    <n v="1.8615728900255752"/>
    <x v="1"/>
    <x v="1"/>
    <x v="226"/>
    <n v="1469509200"/>
    <x v="0"/>
    <b v="0"/>
    <s v="theater/plays"/>
    <x v="3"/>
    <x v="3"/>
  </r>
  <r>
    <n v="233"/>
    <s v="Reid, Rivera and Perry"/>
    <s v="Multi-lateral national adapter"/>
    <x v="167"/>
    <x v="230"/>
    <x v="1"/>
    <x v="231"/>
    <x v="197"/>
    <n v="2.5466893039049237"/>
    <x v="1"/>
    <x v="1"/>
    <x v="227"/>
    <n v="1309237200"/>
    <x v="0"/>
    <b v="0"/>
    <s v="film &amp; video/animation"/>
    <x v="4"/>
    <x v="10"/>
  </r>
  <r>
    <n v="234"/>
    <s v="Mendoza-Parker"/>
    <s v="Enterprise-wide motivating matrices"/>
    <x v="168"/>
    <x v="231"/>
    <x v="1"/>
    <x v="232"/>
    <x v="46"/>
    <n v="0.73208053691275166"/>
    <x v="6"/>
    <x v="6"/>
    <x v="228"/>
    <n v="1503982800"/>
    <x v="0"/>
    <b v="1"/>
    <s v="games/video games"/>
    <x v="6"/>
    <x v="11"/>
  </r>
  <r>
    <n v="235"/>
    <s v="Lee, Ali and Guzman"/>
    <s v="Polarized upward-trending Local Area Network"/>
    <x v="133"/>
    <x v="232"/>
    <x v="0"/>
    <x v="233"/>
    <x v="45"/>
    <n v="0.4536147623862487"/>
    <x v="1"/>
    <x v="1"/>
    <x v="229"/>
    <n v="1487397600"/>
    <x v="0"/>
    <b v="0"/>
    <s v="film &amp; video/animation"/>
    <x v="4"/>
    <x v="10"/>
  </r>
  <r>
    <n v="236"/>
    <s v="Gallegos-Cobb"/>
    <s v="Object-based directional function"/>
    <x v="169"/>
    <x v="233"/>
    <x v="0"/>
    <x v="234"/>
    <x v="176"/>
    <n v="0.19200532978014656"/>
    <x v="2"/>
    <x v="2"/>
    <x v="230"/>
    <n v="1562043600"/>
    <x v="0"/>
    <b v="1"/>
    <s v="music/rock"/>
    <x v="1"/>
    <x v="1"/>
  </r>
  <r>
    <n v="237"/>
    <s v="Ellison PLC"/>
    <s v="Re-contextualized tangible open architecture"/>
    <x v="29"/>
    <x v="234"/>
    <x v="1"/>
    <x v="235"/>
    <x v="198"/>
    <n v="0.48442657776906234"/>
    <x v="1"/>
    <x v="1"/>
    <x v="231"/>
    <n v="1398574800"/>
    <x v="0"/>
    <b v="0"/>
    <s v="film &amp; video/animation"/>
    <x v="4"/>
    <x v="10"/>
  </r>
  <r>
    <n v="238"/>
    <s v="Bolton, Sanchez and Carrillo"/>
    <s v="Distributed systemic adapter"/>
    <x v="166"/>
    <x v="235"/>
    <x v="1"/>
    <x v="236"/>
    <x v="199"/>
    <n v="4.3548109965635744"/>
    <x v="3"/>
    <x v="3"/>
    <x v="232"/>
    <n v="1515391200"/>
    <x v="0"/>
    <b v="1"/>
    <s v="theater/plays"/>
    <x v="3"/>
    <x v="3"/>
  </r>
  <r>
    <n v="239"/>
    <s v="Mason-Sanders"/>
    <s v="Networked web-enabled instruction set"/>
    <x v="170"/>
    <x v="236"/>
    <x v="0"/>
    <x v="237"/>
    <x v="142"/>
    <n v="2.3833841463414633"/>
    <x v="1"/>
    <x v="1"/>
    <x v="233"/>
    <n v="1441170000"/>
    <x v="0"/>
    <b v="0"/>
    <s v="technology/wearables"/>
    <x v="2"/>
    <x v="8"/>
  </r>
  <r>
    <n v="240"/>
    <s v="Pitts-Reed"/>
    <s v="Vision-oriented dynamic service-desk"/>
    <x v="171"/>
    <x v="237"/>
    <x v="1"/>
    <x v="238"/>
    <x v="200"/>
    <n v="0.23474726213355296"/>
    <x v="1"/>
    <x v="1"/>
    <x v="194"/>
    <n v="1281157200"/>
    <x v="0"/>
    <b v="0"/>
    <s v="theater/plays"/>
    <x v="3"/>
    <x v="3"/>
  </r>
  <r>
    <n v="241"/>
    <s v="Gonzalez-Martinez"/>
    <s v="Vision-oriented actuating open system"/>
    <x v="172"/>
    <x v="238"/>
    <x v="1"/>
    <x v="239"/>
    <x v="74"/>
    <n v="6.0520380329440293E-2"/>
    <x v="2"/>
    <x v="2"/>
    <x v="234"/>
    <n v="1398229200"/>
    <x v="0"/>
    <b v="1"/>
    <s v="publishing/nonfiction"/>
    <x v="5"/>
    <x v="9"/>
  </r>
  <r>
    <n v="242"/>
    <s v="Hill, Martin and Garcia"/>
    <s v="Sharable scalable core"/>
    <x v="141"/>
    <x v="239"/>
    <x v="1"/>
    <x v="240"/>
    <x v="201"/>
    <n v="0.51090476190476186"/>
    <x v="1"/>
    <x v="1"/>
    <x v="235"/>
    <n v="1495256400"/>
    <x v="0"/>
    <b v="1"/>
    <s v="music/rock"/>
    <x v="1"/>
    <x v="1"/>
  </r>
  <r>
    <n v="243"/>
    <s v="Garcia PLC"/>
    <s v="Customer-focused attitude-oriented function"/>
    <x v="173"/>
    <x v="240"/>
    <x v="1"/>
    <x v="241"/>
    <x v="202"/>
    <n v="1.8706613080014614"/>
    <x v="1"/>
    <x v="1"/>
    <x v="236"/>
    <n v="1520402400"/>
    <x v="0"/>
    <b v="0"/>
    <s v="theater/plays"/>
    <x v="3"/>
    <x v="3"/>
  </r>
  <r>
    <n v="244"/>
    <s v="Herring-Bailey"/>
    <s v="Reverse-engineered system-worthy extranet"/>
    <x v="31"/>
    <x v="241"/>
    <x v="1"/>
    <x v="242"/>
    <x v="4"/>
    <n v="10.749326145552562"/>
    <x v="1"/>
    <x v="1"/>
    <x v="237"/>
    <n v="1409806800"/>
    <x v="0"/>
    <b v="0"/>
    <s v="theater/plays"/>
    <x v="3"/>
    <x v="3"/>
  </r>
  <r>
    <n v="245"/>
    <s v="Russell-Gardner"/>
    <s v="Re-engineered systematic monitoring"/>
    <x v="49"/>
    <x v="242"/>
    <x v="1"/>
    <x v="243"/>
    <x v="203"/>
    <n v="2.380116016757976"/>
    <x v="1"/>
    <x v="1"/>
    <x v="238"/>
    <n v="1396933200"/>
    <x v="0"/>
    <b v="0"/>
    <s v="theater/plays"/>
    <x v="3"/>
    <x v="3"/>
  </r>
  <r>
    <n v="246"/>
    <s v="Walters-Carter"/>
    <s v="Seamless value-added standardization"/>
    <x v="6"/>
    <x v="243"/>
    <x v="1"/>
    <x v="244"/>
    <x v="42"/>
    <n v="1.4663663663663662"/>
    <x v="1"/>
    <x v="1"/>
    <x v="239"/>
    <n v="1376024400"/>
    <x v="0"/>
    <b v="0"/>
    <s v="technology/web"/>
    <x v="2"/>
    <x v="2"/>
  </r>
  <r>
    <n v="247"/>
    <s v="Johnson, Patterson and Montoya"/>
    <s v="Triple-buffered fresh-thinking frame"/>
    <x v="174"/>
    <x v="244"/>
    <x v="1"/>
    <x v="245"/>
    <x v="204"/>
    <n v="0.49501919406378009"/>
    <x v="1"/>
    <x v="1"/>
    <x v="240"/>
    <n v="1483682400"/>
    <x v="0"/>
    <b v="1"/>
    <s v="publishing/fiction"/>
    <x v="5"/>
    <x v="13"/>
  </r>
  <r>
    <n v="248"/>
    <s v="Roberts and Sons"/>
    <s v="Streamlined holistic knowledgebase"/>
    <x v="8"/>
    <x v="245"/>
    <x v="1"/>
    <x v="246"/>
    <x v="205"/>
    <n v="0.96944362237348314"/>
    <x v="2"/>
    <x v="2"/>
    <x v="241"/>
    <n v="1420437600"/>
    <x v="0"/>
    <b v="0"/>
    <s v="games/mobile games"/>
    <x v="6"/>
    <x v="20"/>
  </r>
  <r>
    <n v="249"/>
    <s v="Avila-Nelson"/>
    <s v="Up-sized intermediate website"/>
    <x v="175"/>
    <x v="246"/>
    <x v="1"/>
    <x v="247"/>
    <x v="206"/>
    <n v="4.2277680317406419E-2"/>
    <x v="1"/>
    <x v="1"/>
    <x v="242"/>
    <n v="1420783200"/>
    <x v="0"/>
    <b v="0"/>
    <s v="publishing/translations"/>
    <x v="5"/>
    <x v="18"/>
  </r>
  <r>
    <n v="250"/>
    <s v="Robbins and Sons"/>
    <s v="Future-proofed directional synergy"/>
    <x v="0"/>
    <x v="247"/>
    <x v="0"/>
    <x v="248"/>
    <x v="49"/>
    <n v="3"/>
    <x v="1"/>
    <x v="1"/>
    <x v="67"/>
    <n v="1267423200"/>
    <x v="0"/>
    <b v="0"/>
    <s v="music/rock"/>
    <x v="1"/>
    <x v="1"/>
  </r>
  <r>
    <n v="251"/>
    <s v="Singleton Ltd"/>
    <s v="Enhanced user-facing function"/>
    <x v="143"/>
    <x v="248"/>
    <x v="0"/>
    <x v="249"/>
    <x v="196"/>
    <n v="0.53549016873518329"/>
    <x v="1"/>
    <x v="1"/>
    <x v="243"/>
    <n v="1355205600"/>
    <x v="0"/>
    <b v="0"/>
    <s v="theater/plays"/>
    <x v="3"/>
    <x v="3"/>
  </r>
  <r>
    <n v="252"/>
    <s v="Perez PLC"/>
    <s v="Operative bandwidth-monitored interface"/>
    <x v="67"/>
    <x v="249"/>
    <x v="1"/>
    <x v="250"/>
    <x v="207"/>
    <n v="10.615254237288134"/>
    <x v="1"/>
    <x v="1"/>
    <x v="244"/>
    <n v="1383109200"/>
    <x v="0"/>
    <b v="0"/>
    <s v="theater/plays"/>
    <x v="3"/>
    <x v="3"/>
  </r>
  <r>
    <n v="253"/>
    <s v="Rogers, Jacobs and Jackson"/>
    <s v="Upgradable multi-state instruction set"/>
    <x v="158"/>
    <x v="250"/>
    <x v="0"/>
    <x v="251"/>
    <x v="208"/>
    <n v="6.6682696012700174E-2"/>
    <x v="0"/>
    <x v="0"/>
    <x v="245"/>
    <n v="1303275600"/>
    <x v="0"/>
    <b v="0"/>
    <s v="film &amp; video/drama"/>
    <x v="4"/>
    <x v="6"/>
  </r>
  <r>
    <n v="254"/>
    <s v="Barry Group"/>
    <s v="De-engineered static Local Area Network"/>
    <x v="176"/>
    <x v="251"/>
    <x v="1"/>
    <x v="252"/>
    <x v="39"/>
    <n v="2.1010375494071147"/>
    <x v="1"/>
    <x v="1"/>
    <x v="246"/>
    <n v="1487829600"/>
    <x v="0"/>
    <b v="0"/>
    <s v="publishing/nonfiction"/>
    <x v="5"/>
    <x v="9"/>
  </r>
  <r>
    <n v="255"/>
    <s v="Rosales, Branch and Harmon"/>
    <s v="Upgradable grid-enabled superstructure"/>
    <x v="177"/>
    <x v="252"/>
    <x v="1"/>
    <x v="253"/>
    <x v="209"/>
    <n v="7.0811845529377748E-2"/>
    <x v="1"/>
    <x v="1"/>
    <x v="247"/>
    <n v="1298268000"/>
    <x v="0"/>
    <b v="1"/>
    <s v="music/rock"/>
    <x v="1"/>
    <x v="1"/>
  </r>
  <r>
    <n v="256"/>
    <s v="Smith-Reid"/>
    <s v="Optimized actuating toolset"/>
    <x v="178"/>
    <x v="253"/>
    <x v="0"/>
    <x v="254"/>
    <x v="27"/>
    <n v="1.5593495934959349"/>
    <x v="4"/>
    <x v="4"/>
    <x v="248"/>
    <n v="1456812000"/>
    <x v="0"/>
    <b v="0"/>
    <s v="music/rock"/>
    <x v="1"/>
    <x v="1"/>
  </r>
  <r>
    <n v="257"/>
    <s v="Williams Inc"/>
    <s v="Decentralized exuding strategy"/>
    <x v="57"/>
    <x v="254"/>
    <x v="1"/>
    <x v="255"/>
    <x v="45"/>
    <n v="1.5869565217391304"/>
    <x v="1"/>
    <x v="1"/>
    <x v="249"/>
    <n v="1363669200"/>
    <x v="0"/>
    <b v="0"/>
    <s v="theater/plays"/>
    <x v="3"/>
    <x v="3"/>
  </r>
  <r>
    <n v="258"/>
    <s v="Duncan, Mcdonald and Miller"/>
    <s v="Assimilated coherent hardware"/>
    <x v="92"/>
    <x v="255"/>
    <x v="1"/>
    <x v="256"/>
    <x v="129"/>
    <n v="1.4434408602150539"/>
    <x v="1"/>
    <x v="1"/>
    <x v="250"/>
    <n v="1482904800"/>
    <x v="0"/>
    <b v="1"/>
    <s v="theater/plays"/>
    <x v="3"/>
    <x v="3"/>
  </r>
  <r>
    <n v="259"/>
    <s v="Watkins Ltd"/>
    <s v="Multi-channeled responsive implementation"/>
    <x v="37"/>
    <x v="256"/>
    <x v="1"/>
    <x v="257"/>
    <x v="188"/>
    <n v="4.3297101449275361"/>
    <x v="1"/>
    <x v="1"/>
    <x v="251"/>
    <n v="1356588000"/>
    <x v="1"/>
    <b v="0"/>
    <s v="photography/photography books"/>
    <x v="7"/>
    <x v="14"/>
  </r>
  <r>
    <n v="260"/>
    <s v="Allen-Jones"/>
    <s v="Centralized modular initiative"/>
    <x v="9"/>
    <x v="257"/>
    <x v="1"/>
    <x v="258"/>
    <x v="210"/>
    <n v="0.60420847777169606"/>
    <x v="1"/>
    <x v="1"/>
    <x v="136"/>
    <n v="1349845200"/>
    <x v="0"/>
    <b v="0"/>
    <s v="music/rock"/>
    <x v="1"/>
    <x v="1"/>
  </r>
  <r>
    <n v="261"/>
    <s v="Mason-Smith"/>
    <s v="Reverse-engineered cohesive migration"/>
    <x v="179"/>
    <x v="258"/>
    <x v="0"/>
    <x v="259"/>
    <x v="211"/>
    <n v="6.8726124967992436E-2"/>
    <x v="1"/>
    <x v="1"/>
    <x v="252"/>
    <n v="1283058000"/>
    <x v="0"/>
    <b v="1"/>
    <s v="music/rock"/>
    <x v="1"/>
    <x v="1"/>
  </r>
  <r>
    <n v="262"/>
    <s v="Lloyd, Kennedy and Davis"/>
    <s v="Compatible multimedia hub"/>
    <x v="12"/>
    <x v="259"/>
    <x v="1"/>
    <x v="260"/>
    <x v="37"/>
    <n v="2.9290819131390875"/>
    <x v="1"/>
    <x v="1"/>
    <x v="253"/>
    <n v="1304226000"/>
    <x v="0"/>
    <b v="1"/>
    <s v="music/indie rock"/>
    <x v="1"/>
    <x v="7"/>
  </r>
  <r>
    <n v="263"/>
    <s v="Walker Ltd"/>
    <s v="Organic eco-centric success"/>
    <x v="49"/>
    <x v="260"/>
    <x v="1"/>
    <x v="261"/>
    <x v="134"/>
    <n v="1.8638017674579794"/>
    <x v="1"/>
    <x v="1"/>
    <x v="254"/>
    <n v="1263016800"/>
    <x v="0"/>
    <b v="0"/>
    <s v="photography/photography books"/>
    <x v="7"/>
    <x v="14"/>
  </r>
  <r>
    <n v="264"/>
    <s v="Gordon PLC"/>
    <s v="Virtual reciprocal policy"/>
    <x v="180"/>
    <x v="261"/>
    <x v="1"/>
    <x v="262"/>
    <x v="212"/>
    <n v="6.5795441524711631E-2"/>
    <x v="1"/>
    <x v="1"/>
    <x v="255"/>
    <n v="1362031200"/>
    <x v="0"/>
    <b v="0"/>
    <s v="theater/plays"/>
    <x v="3"/>
    <x v="3"/>
  </r>
  <r>
    <n v="265"/>
    <s v="Lee and Sons"/>
    <s v="Persevering interactive emulation"/>
    <x v="70"/>
    <x v="262"/>
    <x v="1"/>
    <x v="263"/>
    <x v="99"/>
    <n v="1.4311817750355955"/>
    <x v="1"/>
    <x v="1"/>
    <x v="256"/>
    <n v="1455602400"/>
    <x v="0"/>
    <b v="0"/>
    <s v="theater/plays"/>
    <x v="3"/>
    <x v="3"/>
  </r>
  <r>
    <n v="266"/>
    <s v="Cole LLC"/>
    <s v="Proactive responsive emulation"/>
    <x v="181"/>
    <x v="263"/>
    <x v="0"/>
    <x v="264"/>
    <x v="213"/>
    <n v="2.4125316163473156E-2"/>
    <x v="6"/>
    <x v="6"/>
    <x v="257"/>
    <n v="1418191200"/>
    <x v="0"/>
    <b v="1"/>
    <s v="music/jazz"/>
    <x v="1"/>
    <x v="17"/>
  </r>
  <r>
    <n v="267"/>
    <s v="Acosta PLC"/>
    <s v="Extended eco-centric function"/>
    <x v="182"/>
    <x v="264"/>
    <x v="1"/>
    <x v="265"/>
    <x v="214"/>
    <n v="8.4400335935740561E-2"/>
    <x v="2"/>
    <x v="2"/>
    <x v="258"/>
    <n v="1352440800"/>
    <x v="0"/>
    <b v="0"/>
    <s v="theater/plays"/>
    <x v="3"/>
    <x v="3"/>
  </r>
  <r>
    <n v="268"/>
    <s v="Brown-Mckee"/>
    <s v="Networked optimal productivity"/>
    <x v="42"/>
    <x v="265"/>
    <x v="1"/>
    <x v="266"/>
    <x v="44"/>
    <n v="3.7611111111111111"/>
    <x v="1"/>
    <x v="1"/>
    <x v="259"/>
    <n v="1353304800"/>
    <x v="0"/>
    <b v="0"/>
    <s v="film &amp; video/documentary"/>
    <x v="4"/>
    <x v="4"/>
  </r>
  <r>
    <n v="269"/>
    <s v="Miles and Sons"/>
    <s v="Persistent attitude-oriented approach"/>
    <x v="26"/>
    <x v="266"/>
    <x v="1"/>
    <x v="267"/>
    <x v="215"/>
    <n v="2.903776683087028"/>
    <x v="1"/>
    <x v="1"/>
    <x v="260"/>
    <n v="1550728800"/>
    <x v="0"/>
    <b v="0"/>
    <s v="film &amp; video/television"/>
    <x v="4"/>
    <x v="19"/>
  </r>
  <r>
    <n v="270"/>
    <s v="Sawyer, Horton and Williams"/>
    <s v="Triple-buffered 4thgeneration toolset"/>
    <x v="183"/>
    <x v="267"/>
    <x v="3"/>
    <x v="268"/>
    <x v="216"/>
    <n v="1.4379120762099485E-2"/>
    <x v="1"/>
    <x v="1"/>
    <x v="261"/>
    <n v="1291442400"/>
    <x v="0"/>
    <b v="0"/>
    <s v="games/video games"/>
    <x v="6"/>
    <x v="11"/>
  </r>
  <r>
    <n v="271"/>
    <s v="Foley-Cox"/>
    <s v="Progressive zero administration leverage"/>
    <x v="184"/>
    <x v="268"/>
    <x v="2"/>
    <x v="269"/>
    <x v="217"/>
    <n v="2.0830444660132043E-2"/>
    <x v="1"/>
    <x v="1"/>
    <x v="262"/>
    <n v="1452146400"/>
    <x v="0"/>
    <b v="0"/>
    <s v="photography/photography books"/>
    <x v="7"/>
    <x v="14"/>
  </r>
  <r>
    <n v="272"/>
    <s v="Horton, Morrison and Clark"/>
    <s v="Networked radical neural-net"/>
    <x v="185"/>
    <x v="269"/>
    <x v="1"/>
    <x v="270"/>
    <x v="218"/>
    <n v="0.16051202995555022"/>
    <x v="1"/>
    <x v="1"/>
    <x v="263"/>
    <n v="1564894800"/>
    <x v="0"/>
    <b v="1"/>
    <s v="theater/plays"/>
    <x v="3"/>
    <x v="3"/>
  </r>
  <r>
    <n v="273"/>
    <s v="Thomas and Sons"/>
    <s v="Re-engineered heuristic forecast"/>
    <x v="75"/>
    <x v="270"/>
    <x v="1"/>
    <x v="271"/>
    <x v="219"/>
    <n v="0.48663393344244404"/>
    <x v="0"/>
    <x v="0"/>
    <x v="264"/>
    <n v="1505883600"/>
    <x v="0"/>
    <b v="0"/>
    <s v="theater/plays"/>
    <x v="3"/>
    <x v="3"/>
  </r>
  <r>
    <n v="274"/>
    <s v="Morgan-Jenkins"/>
    <s v="Fully-configurable background algorithm"/>
    <x v="166"/>
    <x v="271"/>
    <x v="0"/>
    <x v="272"/>
    <x v="27"/>
    <n v="2.1472222222222226"/>
    <x v="1"/>
    <x v="1"/>
    <x v="265"/>
    <n v="1510380000"/>
    <x v="0"/>
    <b v="0"/>
    <s v="theater/plays"/>
    <x v="3"/>
    <x v="3"/>
  </r>
  <r>
    <n v="275"/>
    <s v="Ward, Sanchez and Kemp"/>
    <s v="Stand-alone discrete Graphical User Interface"/>
    <x v="61"/>
    <x v="272"/>
    <x v="1"/>
    <x v="273"/>
    <x v="220"/>
    <n v="2.082007073386384"/>
    <x v="1"/>
    <x v="1"/>
    <x v="266"/>
    <n v="1555218000"/>
    <x v="0"/>
    <b v="0"/>
    <s v="publishing/translations"/>
    <x v="5"/>
    <x v="18"/>
  </r>
  <r>
    <n v="276"/>
    <s v="Fields Ltd"/>
    <s v="Front-line foreground project"/>
    <x v="20"/>
    <x v="273"/>
    <x v="0"/>
    <x v="274"/>
    <x v="221"/>
    <n v="0.72781954887218048"/>
    <x v="1"/>
    <x v="1"/>
    <x v="267"/>
    <n v="1335243600"/>
    <x v="0"/>
    <b v="1"/>
    <s v="games/video games"/>
    <x v="6"/>
    <x v="11"/>
  </r>
  <r>
    <n v="277"/>
    <s v="Ramos-Mitchell"/>
    <s v="Persevering system-worthy info-mediaries"/>
    <x v="31"/>
    <x v="274"/>
    <x v="1"/>
    <x v="275"/>
    <x v="100"/>
    <n v="12.848537005163513"/>
    <x v="1"/>
    <x v="1"/>
    <x v="268"/>
    <n v="1279688400"/>
    <x v="0"/>
    <b v="0"/>
    <s v="theater/plays"/>
    <x v="3"/>
    <x v="3"/>
  </r>
  <r>
    <n v="278"/>
    <s v="Higgins, Davis and Salazar"/>
    <s v="Distributed multi-tasking strategy"/>
    <x v="50"/>
    <x v="275"/>
    <x v="1"/>
    <x v="276"/>
    <x v="222"/>
    <n v="3.5811965811965814"/>
    <x v="1"/>
    <x v="1"/>
    <x v="269"/>
    <n v="1356069600"/>
    <x v="0"/>
    <b v="0"/>
    <s v="technology/web"/>
    <x v="2"/>
    <x v="2"/>
  </r>
  <r>
    <n v="279"/>
    <s v="Smith-Jenkins"/>
    <s v="Vision-oriented methodical application"/>
    <x v="48"/>
    <x v="276"/>
    <x v="1"/>
    <x v="277"/>
    <x v="223"/>
    <n v="0.31263736263736269"/>
    <x v="1"/>
    <x v="1"/>
    <x v="270"/>
    <n v="1536210000"/>
    <x v="0"/>
    <b v="0"/>
    <s v="theater/plays"/>
    <x v="3"/>
    <x v="3"/>
  </r>
  <r>
    <n v="280"/>
    <s v="Braun PLC"/>
    <s v="Function-based high-level infrastructure"/>
    <x v="186"/>
    <x v="277"/>
    <x v="1"/>
    <x v="278"/>
    <x v="224"/>
    <n v="1.4794910941475827"/>
    <x v="1"/>
    <x v="1"/>
    <x v="271"/>
    <n v="1511762400"/>
    <x v="0"/>
    <b v="0"/>
    <s v="film &amp; video/animation"/>
    <x v="4"/>
    <x v="10"/>
  </r>
  <r>
    <n v="281"/>
    <s v="Drake PLC"/>
    <s v="Profound object-oriented paradigm"/>
    <x v="187"/>
    <x v="278"/>
    <x v="0"/>
    <x v="279"/>
    <x v="225"/>
    <n v="4.4384564812985888E-2"/>
    <x v="1"/>
    <x v="1"/>
    <x v="272"/>
    <n v="1333256400"/>
    <x v="0"/>
    <b v="1"/>
    <s v="theater/plays"/>
    <x v="3"/>
    <x v="3"/>
  </r>
  <r>
    <n v="282"/>
    <s v="Ross, Kelly and Brown"/>
    <s v="Virtual contextually-based circuit"/>
    <x v="141"/>
    <x v="279"/>
    <x v="1"/>
    <x v="280"/>
    <x v="221"/>
    <n v="0.81238811313999271"/>
    <x v="1"/>
    <x v="1"/>
    <x v="73"/>
    <n v="1480744800"/>
    <x v="0"/>
    <b v="1"/>
    <s v="film &amp; video/television"/>
    <x v="4"/>
    <x v="19"/>
  </r>
  <r>
    <n v="283"/>
    <s v="Lucas-Mullins"/>
    <s v="Business-focused dynamic instruction set"/>
    <x v="32"/>
    <x v="280"/>
    <x v="0"/>
    <x v="281"/>
    <x v="226"/>
    <n v="0.64580672626649638"/>
    <x v="3"/>
    <x v="3"/>
    <x v="273"/>
    <n v="1465016400"/>
    <x v="0"/>
    <b v="0"/>
    <s v="music/rock"/>
    <x v="1"/>
    <x v="1"/>
  </r>
  <r>
    <n v="284"/>
    <s v="Tran LLC"/>
    <s v="Ameliorated fresh-thinking protocol"/>
    <x v="122"/>
    <x v="281"/>
    <x v="0"/>
    <x v="282"/>
    <x v="227"/>
    <n v="0.63025664811379101"/>
    <x v="1"/>
    <x v="1"/>
    <x v="274"/>
    <n v="1336280400"/>
    <x v="0"/>
    <b v="0"/>
    <s v="technology/web"/>
    <x v="2"/>
    <x v="2"/>
  </r>
  <r>
    <n v="285"/>
    <s v="Dawson, Brady and Gilbert"/>
    <s v="Front-line optimizing emulation"/>
    <x v="79"/>
    <x v="282"/>
    <x v="1"/>
    <x v="283"/>
    <x v="228"/>
    <n v="2.7808398950131235"/>
    <x v="1"/>
    <x v="1"/>
    <x v="275"/>
    <n v="1476766800"/>
    <x v="0"/>
    <b v="0"/>
    <s v="theater/plays"/>
    <x v="3"/>
    <x v="3"/>
  </r>
  <r>
    <n v="286"/>
    <s v="Obrien-Aguirre"/>
    <s v="Devolved uniform complexity"/>
    <x v="188"/>
    <x v="283"/>
    <x v="3"/>
    <x v="284"/>
    <x v="229"/>
    <n v="9.481538222860024E-2"/>
    <x v="1"/>
    <x v="1"/>
    <x v="276"/>
    <n v="1480485600"/>
    <x v="0"/>
    <b v="0"/>
    <s v="theater/plays"/>
    <x v="3"/>
    <x v="3"/>
  </r>
  <r>
    <n v="287"/>
    <s v="Ferguson PLC"/>
    <s v="Public-key intangible superstructure"/>
    <x v="9"/>
    <x v="284"/>
    <x v="1"/>
    <x v="285"/>
    <x v="230"/>
    <n v="1.1916486291486292"/>
    <x v="1"/>
    <x v="1"/>
    <x v="277"/>
    <n v="1430197200"/>
    <x v="0"/>
    <b v="0"/>
    <s v="music/electric music"/>
    <x v="1"/>
    <x v="5"/>
  </r>
  <r>
    <n v="288"/>
    <s v="Garcia Ltd"/>
    <s v="Secured global success"/>
    <x v="36"/>
    <x v="285"/>
    <x v="0"/>
    <x v="286"/>
    <x v="231"/>
    <n v="0.71376433785192916"/>
    <x v="3"/>
    <x v="3"/>
    <x v="278"/>
    <n v="1331787600"/>
    <x v="0"/>
    <b v="1"/>
    <s v="music/metal"/>
    <x v="1"/>
    <x v="16"/>
  </r>
  <r>
    <n v="289"/>
    <s v="Smith, Love and Smith"/>
    <s v="Grass-roots mission-critical capability"/>
    <x v="126"/>
    <x v="286"/>
    <x v="1"/>
    <x v="287"/>
    <x v="232"/>
    <n v="4.9977744807121658"/>
    <x v="0"/>
    <x v="0"/>
    <x v="279"/>
    <n v="1438837200"/>
    <x v="0"/>
    <b v="0"/>
    <s v="theater/plays"/>
    <x v="3"/>
    <x v="3"/>
  </r>
  <r>
    <n v="290"/>
    <s v="Wilson, Hall and Osborne"/>
    <s v="Advanced global data-warehouse"/>
    <x v="189"/>
    <x v="287"/>
    <x v="0"/>
    <x v="288"/>
    <x v="233"/>
    <n v="5.9914245849467758E-2"/>
    <x v="1"/>
    <x v="1"/>
    <x v="280"/>
    <n v="1370926800"/>
    <x v="0"/>
    <b v="1"/>
    <s v="film &amp; video/documentary"/>
    <x v="4"/>
    <x v="4"/>
  </r>
  <r>
    <n v="291"/>
    <s v="Bell, Grimes and Kerr"/>
    <s v="Self-enabling uniform complexity"/>
    <x v="37"/>
    <x v="288"/>
    <x v="1"/>
    <x v="289"/>
    <x v="37"/>
    <n v="4.2673935617860845"/>
    <x v="1"/>
    <x v="1"/>
    <x v="281"/>
    <n v="1319000400"/>
    <x v="1"/>
    <b v="0"/>
    <s v="technology/web"/>
    <x v="2"/>
    <x v="2"/>
  </r>
  <r>
    <n v="292"/>
    <s v="Ho-Harris"/>
    <s v="Versatile cohesive encoding"/>
    <x v="190"/>
    <x v="289"/>
    <x v="0"/>
    <x v="290"/>
    <x v="234"/>
    <n v="0.98219178082191783"/>
    <x v="1"/>
    <x v="1"/>
    <x v="282"/>
    <n v="1333429200"/>
    <x v="0"/>
    <b v="0"/>
    <s v="food/food trucks"/>
    <x v="0"/>
    <x v="0"/>
  </r>
  <r>
    <n v="293"/>
    <s v="Ross Group"/>
    <s v="Organized executive solution"/>
    <x v="191"/>
    <x v="290"/>
    <x v="3"/>
    <x v="291"/>
    <x v="235"/>
    <n v="0.51201923076923073"/>
    <x v="6"/>
    <x v="6"/>
    <x v="283"/>
    <n v="1287032400"/>
    <x v="0"/>
    <b v="0"/>
    <s v="theater/plays"/>
    <x v="3"/>
    <x v="3"/>
  </r>
  <r>
    <n v="294"/>
    <s v="Turner-Davis"/>
    <s v="Automated local emulation"/>
    <x v="60"/>
    <x v="291"/>
    <x v="1"/>
    <x v="292"/>
    <x v="236"/>
    <n v="7.3205828779599278"/>
    <x v="1"/>
    <x v="1"/>
    <x v="284"/>
    <n v="1541570400"/>
    <x v="0"/>
    <b v="0"/>
    <s v="theater/plays"/>
    <x v="3"/>
    <x v="3"/>
  </r>
  <r>
    <n v="295"/>
    <s v="Smith, Jackson and Herrera"/>
    <s v="Enterprise-wide intermediate middleware"/>
    <x v="192"/>
    <x v="292"/>
    <x v="0"/>
    <x v="293"/>
    <x v="237"/>
    <n v="1.866496217827103E-2"/>
    <x v="5"/>
    <x v="5"/>
    <x v="285"/>
    <n v="1383976800"/>
    <x v="0"/>
    <b v="0"/>
    <s v="theater/plays"/>
    <x v="3"/>
    <x v="3"/>
  </r>
  <r>
    <n v="296"/>
    <s v="Smith-Hess"/>
    <s v="Grass-roots real-time Local Area Network"/>
    <x v="55"/>
    <x v="293"/>
    <x v="0"/>
    <x v="294"/>
    <x v="63"/>
    <n v="1.446074201898188"/>
    <x v="2"/>
    <x v="2"/>
    <x v="286"/>
    <n v="1550556000"/>
    <x v="0"/>
    <b v="0"/>
    <s v="theater/plays"/>
    <x v="3"/>
    <x v="3"/>
  </r>
  <r>
    <n v="297"/>
    <s v="Brown, Herring and Bass"/>
    <s v="Organized client-driven capacity"/>
    <x v="44"/>
    <x v="294"/>
    <x v="0"/>
    <x v="295"/>
    <x v="238"/>
    <n v="0.90611645299145305"/>
    <x v="2"/>
    <x v="2"/>
    <x v="287"/>
    <n v="1390456800"/>
    <x v="0"/>
    <b v="1"/>
    <s v="theater/plays"/>
    <x v="3"/>
    <x v="3"/>
  </r>
  <r>
    <n v="298"/>
    <s v="Chase, Garcia and Johnson"/>
    <s v="Adaptive intangible database"/>
    <x v="26"/>
    <x v="295"/>
    <x v="1"/>
    <x v="296"/>
    <x v="239"/>
    <n v="1.9988095238095238"/>
    <x v="1"/>
    <x v="1"/>
    <x v="288"/>
    <n v="1458018000"/>
    <x v="0"/>
    <b v="1"/>
    <s v="music/rock"/>
    <x v="1"/>
    <x v="1"/>
  </r>
  <r>
    <n v="299"/>
    <s v="Ramsey and Sons"/>
    <s v="Grass-roots contextually-based algorithm"/>
    <x v="167"/>
    <x v="296"/>
    <x v="0"/>
    <x v="297"/>
    <x v="240"/>
    <n v="1.0494092373791621"/>
    <x v="1"/>
    <x v="1"/>
    <x v="289"/>
    <n v="1461819600"/>
    <x v="0"/>
    <b v="0"/>
    <s v="food/food trucks"/>
    <x v="0"/>
    <x v="0"/>
  </r>
  <r>
    <n v="300"/>
    <s v="Cooke PLC"/>
    <s v="Focused executive core"/>
    <x v="0"/>
    <x v="297"/>
    <x v="0"/>
    <x v="298"/>
    <x v="49"/>
    <n v="5"/>
    <x v="3"/>
    <x v="3"/>
    <x v="290"/>
    <n v="1504155600"/>
    <x v="0"/>
    <b v="1"/>
    <s v="publishing/nonfiction"/>
    <x v="5"/>
    <x v="9"/>
  </r>
  <r>
    <n v="301"/>
    <s v="Wong-Walker"/>
    <s v="Multi-channeled disintermediate policy"/>
    <x v="79"/>
    <x v="298"/>
    <x v="1"/>
    <x v="299"/>
    <x v="241"/>
    <n v="4.5581920903954805"/>
    <x v="1"/>
    <x v="1"/>
    <x v="291"/>
    <n v="1426395600"/>
    <x v="0"/>
    <b v="0"/>
    <s v="film &amp; video/documentary"/>
    <x v="4"/>
    <x v="4"/>
  </r>
  <r>
    <n v="302"/>
    <s v="Ferguson, Collins and Mata"/>
    <s v="Customizable bi-directional hardware"/>
    <x v="193"/>
    <x v="299"/>
    <x v="0"/>
    <x v="300"/>
    <x v="242"/>
    <n v="0.12997935047869347"/>
    <x v="1"/>
    <x v="1"/>
    <x v="292"/>
    <n v="1537074000"/>
    <x v="0"/>
    <b v="0"/>
    <s v="theater/plays"/>
    <x v="3"/>
    <x v="3"/>
  </r>
  <r>
    <n v="303"/>
    <s v="Guerrero, Flores and Jenkins"/>
    <s v="Networked optimal architecture"/>
    <x v="74"/>
    <x v="300"/>
    <x v="0"/>
    <x v="301"/>
    <x v="235"/>
    <n v="2.5818014705882355"/>
    <x v="1"/>
    <x v="1"/>
    <x v="293"/>
    <n v="1452578400"/>
    <x v="0"/>
    <b v="0"/>
    <s v="music/indie rock"/>
    <x v="1"/>
    <x v="7"/>
  </r>
  <r>
    <n v="304"/>
    <s v="Peterson PLC"/>
    <s v="User-friendly discrete benchmark"/>
    <x v="118"/>
    <x v="301"/>
    <x v="1"/>
    <x v="302"/>
    <x v="23"/>
    <n v="3.8460764587525156"/>
    <x v="1"/>
    <x v="1"/>
    <x v="294"/>
    <n v="1474088400"/>
    <x v="0"/>
    <b v="0"/>
    <s v="film &amp; video/documentary"/>
    <x v="4"/>
    <x v="4"/>
  </r>
  <r>
    <n v="305"/>
    <s v="Townsend Ltd"/>
    <s v="Grass-roots actuating policy"/>
    <x v="54"/>
    <x v="302"/>
    <x v="1"/>
    <x v="303"/>
    <x v="72"/>
    <n v="3.3672268907563025"/>
    <x v="1"/>
    <x v="1"/>
    <x v="295"/>
    <n v="1461906000"/>
    <x v="0"/>
    <b v="0"/>
    <s v="theater/plays"/>
    <x v="3"/>
    <x v="3"/>
  </r>
  <r>
    <n v="306"/>
    <s v="Rush, Reed and Hall"/>
    <s v="Enterprise-wide 3rdgeneration knowledge user"/>
    <x v="191"/>
    <x v="303"/>
    <x v="0"/>
    <x v="304"/>
    <x v="243"/>
    <n v="1.1296703296703297"/>
    <x v="1"/>
    <x v="1"/>
    <x v="296"/>
    <n v="1500267600"/>
    <x v="0"/>
    <b v="1"/>
    <s v="theater/plays"/>
    <x v="3"/>
    <x v="3"/>
  </r>
  <r>
    <n v="307"/>
    <s v="Salazar-Dodson"/>
    <s v="Face-to-face zero tolerance moderator"/>
    <x v="194"/>
    <x v="304"/>
    <x v="1"/>
    <x v="305"/>
    <x v="244"/>
    <n v="0.20051104418133767"/>
    <x v="3"/>
    <x v="3"/>
    <x v="297"/>
    <n v="1340686800"/>
    <x v="0"/>
    <b v="1"/>
    <s v="publishing/fiction"/>
    <x v="5"/>
    <x v="13"/>
  </r>
  <r>
    <n v="308"/>
    <s v="Davis Ltd"/>
    <s v="Grass-roots optimizing projection"/>
    <x v="195"/>
    <x v="305"/>
    <x v="0"/>
    <x v="306"/>
    <x v="245"/>
    <n v="9.2251350161092191E-2"/>
    <x v="1"/>
    <x v="1"/>
    <x v="298"/>
    <n v="1303189200"/>
    <x v="0"/>
    <b v="0"/>
    <s v="theater/plays"/>
    <x v="3"/>
    <x v="3"/>
  </r>
  <r>
    <n v="309"/>
    <s v="Harris-Perry"/>
    <s v="User-centric 6thgeneration attitude"/>
    <x v="178"/>
    <x v="306"/>
    <x v="3"/>
    <x v="307"/>
    <x v="51"/>
    <n v="1.0039024390243902"/>
    <x v="1"/>
    <x v="1"/>
    <x v="299"/>
    <n v="1318309200"/>
    <x v="0"/>
    <b v="1"/>
    <s v="music/indie rock"/>
    <x v="1"/>
    <x v="7"/>
  </r>
  <r>
    <n v="310"/>
    <s v="Velazquez, Hunt and Ortiz"/>
    <s v="Switchable zero tolerance website"/>
    <x v="75"/>
    <x v="307"/>
    <x v="0"/>
    <x v="308"/>
    <x v="36"/>
    <n v="1.2708333333333333"/>
    <x v="1"/>
    <x v="1"/>
    <x v="300"/>
    <n v="1272171600"/>
    <x v="0"/>
    <b v="0"/>
    <s v="games/video games"/>
    <x v="6"/>
    <x v="11"/>
  </r>
  <r>
    <n v="311"/>
    <s v="Flores PLC"/>
    <s v="Focused real-time help-desk"/>
    <x v="9"/>
    <x v="308"/>
    <x v="1"/>
    <x v="309"/>
    <x v="246"/>
    <n v="1.6807031352485897"/>
    <x v="1"/>
    <x v="1"/>
    <x v="247"/>
    <n v="1298872800"/>
    <x v="0"/>
    <b v="0"/>
    <s v="theater/plays"/>
    <x v="3"/>
    <x v="3"/>
  </r>
  <r>
    <n v="312"/>
    <s v="Martinez LLC"/>
    <s v="Robust impactful approach"/>
    <x v="18"/>
    <x v="309"/>
    <x v="1"/>
    <x v="310"/>
    <x v="247"/>
    <n v="8.2904443184377091E-2"/>
    <x v="1"/>
    <x v="1"/>
    <x v="244"/>
    <n v="1383282000"/>
    <x v="0"/>
    <b v="0"/>
    <s v="theater/plays"/>
    <x v="3"/>
    <x v="3"/>
  </r>
  <r>
    <n v="313"/>
    <s v="Miller-Irwin"/>
    <s v="Secured maximized policy"/>
    <x v="196"/>
    <x v="310"/>
    <x v="1"/>
    <x v="311"/>
    <x v="248"/>
    <n v="1.7727272727272727"/>
    <x v="1"/>
    <x v="1"/>
    <x v="301"/>
    <n v="1330495200"/>
    <x v="0"/>
    <b v="0"/>
    <s v="music/rock"/>
    <x v="1"/>
    <x v="1"/>
  </r>
  <r>
    <n v="314"/>
    <s v="Sanchez-Morgan"/>
    <s v="Realigned upward-trending strategy"/>
    <x v="1"/>
    <x v="311"/>
    <x v="1"/>
    <x v="312"/>
    <x v="221"/>
    <n v="2.2158968850698173"/>
    <x v="1"/>
    <x v="1"/>
    <x v="188"/>
    <n v="1552798800"/>
    <x v="0"/>
    <b v="1"/>
    <s v="film &amp; video/documentary"/>
    <x v="4"/>
    <x v="4"/>
  </r>
  <r>
    <n v="315"/>
    <s v="Lopez, Adams and Johnson"/>
    <s v="Open-source interactive knowledge user"/>
    <x v="40"/>
    <x v="312"/>
    <x v="0"/>
    <x v="313"/>
    <x v="249"/>
    <n v="1.0933786078098471"/>
    <x v="1"/>
    <x v="1"/>
    <x v="302"/>
    <n v="1403413200"/>
    <x v="0"/>
    <b v="0"/>
    <s v="theater/plays"/>
    <x v="3"/>
    <x v="3"/>
  </r>
  <r>
    <n v="316"/>
    <s v="Martin-Marshall"/>
    <s v="Configurable demand-driven matrix"/>
    <x v="103"/>
    <x v="313"/>
    <x v="0"/>
    <x v="314"/>
    <x v="250"/>
    <n v="0.61738040123456783"/>
    <x v="6"/>
    <x v="6"/>
    <x v="303"/>
    <n v="1574229600"/>
    <x v="0"/>
    <b v="1"/>
    <s v="food/food trucks"/>
    <x v="0"/>
    <x v="0"/>
  </r>
  <r>
    <n v="317"/>
    <s v="Summers PLC"/>
    <s v="Cross-group coherent hierarchy"/>
    <x v="47"/>
    <x v="314"/>
    <x v="0"/>
    <x v="315"/>
    <x v="141"/>
    <n v="0.64090909090909087"/>
    <x v="1"/>
    <x v="1"/>
    <x v="304"/>
    <n v="1495861200"/>
    <x v="0"/>
    <b v="0"/>
    <s v="theater/plays"/>
    <x v="3"/>
    <x v="3"/>
  </r>
  <r>
    <n v="318"/>
    <s v="Young, Hart and Ryan"/>
    <s v="Decentralized demand-driven open system"/>
    <x v="57"/>
    <x v="315"/>
    <x v="0"/>
    <x v="316"/>
    <x v="68"/>
    <n v="0.93188854489164086"/>
    <x v="1"/>
    <x v="1"/>
    <x v="305"/>
    <n v="1392530400"/>
    <x v="0"/>
    <b v="0"/>
    <s v="music/rock"/>
    <x v="1"/>
    <x v="1"/>
  </r>
  <r>
    <n v="319"/>
    <s v="Mills Group"/>
    <s v="Advanced empowering matrix"/>
    <x v="141"/>
    <x v="316"/>
    <x v="3"/>
    <x v="317"/>
    <x v="251"/>
    <n v="0.60472470238095244"/>
    <x v="1"/>
    <x v="1"/>
    <x v="306"/>
    <n v="1283662800"/>
    <x v="0"/>
    <b v="0"/>
    <s v="technology/web"/>
    <x v="2"/>
    <x v="2"/>
  </r>
  <r>
    <n v="320"/>
    <s v="Sandoval-Powell"/>
    <s v="Phased holistic implementation"/>
    <x v="197"/>
    <x v="317"/>
    <x v="0"/>
    <x v="318"/>
    <x v="175"/>
    <n v="0.11984597156398105"/>
    <x v="1"/>
    <x v="1"/>
    <x v="307"/>
    <n v="1305781200"/>
    <x v="0"/>
    <b v="0"/>
    <s v="publishing/fiction"/>
    <x v="5"/>
    <x v="13"/>
  </r>
  <r>
    <n v="321"/>
    <s v="Mills, Frazier and Perez"/>
    <s v="Proactive attitude-oriented knowledge user"/>
    <x v="198"/>
    <x v="318"/>
    <x v="0"/>
    <x v="319"/>
    <x v="194"/>
    <n v="3.8146015476978559E-2"/>
    <x v="1"/>
    <x v="1"/>
    <x v="308"/>
    <n v="1302325200"/>
    <x v="0"/>
    <b v="0"/>
    <s v="film &amp; video/shorts"/>
    <x v="4"/>
    <x v="12"/>
  </r>
  <r>
    <n v="322"/>
    <s v="Hebert Group"/>
    <s v="Visionary asymmetric Graphical User Interface"/>
    <x v="199"/>
    <x v="319"/>
    <x v="1"/>
    <x v="320"/>
    <x v="252"/>
    <n v="3.2229555140658117E-2"/>
    <x v="1"/>
    <x v="1"/>
    <x v="309"/>
    <n v="1291788000"/>
    <x v="0"/>
    <b v="0"/>
    <s v="theater/plays"/>
    <x v="3"/>
    <x v="3"/>
  </r>
  <r>
    <n v="323"/>
    <s v="Cole, Smith and Wood"/>
    <s v="Integrated zero-defect help-desk"/>
    <x v="200"/>
    <x v="320"/>
    <x v="0"/>
    <x v="321"/>
    <x v="150"/>
    <n v="0.92826274848746759"/>
    <x v="4"/>
    <x v="4"/>
    <x v="310"/>
    <n v="1396069200"/>
    <x v="0"/>
    <b v="0"/>
    <s v="film &amp; video/documentary"/>
    <x v="4"/>
    <x v="4"/>
  </r>
  <r>
    <n v="324"/>
    <s v="Harris, Hall and Harris"/>
    <s v="Inverse analyzing matrices"/>
    <x v="143"/>
    <x v="321"/>
    <x v="1"/>
    <x v="322"/>
    <x v="253"/>
    <n v="0.5343854658898014"/>
    <x v="1"/>
    <x v="1"/>
    <x v="311"/>
    <n v="1435899600"/>
    <x v="0"/>
    <b v="1"/>
    <s v="theater/plays"/>
    <x v="3"/>
    <x v="3"/>
  </r>
  <r>
    <n v="325"/>
    <s v="Saunders Group"/>
    <s v="Programmable systemic implementation"/>
    <x v="191"/>
    <x v="322"/>
    <x v="0"/>
    <x v="323"/>
    <x v="107"/>
    <n v="1.242781875658588"/>
    <x v="1"/>
    <x v="1"/>
    <x v="79"/>
    <n v="1531112400"/>
    <x v="0"/>
    <b v="1"/>
    <s v="theater/plays"/>
    <x v="3"/>
    <x v="3"/>
  </r>
  <r>
    <n v="326"/>
    <s v="Pham, Avila and Nash"/>
    <s v="Multi-channeled next generation architecture"/>
    <x v="44"/>
    <x v="323"/>
    <x v="0"/>
    <x v="324"/>
    <x v="58"/>
    <n v="0.36089409722222221"/>
    <x v="1"/>
    <x v="1"/>
    <x v="312"/>
    <n v="1451628000"/>
    <x v="0"/>
    <b v="0"/>
    <s v="film &amp; video/animation"/>
    <x v="4"/>
    <x v="10"/>
  </r>
  <r>
    <n v="327"/>
    <s v="Patterson, Salinas and Lucas"/>
    <s v="Digitized 3rdgeneration encoding"/>
    <x v="97"/>
    <x v="324"/>
    <x v="0"/>
    <x v="325"/>
    <x v="254"/>
    <n v="1.1678321678321679"/>
    <x v="1"/>
    <x v="1"/>
    <x v="313"/>
    <n v="1567314000"/>
    <x v="0"/>
    <b v="1"/>
    <s v="theater/plays"/>
    <x v="3"/>
    <x v="3"/>
  </r>
  <r>
    <n v="328"/>
    <s v="Young PLC"/>
    <s v="Innovative well-modulated functionalities"/>
    <x v="201"/>
    <x v="325"/>
    <x v="1"/>
    <x v="326"/>
    <x v="255"/>
    <n v="5.4716226968617429E-2"/>
    <x v="1"/>
    <x v="1"/>
    <x v="314"/>
    <n v="1544508000"/>
    <x v="0"/>
    <b v="0"/>
    <s v="music/rock"/>
    <x v="1"/>
    <x v="1"/>
  </r>
  <r>
    <n v="329"/>
    <s v="Willis and Sons"/>
    <s v="Fundamental incremental database"/>
    <x v="202"/>
    <x v="326"/>
    <x v="2"/>
    <x v="327"/>
    <x v="57"/>
    <n v="0.10851463737507452"/>
    <x v="1"/>
    <x v="1"/>
    <x v="315"/>
    <n v="1482472800"/>
    <x v="0"/>
    <b v="0"/>
    <s v="games/video games"/>
    <x v="6"/>
    <x v="11"/>
  </r>
  <r>
    <n v="330"/>
    <s v="Thompson-Bates"/>
    <s v="Expanded encompassing open architecture"/>
    <x v="203"/>
    <x v="327"/>
    <x v="1"/>
    <x v="328"/>
    <x v="256"/>
    <n v="0.13354186975757643"/>
    <x v="4"/>
    <x v="4"/>
    <x v="316"/>
    <n v="1512799200"/>
    <x v="0"/>
    <b v="0"/>
    <s v="film &amp; video/documentary"/>
    <x v="4"/>
    <x v="4"/>
  </r>
  <r>
    <n v="331"/>
    <s v="Rose-Silva"/>
    <s v="Intuitive static portal"/>
    <x v="88"/>
    <x v="328"/>
    <x v="1"/>
    <x v="329"/>
    <x v="257"/>
    <n v="2.3354066985645936"/>
    <x v="1"/>
    <x v="1"/>
    <x v="317"/>
    <n v="1324360800"/>
    <x v="0"/>
    <b v="0"/>
    <s v="food/food trucks"/>
    <x v="0"/>
    <x v="0"/>
  </r>
  <r>
    <n v="332"/>
    <s v="Pacheco, Johnson and Torres"/>
    <s v="Optional bandwidth-monitored definition"/>
    <x v="204"/>
    <x v="329"/>
    <x v="1"/>
    <x v="330"/>
    <x v="258"/>
    <n v="0.4254908006989413"/>
    <x v="1"/>
    <x v="1"/>
    <x v="318"/>
    <n v="1364533200"/>
    <x v="0"/>
    <b v="0"/>
    <s v="technology/wearables"/>
    <x v="2"/>
    <x v="8"/>
  </r>
  <r>
    <n v="333"/>
    <s v="Carlson, Dixon and Jones"/>
    <s v="Persistent well-modulated synergy"/>
    <x v="103"/>
    <x v="330"/>
    <x v="1"/>
    <x v="331"/>
    <x v="259"/>
    <n v="0.48995388669301709"/>
    <x v="1"/>
    <x v="1"/>
    <x v="319"/>
    <n v="1545112800"/>
    <x v="0"/>
    <b v="0"/>
    <s v="theater/plays"/>
    <x v="3"/>
    <x v="3"/>
  </r>
  <r>
    <n v="334"/>
    <s v="Mcgee Group"/>
    <s v="Assimilated discrete algorithm"/>
    <x v="205"/>
    <x v="331"/>
    <x v="1"/>
    <x v="332"/>
    <x v="260"/>
    <n v="0.16766692996528257"/>
    <x v="1"/>
    <x v="1"/>
    <x v="32"/>
    <n v="1516168800"/>
    <x v="0"/>
    <b v="0"/>
    <s v="music/rock"/>
    <x v="1"/>
    <x v="1"/>
  </r>
  <r>
    <n v="335"/>
    <s v="Jordan-Acosta"/>
    <s v="Operative uniform hub"/>
    <x v="206"/>
    <x v="332"/>
    <x v="1"/>
    <x v="333"/>
    <x v="261"/>
    <n v="5.0059301577124557E-2"/>
    <x v="1"/>
    <x v="1"/>
    <x v="320"/>
    <n v="1574920800"/>
    <x v="0"/>
    <b v="0"/>
    <s v="music/rock"/>
    <x v="1"/>
    <x v="1"/>
  </r>
  <r>
    <n v="336"/>
    <s v="Nunez Inc"/>
    <s v="Customizable intangible capability"/>
    <x v="207"/>
    <x v="333"/>
    <x v="0"/>
    <x v="334"/>
    <x v="262"/>
    <n v="9.0515421478181937E-2"/>
    <x v="1"/>
    <x v="1"/>
    <x v="321"/>
    <n v="1292479200"/>
    <x v="0"/>
    <b v="1"/>
    <s v="music/rock"/>
    <x v="1"/>
    <x v="1"/>
  </r>
  <r>
    <n v="337"/>
    <s v="Hayden Ltd"/>
    <s v="Innovative didactic analyzer"/>
    <x v="208"/>
    <x v="334"/>
    <x v="1"/>
    <x v="335"/>
    <x v="263"/>
    <n v="0.11216351380734943"/>
    <x v="1"/>
    <x v="1"/>
    <x v="322"/>
    <n v="1573538400"/>
    <x v="0"/>
    <b v="0"/>
    <s v="theater/plays"/>
    <x v="3"/>
    <x v="3"/>
  </r>
  <r>
    <n v="338"/>
    <s v="Gonzalez-Burton"/>
    <s v="Decentralized intangible encoding"/>
    <x v="209"/>
    <x v="335"/>
    <x v="1"/>
    <x v="336"/>
    <x v="264"/>
    <n v="0.10600193282582525"/>
    <x v="1"/>
    <x v="1"/>
    <x v="323"/>
    <n v="1320382800"/>
    <x v="0"/>
    <b v="0"/>
    <s v="theater/plays"/>
    <x v="3"/>
    <x v="3"/>
  </r>
  <r>
    <n v="339"/>
    <s v="Lewis, Taylor and Rivers"/>
    <s v="Front-line transitional algorithm"/>
    <x v="210"/>
    <x v="336"/>
    <x v="3"/>
    <x v="337"/>
    <x v="265"/>
    <n v="6.1643467542627575E-2"/>
    <x v="0"/>
    <x v="0"/>
    <x v="324"/>
    <n v="1502859600"/>
    <x v="0"/>
    <b v="0"/>
    <s v="theater/plays"/>
    <x v="3"/>
    <x v="3"/>
  </r>
  <r>
    <n v="340"/>
    <s v="Butler, Henry and Espinoza"/>
    <s v="Switchable didactic matrices"/>
    <x v="211"/>
    <x v="337"/>
    <x v="0"/>
    <x v="338"/>
    <x v="224"/>
    <n v="0.23980302188569508"/>
    <x v="1"/>
    <x v="1"/>
    <x v="325"/>
    <n v="1323756000"/>
    <x v="0"/>
    <b v="0"/>
    <s v="photography/photography books"/>
    <x v="7"/>
    <x v="14"/>
  </r>
  <r>
    <n v="341"/>
    <s v="Guzman Group"/>
    <s v="Ameliorated disintermediate utilization"/>
    <x v="212"/>
    <x v="338"/>
    <x v="0"/>
    <x v="339"/>
    <x v="266"/>
    <n v="6.7358226999668008E-2"/>
    <x v="1"/>
    <x v="1"/>
    <x v="326"/>
    <n v="1441342800"/>
    <x v="0"/>
    <b v="0"/>
    <s v="music/indie rock"/>
    <x v="1"/>
    <x v="7"/>
  </r>
  <r>
    <n v="342"/>
    <s v="Gibson-Hernandez"/>
    <s v="Visionary foreground middleware"/>
    <x v="213"/>
    <x v="339"/>
    <x v="0"/>
    <x v="340"/>
    <x v="267"/>
    <n v="0.20281073374408065"/>
    <x v="1"/>
    <x v="1"/>
    <x v="327"/>
    <n v="1375333200"/>
    <x v="0"/>
    <b v="0"/>
    <s v="theater/plays"/>
    <x v="3"/>
    <x v="3"/>
  </r>
  <r>
    <n v="343"/>
    <s v="Spencer-Weber"/>
    <s v="Optional zero-defect task-force"/>
    <x v="25"/>
    <x v="340"/>
    <x v="0"/>
    <x v="341"/>
    <x v="98"/>
    <n v="0.36681783824640968"/>
    <x v="1"/>
    <x v="1"/>
    <x v="328"/>
    <n v="1389420000"/>
    <x v="0"/>
    <b v="0"/>
    <s v="theater/plays"/>
    <x v="3"/>
    <x v="3"/>
  </r>
  <r>
    <n v="344"/>
    <s v="Berger, Johnson and Marshall"/>
    <s v="Devolved exuding emulation"/>
    <x v="214"/>
    <x v="341"/>
    <x v="0"/>
    <x v="342"/>
    <x v="268"/>
    <n v="5.0582288668845427E-2"/>
    <x v="1"/>
    <x v="1"/>
    <x v="329"/>
    <n v="1520056800"/>
    <x v="0"/>
    <b v="0"/>
    <s v="games/video games"/>
    <x v="6"/>
    <x v="11"/>
  </r>
  <r>
    <n v="345"/>
    <s v="Taylor, Cisneros and Romero"/>
    <s v="Open-source neutral task-force"/>
    <x v="215"/>
    <x v="342"/>
    <x v="0"/>
    <x v="343"/>
    <x v="269"/>
    <n v="4.439515696167589E-2"/>
    <x v="4"/>
    <x v="4"/>
    <x v="330"/>
    <n v="1436504400"/>
    <x v="0"/>
    <b v="0"/>
    <s v="film &amp; video/drama"/>
    <x v="4"/>
    <x v="6"/>
  </r>
  <r>
    <n v="346"/>
    <s v="Little-Marsh"/>
    <s v="Virtual attitude-oriented migration"/>
    <x v="48"/>
    <x v="343"/>
    <x v="0"/>
    <x v="344"/>
    <x v="270"/>
    <n v="1.379"/>
    <x v="1"/>
    <x v="1"/>
    <x v="331"/>
    <n v="1508302800"/>
    <x v="0"/>
    <b v="1"/>
    <s v="music/indie rock"/>
    <x v="1"/>
    <x v="7"/>
  </r>
  <r>
    <n v="347"/>
    <s v="Petersen and Sons"/>
    <s v="Open-source full-range portal"/>
    <x v="79"/>
    <x v="344"/>
    <x v="1"/>
    <x v="345"/>
    <x v="271"/>
    <n v="7.33391506689936"/>
    <x v="1"/>
    <x v="1"/>
    <x v="332"/>
    <n v="1425708000"/>
    <x v="0"/>
    <b v="0"/>
    <s v="technology/web"/>
    <x v="2"/>
    <x v="2"/>
  </r>
  <r>
    <n v="348"/>
    <s v="Hensley Ltd"/>
    <s v="Versatile cohesive open system"/>
    <x v="216"/>
    <x v="345"/>
    <x v="0"/>
    <x v="346"/>
    <x v="272"/>
    <n v="2.0605900591097893E-2"/>
    <x v="1"/>
    <x v="1"/>
    <x v="333"/>
    <n v="1488348000"/>
    <x v="0"/>
    <b v="0"/>
    <s v="food/food trucks"/>
    <x v="0"/>
    <x v="0"/>
  </r>
  <r>
    <n v="349"/>
    <s v="Navarro and Sons"/>
    <s v="Multi-layered bottom-line frame"/>
    <x v="217"/>
    <x v="346"/>
    <x v="0"/>
    <x v="347"/>
    <x v="273"/>
    <n v="5.7501749777083187E-2"/>
    <x v="1"/>
    <x v="1"/>
    <x v="296"/>
    <n v="1502600400"/>
    <x v="0"/>
    <b v="0"/>
    <s v="theater/plays"/>
    <x v="3"/>
    <x v="3"/>
  </r>
  <r>
    <n v="350"/>
    <s v="Shannon Ltd"/>
    <s v="Pre-emptive neutral capacity"/>
    <x v="0"/>
    <x v="297"/>
    <x v="0"/>
    <x v="298"/>
    <x v="49"/>
    <n v="5"/>
    <x v="1"/>
    <x v="1"/>
    <x v="334"/>
    <n v="1433653200"/>
    <x v="0"/>
    <b v="1"/>
    <s v="music/jazz"/>
    <x v="1"/>
    <x v="17"/>
  </r>
  <r>
    <n v="351"/>
    <s v="Young LLC"/>
    <s v="Universal maximized methodology"/>
    <x v="218"/>
    <x v="347"/>
    <x v="1"/>
    <x v="348"/>
    <x v="274"/>
    <n v="6.3441208393753695E-2"/>
    <x v="1"/>
    <x v="1"/>
    <x v="335"/>
    <n v="1441602000"/>
    <x v="0"/>
    <b v="0"/>
    <s v="music/rock"/>
    <x v="1"/>
    <x v="1"/>
  </r>
  <r>
    <n v="352"/>
    <s v="Adams, Willis and Sanchez"/>
    <s v="Expanded hybrid hardware"/>
    <x v="54"/>
    <x v="348"/>
    <x v="0"/>
    <x v="349"/>
    <x v="254"/>
    <n v="1.0573593073593073"/>
    <x v="0"/>
    <x v="0"/>
    <x v="336"/>
    <n v="1447567200"/>
    <x v="0"/>
    <b v="0"/>
    <s v="theater/plays"/>
    <x v="3"/>
    <x v="3"/>
  </r>
  <r>
    <n v="353"/>
    <s v="Mills-Roy"/>
    <s v="Profit-focused multi-tasking access"/>
    <x v="219"/>
    <x v="349"/>
    <x v="1"/>
    <x v="350"/>
    <x v="275"/>
    <n v="0.24110288566395435"/>
    <x v="1"/>
    <x v="1"/>
    <x v="337"/>
    <n v="1562389200"/>
    <x v="0"/>
    <b v="0"/>
    <s v="theater/plays"/>
    <x v="3"/>
    <x v="3"/>
  </r>
  <r>
    <n v="354"/>
    <s v="Brown Group"/>
    <s v="Profit-focused transitional capability"/>
    <x v="55"/>
    <x v="350"/>
    <x v="1"/>
    <x v="351"/>
    <x v="175"/>
    <n v="1.5467213114754097"/>
    <x v="3"/>
    <x v="3"/>
    <x v="338"/>
    <n v="1378789200"/>
    <x v="0"/>
    <b v="0"/>
    <s v="film &amp; video/documentary"/>
    <x v="4"/>
    <x v="4"/>
  </r>
  <r>
    <n v="355"/>
    <s v="Burns-Burnett"/>
    <s v="Front-line scalable definition"/>
    <x v="167"/>
    <x v="351"/>
    <x v="2"/>
    <x v="352"/>
    <x v="99"/>
    <n v="0.68574051407588743"/>
    <x v="1"/>
    <x v="1"/>
    <x v="339"/>
    <n v="1488520800"/>
    <x v="0"/>
    <b v="0"/>
    <s v="technology/wearables"/>
    <x v="2"/>
    <x v="8"/>
  </r>
  <r>
    <n v="356"/>
    <s v="Glass, Nunez and Mcdonald"/>
    <s v="Open-source systematic protocol"/>
    <x v="29"/>
    <x v="352"/>
    <x v="0"/>
    <x v="353"/>
    <x v="174"/>
    <n v="0.92231182795698918"/>
    <x v="6"/>
    <x v="6"/>
    <x v="340"/>
    <n v="1327298400"/>
    <x v="0"/>
    <b v="0"/>
    <s v="theater/plays"/>
    <x v="3"/>
    <x v="3"/>
  </r>
  <r>
    <n v="357"/>
    <s v="Perez, Davis and Wilson"/>
    <s v="Implemented tangible algorithm"/>
    <x v="173"/>
    <x v="353"/>
    <x v="1"/>
    <x v="354"/>
    <x v="142"/>
    <n v="4.5100742311770947"/>
    <x v="1"/>
    <x v="1"/>
    <x v="341"/>
    <n v="1443416400"/>
    <x v="0"/>
    <b v="0"/>
    <s v="games/video games"/>
    <x v="6"/>
    <x v="11"/>
  </r>
  <r>
    <n v="358"/>
    <s v="Diaz-Garcia"/>
    <s v="Profit-focused 3rdgeneration circuit"/>
    <x v="62"/>
    <x v="354"/>
    <x v="0"/>
    <x v="355"/>
    <x v="276"/>
    <n v="0.51367099955177054"/>
    <x v="0"/>
    <x v="0"/>
    <x v="342"/>
    <n v="1534136400"/>
    <x v="1"/>
    <b v="0"/>
    <s v="photography/photography books"/>
    <x v="7"/>
    <x v="14"/>
  </r>
  <r>
    <n v="359"/>
    <s v="Salazar-Moon"/>
    <s v="Compatible needs-based architecture"/>
    <x v="220"/>
    <x v="355"/>
    <x v="1"/>
    <x v="356"/>
    <x v="277"/>
    <n v="1.597326203208556"/>
    <x v="1"/>
    <x v="1"/>
    <x v="343"/>
    <n v="1315026000"/>
    <x v="0"/>
    <b v="0"/>
    <s v="film &amp; video/animation"/>
    <x v="4"/>
    <x v="10"/>
  </r>
  <r>
    <n v="360"/>
    <s v="Larsen-Chung"/>
    <s v="Right-sized zero tolerance migration"/>
    <x v="221"/>
    <x v="356"/>
    <x v="1"/>
    <x v="357"/>
    <x v="278"/>
    <n v="7.8731046537032986E-2"/>
    <x v="4"/>
    <x v="4"/>
    <x v="344"/>
    <n v="1295071200"/>
    <x v="0"/>
    <b v="1"/>
    <s v="theater/plays"/>
    <x v="3"/>
    <x v="3"/>
  </r>
  <r>
    <n v="361"/>
    <s v="Anderson and Sons"/>
    <s v="Quality-focused reciprocal structure"/>
    <x v="20"/>
    <x v="357"/>
    <x v="1"/>
    <x v="358"/>
    <x v="39"/>
    <n v="1.9723140495867768"/>
    <x v="1"/>
    <x v="1"/>
    <x v="345"/>
    <n v="1509426000"/>
    <x v="0"/>
    <b v="0"/>
    <s v="theater/plays"/>
    <x v="3"/>
    <x v="3"/>
  </r>
  <r>
    <n v="362"/>
    <s v="Lawrence Group"/>
    <s v="Automated actuating conglomeration"/>
    <x v="41"/>
    <x v="358"/>
    <x v="1"/>
    <x v="359"/>
    <x v="271"/>
    <n v="1.9463704542238573"/>
    <x v="1"/>
    <x v="1"/>
    <x v="65"/>
    <n v="1299391200"/>
    <x v="0"/>
    <b v="0"/>
    <s v="music/rock"/>
    <x v="1"/>
    <x v="1"/>
  </r>
  <r>
    <n v="363"/>
    <s v="Gray-Davis"/>
    <s v="Re-contextualized local initiative"/>
    <x v="5"/>
    <x v="359"/>
    <x v="1"/>
    <x v="360"/>
    <x v="279"/>
    <n v="1.1524626452684008"/>
    <x v="1"/>
    <x v="1"/>
    <x v="346"/>
    <n v="1325052000"/>
    <x v="0"/>
    <b v="0"/>
    <s v="music/rock"/>
    <x v="1"/>
    <x v="1"/>
  </r>
  <r>
    <n v="364"/>
    <s v="Ramirez-Myers"/>
    <s v="Switchable intangible definition"/>
    <x v="79"/>
    <x v="360"/>
    <x v="1"/>
    <x v="361"/>
    <x v="129"/>
    <n v="8.6899641577060933"/>
    <x v="1"/>
    <x v="1"/>
    <x v="347"/>
    <n v="1522818000"/>
    <x v="0"/>
    <b v="0"/>
    <s v="music/indie rock"/>
    <x v="1"/>
    <x v="7"/>
  </r>
  <r>
    <n v="365"/>
    <s v="Lucas, Hall and Bonilla"/>
    <s v="Networked bottom-line initiative"/>
    <x v="39"/>
    <x v="361"/>
    <x v="1"/>
    <x v="362"/>
    <x v="192"/>
    <n v="6.5485491071428568"/>
    <x v="2"/>
    <x v="2"/>
    <x v="348"/>
    <n v="1485324000"/>
    <x v="0"/>
    <b v="0"/>
    <s v="theater/plays"/>
    <x v="3"/>
    <x v="3"/>
  </r>
  <r>
    <n v="366"/>
    <s v="Williams, Perez and Villegas"/>
    <s v="Robust directional system engine"/>
    <x v="37"/>
    <x v="362"/>
    <x v="1"/>
    <x v="363"/>
    <x v="196"/>
    <n v="5.8624862486248626"/>
    <x v="1"/>
    <x v="1"/>
    <x v="349"/>
    <n v="1294120800"/>
    <x v="0"/>
    <b v="1"/>
    <s v="theater/plays"/>
    <x v="3"/>
    <x v="3"/>
  </r>
  <r>
    <n v="367"/>
    <s v="Brooks, Jones and Ingram"/>
    <s v="Triple-buffered explicit methodology"/>
    <x v="34"/>
    <x v="363"/>
    <x v="0"/>
    <x v="364"/>
    <x v="51"/>
    <n v="0.25185185185185188"/>
    <x v="1"/>
    <x v="1"/>
    <x v="350"/>
    <n v="1415685600"/>
    <x v="0"/>
    <b v="1"/>
    <s v="theater/plays"/>
    <x v="3"/>
    <x v="3"/>
  </r>
  <r>
    <n v="368"/>
    <s v="Whitaker, Wallace and Daniels"/>
    <s v="Reactive directional capacity"/>
    <x v="5"/>
    <x v="364"/>
    <x v="1"/>
    <x v="365"/>
    <x v="280"/>
    <n v="1.3437266616878267"/>
    <x v="4"/>
    <x v="4"/>
    <x v="351"/>
    <n v="1288933200"/>
    <x v="0"/>
    <b v="1"/>
    <s v="film &amp; video/documentary"/>
    <x v="4"/>
    <x v="4"/>
  </r>
  <r>
    <n v="369"/>
    <s v="Smith-Gonzalez"/>
    <s v="Polarized needs-based approach"/>
    <x v="91"/>
    <x v="365"/>
    <x v="1"/>
    <x v="366"/>
    <x v="110"/>
    <n v="1.7728475228475227"/>
    <x v="1"/>
    <x v="1"/>
    <x v="352"/>
    <n v="1363237200"/>
    <x v="0"/>
    <b v="1"/>
    <s v="film &amp; video/television"/>
    <x v="4"/>
    <x v="19"/>
  </r>
  <r>
    <n v="370"/>
    <s v="Skinner PLC"/>
    <s v="Intuitive well-modulated middleware"/>
    <x v="222"/>
    <x v="366"/>
    <x v="1"/>
    <x v="367"/>
    <x v="281"/>
    <n v="2.6711919637219996E-2"/>
    <x v="1"/>
    <x v="1"/>
    <x v="353"/>
    <n v="1555822800"/>
    <x v="0"/>
    <b v="0"/>
    <s v="theater/plays"/>
    <x v="3"/>
    <x v="3"/>
  </r>
  <r>
    <n v="371"/>
    <s v="Nolan, Smith and Sanchez"/>
    <s v="Multi-channeled logistical matrices"/>
    <x v="223"/>
    <x v="367"/>
    <x v="0"/>
    <x v="368"/>
    <x v="282"/>
    <n v="3.119024763710981E-2"/>
    <x v="1"/>
    <x v="1"/>
    <x v="354"/>
    <n v="1427778000"/>
    <x v="0"/>
    <b v="0"/>
    <s v="theater/plays"/>
    <x v="3"/>
    <x v="3"/>
  </r>
  <r>
    <n v="372"/>
    <s v="Green-Carr"/>
    <s v="Pre-emptive bifurcated artificial intelligence"/>
    <x v="79"/>
    <x v="211"/>
    <x v="1"/>
    <x v="369"/>
    <x v="283"/>
    <n v="9.41748849441157"/>
    <x v="1"/>
    <x v="1"/>
    <x v="355"/>
    <n v="1422424800"/>
    <x v="0"/>
    <b v="1"/>
    <s v="film &amp; video/documentary"/>
    <x v="4"/>
    <x v="4"/>
  </r>
  <r>
    <n v="373"/>
    <s v="Brown-Parker"/>
    <s v="Down-sized coherent toolset"/>
    <x v="224"/>
    <x v="368"/>
    <x v="1"/>
    <x v="370"/>
    <x v="284"/>
    <n v="0.34671520523372373"/>
    <x v="1"/>
    <x v="1"/>
    <x v="356"/>
    <n v="1503637200"/>
    <x v="0"/>
    <b v="0"/>
    <s v="theater/plays"/>
    <x v="3"/>
    <x v="3"/>
  </r>
  <r>
    <n v="374"/>
    <s v="Marshall Inc"/>
    <s v="Open-source multi-tasking data-warehouse"/>
    <x v="225"/>
    <x v="369"/>
    <x v="0"/>
    <x v="371"/>
    <x v="165"/>
    <n v="2.9899733688776183E-2"/>
    <x v="1"/>
    <x v="1"/>
    <x v="357"/>
    <n v="1547618400"/>
    <x v="0"/>
    <b v="1"/>
    <s v="film &amp; video/documentary"/>
    <x v="4"/>
    <x v="4"/>
  </r>
  <r>
    <n v="375"/>
    <s v="Leblanc-Pineda"/>
    <s v="Future-proofed upward-trending contingency"/>
    <x v="50"/>
    <x v="370"/>
    <x v="0"/>
    <x v="372"/>
    <x v="270"/>
    <n v="2.1911111111111112"/>
    <x v="1"/>
    <x v="1"/>
    <x v="358"/>
    <n v="1449900000"/>
    <x v="0"/>
    <b v="0"/>
    <s v="music/indie rock"/>
    <x v="1"/>
    <x v="7"/>
  </r>
  <r>
    <n v="376"/>
    <s v="Perry PLC"/>
    <s v="Mandatory uniform matrix"/>
    <x v="74"/>
    <x v="371"/>
    <x v="1"/>
    <x v="373"/>
    <x v="54"/>
    <n v="2.7559497081275262"/>
    <x v="1"/>
    <x v="1"/>
    <x v="359"/>
    <n v="1405141200"/>
    <x v="0"/>
    <b v="0"/>
    <s v="music/rock"/>
    <x v="1"/>
    <x v="1"/>
  </r>
  <r>
    <n v="377"/>
    <s v="Klein, Stark and Livingston"/>
    <s v="Phased methodical initiative"/>
    <x v="226"/>
    <x v="372"/>
    <x v="0"/>
    <x v="374"/>
    <x v="78"/>
    <n v="8.076807300495889E-2"/>
    <x v="1"/>
    <x v="1"/>
    <x v="12"/>
    <n v="1572933600"/>
    <x v="0"/>
    <b v="0"/>
    <s v="theater/plays"/>
    <x v="3"/>
    <x v="3"/>
  </r>
  <r>
    <n v="378"/>
    <s v="Fleming-Oliver"/>
    <s v="Managed stable function"/>
    <x v="227"/>
    <x v="373"/>
    <x v="0"/>
    <x v="375"/>
    <x v="285"/>
    <n v="3.9332290036515394E-2"/>
    <x v="1"/>
    <x v="1"/>
    <x v="360"/>
    <n v="1530162000"/>
    <x v="0"/>
    <b v="0"/>
    <s v="film &amp; video/documentary"/>
    <x v="4"/>
    <x v="4"/>
  </r>
  <r>
    <n v="379"/>
    <s v="Reilly, Aguirre and Johnson"/>
    <s v="Realigned clear-thinking migration"/>
    <x v="44"/>
    <x v="374"/>
    <x v="0"/>
    <x v="376"/>
    <x v="9"/>
    <n v="0.91919191919191912"/>
    <x v="4"/>
    <x v="4"/>
    <x v="361"/>
    <n v="1320904800"/>
    <x v="0"/>
    <b v="0"/>
    <s v="theater/plays"/>
    <x v="3"/>
    <x v="3"/>
  </r>
  <r>
    <n v="380"/>
    <s v="Davidson, Wilcox and Lewis"/>
    <s v="Optional clear-thinking process improvement"/>
    <x v="186"/>
    <x v="375"/>
    <x v="1"/>
    <x v="377"/>
    <x v="286"/>
    <n v="1.9085714285714286"/>
    <x v="1"/>
    <x v="1"/>
    <x v="362"/>
    <n v="1372395600"/>
    <x v="0"/>
    <b v="0"/>
    <s v="theater/plays"/>
    <x v="3"/>
    <x v="3"/>
  </r>
  <r>
    <n v="381"/>
    <s v="Michael, Anderson and Vincent"/>
    <s v="Cross-group global moratorium"/>
    <x v="98"/>
    <x v="376"/>
    <x v="1"/>
    <x v="378"/>
    <x v="287"/>
    <n v="1.1867315885575167"/>
    <x v="1"/>
    <x v="1"/>
    <x v="363"/>
    <n v="1437714000"/>
    <x v="0"/>
    <b v="0"/>
    <s v="theater/plays"/>
    <x v="3"/>
    <x v="3"/>
  </r>
  <r>
    <n v="382"/>
    <s v="King Ltd"/>
    <s v="Visionary systemic process improvement"/>
    <x v="14"/>
    <x v="377"/>
    <x v="0"/>
    <x v="379"/>
    <x v="109"/>
    <n v="0.95177956371986216"/>
    <x v="1"/>
    <x v="1"/>
    <x v="364"/>
    <n v="1509771600"/>
    <x v="0"/>
    <b v="0"/>
    <s v="photography/photography books"/>
    <x v="7"/>
    <x v="14"/>
  </r>
  <r>
    <n v="383"/>
    <s v="Baker Ltd"/>
    <s v="Progressive intangible flexibility"/>
    <x v="9"/>
    <x v="378"/>
    <x v="1"/>
    <x v="380"/>
    <x v="288"/>
    <n v="1.1924918115394305"/>
    <x v="1"/>
    <x v="1"/>
    <x v="210"/>
    <n v="1550556000"/>
    <x v="0"/>
    <b v="1"/>
    <s v="food/food trucks"/>
    <x v="0"/>
    <x v="0"/>
  </r>
  <r>
    <n v="384"/>
    <s v="Baker, Collins and Smith"/>
    <s v="Reactive real-time software"/>
    <x v="228"/>
    <x v="379"/>
    <x v="1"/>
    <x v="381"/>
    <x v="289"/>
    <n v="3.584280378925097E-2"/>
    <x v="1"/>
    <x v="1"/>
    <x v="365"/>
    <n v="1489039200"/>
    <x v="1"/>
    <b v="1"/>
    <s v="film &amp; video/documentary"/>
    <x v="4"/>
    <x v="4"/>
  </r>
  <r>
    <n v="385"/>
    <s v="Warren-Harrison"/>
    <s v="Programmable incremental knowledge user"/>
    <x v="229"/>
    <x v="380"/>
    <x v="1"/>
    <x v="382"/>
    <x v="290"/>
    <n v="0.12855505287219107"/>
    <x v="1"/>
    <x v="1"/>
    <x v="366"/>
    <n v="1556600400"/>
    <x v="0"/>
    <b v="0"/>
    <s v="publishing/nonfiction"/>
    <x v="5"/>
    <x v="9"/>
  </r>
  <r>
    <n v="386"/>
    <s v="Gardner Group"/>
    <s v="Progressive 5thgeneration customer loyalty"/>
    <x v="230"/>
    <x v="381"/>
    <x v="0"/>
    <x v="383"/>
    <x v="291"/>
    <n v="7.1557693105020942E-2"/>
    <x v="1"/>
    <x v="1"/>
    <x v="367"/>
    <n v="1278565200"/>
    <x v="0"/>
    <b v="0"/>
    <s v="theater/plays"/>
    <x v="3"/>
    <x v="3"/>
  </r>
  <r>
    <n v="387"/>
    <s v="Flores-Lambert"/>
    <s v="Triple-buffered logistical frame"/>
    <x v="231"/>
    <x v="382"/>
    <x v="0"/>
    <x v="384"/>
    <x v="292"/>
    <n v="9.2597801627142123E-2"/>
    <x v="1"/>
    <x v="1"/>
    <x v="368"/>
    <n v="1339909200"/>
    <x v="0"/>
    <b v="0"/>
    <s v="technology/wearables"/>
    <x v="2"/>
    <x v="8"/>
  </r>
  <r>
    <n v="388"/>
    <s v="Cruz Ltd"/>
    <s v="Exclusive dynamic adapter"/>
    <x v="232"/>
    <x v="383"/>
    <x v="3"/>
    <x v="385"/>
    <x v="293"/>
    <n v="7.7724378229003951E-2"/>
    <x v="5"/>
    <x v="5"/>
    <x v="369"/>
    <n v="1325829600"/>
    <x v="0"/>
    <b v="0"/>
    <s v="music/indie rock"/>
    <x v="1"/>
    <x v="7"/>
  </r>
  <r>
    <n v="389"/>
    <s v="Knox-Garner"/>
    <s v="Automated systemic hierarchy"/>
    <x v="233"/>
    <x v="384"/>
    <x v="1"/>
    <x v="386"/>
    <x v="294"/>
    <n v="0.10599899598393575"/>
    <x v="1"/>
    <x v="1"/>
    <x v="370"/>
    <n v="1290578400"/>
    <x v="0"/>
    <b v="0"/>
    <s v="theater/plays"/>
    <x v="3"/>
    <x v="3"/>
  </r>
  <r>
    <n v="390"/>
    <s v="Davis-Allen"/>
    <s v="Digitized eco-centric core"/>
    <x v="166"/>
    <x v="385"/>
    <x v="1"/>
    <x v="387"/>
    <x v="126"/>
    <n v="3.7308333333333339"/>
    <x v="1"/>
    <x v="1"/>
    <x v="371"/>
    <n v="1380344400"/>
    <x v="0"/>
    <b v="0"/>
    <s v="photography/photography books"/>
    <x v="7"/>
    <x v="14"/>
  </r>
  <r>
    <n v="391"/>
    <s v="Miller-Patel"/>
    <s v="Mandatory uniform strategy"/>
    <x v="234"/>
    <x v="386"/>
    <x v="0"/>
    <x v="388"/>
    <x v="295"/>
    <n v="4.8166747072496824E-2"/>
    <x v="1"/>
    <x v="1"/>
    <x v="287"/>
    <n v="1389852000"/>
    <x v="0"/>
    <b v="0"/>
    <s v="publishing/nonfiction"/>
    <x v="5"/>
    <x v="9"/>
  </r>
  <r>
    <n v="392"/>
    <s v="Hernandez-Grimes"/>
    <s v="Profit-focused zero administration forecast"/>
    <x v="235"/>
    <x v="387"/>
    <x v="0"/>
    <x v="389"/>
    <x v="296"/>
    <n v="4.0822370170527339E-2"/>
    <x v="1"/>
    <x v="1"/>
    <x v="372"/>
    <n v="1294466400"/>
    <x v="0"/>
    <b v="0"/>
    <s v="technology/wearables"/>
    <x v="2"/>
    <x v="8"/>
  </r>
  <r>
    <n v="393"/>
    <s v="Owens, Hall and Gonzalez"/>
    <s v="De-engineered static orchestration"/>
    <x v="236"/>
    <x v="388"/>
    <x v="1"/>
    <x v="390"/>
    <x v="297"/>
    <n v="7.4848572552955364E-2"/>
    <x v="0"/>
    <x v="0"/>
    <x v="373"/>
    <n v="1500354000"/>
    <x v="0"/>
    <b v="0"/>
    <s v="music/jazz"/>
    <x v="1"/>
    <x v="17"/>
  </r>
  <r>
    <n v="394"/>
    <s v="Noble-Bailey"/>
    <s v="Customizable dynamic info-mediaries"/>
    <x v="126"/>
    <x v="389"/>
    <x v="1"/>
    <x v="391"/>
    <x v="298"/>
    <n v="13.805147058823527"/>
    <x v="1"/>
    <x v="1"/>
    <x v="374"/>
    <n v="1375938000"/>
    <x v="0"/>
    <b v="1"/>
    <s v="film &amp; video/documentary"/>
    <x v="4"/>
    <x v="4"/>
  </r>
  <r>
    <n v="395"/>
    <s v="Taylor PLC"/>
    <s v="Enhanced incremental budgetary management"/>
    <x v="143"/>
    <x v="390"/>
    <x v="1"/>
    <x v="392"/>
    <x v="10"/>
    <n v="0.5914212548015364"/>
    <x v="1"/>
    <x v="1"/>
    <x v="375"/>
    <n v="1323410400"/>
    <x v="1"/>
    <b v="0"/>
    <s v="theater/plays"/>
    <x v="3"/>
    <x v="3"/>
  </r>
  <r>
    <n v="396"/>
    <s v="Holmes PLC"/>
    <s v="Digitized local info-mediaries"/>
    <x v="237"/>
    <x v="391"/>
    <x v="1"/>
    <x v="393"/>
    <x v="299"/>
    <n v="0.10414852240331925"/>
    <x v="2"/>
    <x v="2"/>
    <x v="376"/>
    <n v="1539406800"/>
    <x v="0"/>
    <b v="0"/>
    <s v="film &amp; video/drama"/>
    <x v="4"/>
    <x v="6"/>
  </r>
  <r>
    <n v="397"/>
    <s v="Jones-Martin"/>
    <s v="Virtual systematic monitoring"/>
    <x v="32"/>
    <x v="392"/>
    <x v="1"/>
    <x v="394"/>
    <x v="211"/>
    <n v="0.38296078751291673"/>
    <x v="1"/>
    <x v="1"/>
    <x v="377"/>
    <n v="1369803600"/>
    <x v="0"/>
    <b v="0"/>
    <s v="music/rock"/>
    <x v="1"/>
    <x v="1"/>
  </r>
  <r>
    <n v="398"/>
    <s v="Myers LLC"/>
    <s v="Reactive bottom-line open architecture"/>
    <x v="12"/>
    <x v="393"/>
    <x v="1"/>
    <x v="395"/>
    <x v="300"/>
    <n v="5.8354854136776657"/>
    <x v="6"/>
    <x v="6"/>
    <x v="378"/>
    <n v="1525928400"/>
    <x v="0"/>
    <b v="1"/>
    <s v="film &amp; video/animation"/>
    <x v="4"/>
    <x v="10"/>
  </r>
  <r>
    <n v="399"/>
    <s v="Acosta, Mullins and Morris"/>
    <s v="Pre-emptive interactive model"/>
    <x v="238"/>
    <x v="394"/>
    <x v="0"/>
    <x v="396"/>
    <x v="301"/>
    <n v="6.7854385081581009E-2"/>
    <x v="1"/>
    <x v="1"/>
    <x v="379"/>
    <n v="1297231200"/>
    <x v="0"/>
    <b v="0"/>
    <s v="music/indie rock"/>
    <x v="1"/>
    <x v="7"/>
  </r>
  <r>
    <n v="400"/>
    <s v="Bell PLC"/>
    <s v="Ergonomic eco-centric open architecture"/>
    <x v="0"/>
    <x v="50"/>
    <x v="0"/>
    <x v="50"/>
    <x v="49"/>
    <n v="2"/>
    <x v="1"/>
    <x v="1"/>
    <x v="380"/>
    <n v="1378530000"/>
    <x v="0"/>
    <b v="1"/>
    <s v="photography/photography books"/>
    <x v="7"/>
    <x v="14"/>
  </r>
  <r>
    <n v="401"/>
    <s v="Smith-Schmidt"/>
    <s v="Inverse radical hierarchy"/>
    <x v="79"/>
    <x v="395"/>
    <x v="1"/>
    <x v="397"/>
    <x v="302"/>
    <n v="5.1178000743218135"/>
    <x v="1"/>
    <x v="1"/>
    <x v="381"/>
    <n v="1572152400"/>
    <x v="0"/>
    <b v="0"/>
    <s v="theater/plays"/>
    <x v="3"/>
    <x v="3"/>
  </r>
  <r>
    <n v="402"/>
    <s v="Ruiz, Richardson and Cole"/>
    <s v="Team-oriented static interface"/>
    <x v="190"/>
    <x v="396"/>
    <x v="0"/>
    <x v="398"/>
    <x v="174"/>
    <n v="1.008904109589041"/>
    <x v="1"/>
    <x v="1"/>
    <x v="382"/>
    <n v="1329890400"/>
    <x v="0"/>
    <b v="1"/>
    <s v="film &amp; video/shorts"/>
    <x v="4"/>
    <x v="12"/>
  </r>
  <r>
    <n v="403"/>
    <s v="Leonard-Mcclain"/>
    <s v="Virtual foreground throughput"/>
    <x v="239"/>
    <x v="397"/>
    <x v="0"/>
    <x v="399"/>
    <x v="303"/>
    <n v="2.8597224974887224E-2"/>
    <x v="0"/>
    <x v="0"/>
    <x v="125"/>
    <n v="1276750800"/>
    <x v="0"/>
    <b v="1"/>
    <s v="theater/plays"/>
    <x v="3"/>
    <x v="3"/>
  </r>
  <r>
    <n v="404"/>
    <s v="Bailey-Boyer"/>
    <s v="Visionary exuding Internet solution"/>
    <x v="240"/>
    <x v="398"/>
    <x v="1"/>
    <x v="400"/>
    <x v="304"/>
    <n v="0.14107504116033287"/>
    <x v="1"/>
    <x v="1"/>
    <x v="383"/>
    <n v="1510898400"/>
    <x v="0"/>
    <b v="0"/>
    <s v="theater/plays"/>
    <x v="3"/>
    <x v="3"/>
  </r>
  <r>
    <n v="405"/>
    <s v="Lee LLC"/>
    <s v="Synchronized secondary analyzer"/>
    <x v="241"/>
    <x v="399"/>
    <x v="0"/>
    <x v="401"/>
    <x v="305"/>
    <n v="0.20601894998446724"/>
    <x v="1"/>
    <x v="1"/>
    <x v="384"/>
    <n v="1532408400"/>
    <x v="0"/>
    <b v="0"/>
    <s v="theater/plays"/>
    <x v="3"/>
    <x v="3"/>
  </r>
  <r>
    <n v="406"/>
    <s v="Lyons Inc"/>
    <s v="Balanced attitude-oriented parallelism"/>
    <x v="242"/>
    <x v="400"/>
    <x v="1"/>
    <x v="402"/>
    <x v="306"/>
    <n v="0.28239540801230845"/>
    <x v="1"/>
    <x v="1"/>
    <x v="385"/>
    <n v="1360562400"/>
    <x v="1"/>
    <b v="0"/>
    <s v="film &amp; video/documentary"/>
    <x v="4"/>
    <x v="4"/>
  </r>
  <r>
    <n v="407"/>
    <s v="Herrera-Wilson"/>
    <s v="Organized bandwidth-monitored core"/>
    <x v="74"/>
    <x v="401"/>
    <x v="1"/>
    <x v="403"/>
    <x v="307"/>
    <n v="0.73529411764705876"/>
    <x v="3"/>
    <x v="3"/>
    <x v="386"/>
    <n v="1571547600"/>
    <x v="0"/>
    <b v="0"/>
    <s v="theater/plays"/>
    <x v="3"/>
    <x v="3"/>
  </r>
  <r>
    <n v="408"/>
    <s v="Mahoney, Adams and Lucas"/>
    <s v="Cloned leadingedge utilization"/>
    <x v="243"/>
    <x v="402"/>
    <x v="1"/>
    <x v="404"/>
    <x v="110"/>
    <n v="0.85608413325804622"/>
    <x v="0"/>
    <x v="0"/>
    <x v="387"/>
    <n v="1468126800"/>
    <x v="0"/>
    <b v="0"/>
    <s v="film &amp; video/documentary"/>
    <x v="4"/>
    <x v="4"/>
  </r>
  <r>
    <n v="409"/>
    <s v="Stewart LLC"/>
    <s v="Secured asymmetric projection"/>
    <x v="244"/>
    <x v="403"/>
    <x v="0"/>
    <x v="405"/>
    <x v="308"/>
    <n v="6.4867835039620569E-2"/>
    <x v="1"/>
    <x v="1"/>
    <x v="388"/>
    <n v="1492837200"/>
    <x v="0"/>
    <b v="0"/>
    <s v="music/rock"/>
    <x v="1"/>
    <x v="1"/>
  </r>
  <r>
    <n v="410"/>
    <s v="Mcmillan Group"/>
    <s v="Advanced cohesive Graphic Interface"/>
    <x v="184"/>
    <x v="404"/>
    <x v="2"/>
    <x v="406"/>
    <x v="309"/>
    <n v="3.25227057513819E-2"/>
    <x v="1"/>
    <x v="1"/>
    <x v="277"/>
    <n v="1430197200"/>
    <x v="0"/>
    <b v="0"/>
    <s v="games/mobile games"/>
    <x v="6"/>
    <x v="20"/>
  </r>
  <r>
    <n v="411"/>
    <s v="Beck, Thompson and Martinez"/>
    <s v="Down-sized maximized function"/>
    <x v="75"/>
    <x v="405"/>
    <x v="1"/>
    <x v="407"/>
    <x v="172"/>
    <n v="1.2759537210756722"/>
    <x v="1"/>
    <x v="1"/>
    <x v="389"/>
    <n v="1496206800"/>
    <x v="0"/>
    <b v="0"/>
    <s v="theater/plays"/>
    <x v="3"/>
    <x v="3"/>
  </r>
  <r>
    <n v="412"/>
    <s v="Rodriguez-Scott"/>
    <s v="Realigned zero tolerance software"/>
    <x v="118"/>
    <x v="406"/>
    <x v="1"/>
    <x v="408"/>
    <x v="38"/>
    <n v="4.9914712153518126"/>
    <x v="1"/>
    <x v="1"/>
    <x v="390"/>
    <n v="1389592800"/>
    <x v="0"/>
    <b v="0"/>
    <s v="publishing/fiction"/>
    <x v="5"/>
    <x v="13"/>
  </r>
  <r>
    <n v="413"/>
    <s v="Rush-Bowers"/>
    <s v="Persevering analyzing extranet"/>
    <x v="245"/>
    <x v="407"/>
    <x v="2"/>
    <x v="409"/>
    <x v="310"/>
    <n v="5.6999837666664249E-2"/>
    <x v="1"/>
    <x v="1"/>
    <x v="391"/>
    <n v="1545631200"/>
    <x v="0"/>
    <b v="0"/>
    <s v="film &amp; video/animation"/>
    <x v="4"/>
    <x v="10"/>
  </r>
  <r>
    <n v="414"/>
    <s v="Davis and Sons"/>
    <s v="Innovative human-resource migration"/>
    <x v="246"/>
    <x v="408"/>
    <x v="0"/>
    <x v="410"/>
    <x v="311"/>
    <n v="1.5408365919619572E-2"/>
    <x v="1"/>
    <x v="1"/>
    <x v="392"/>
    <n v="1272430800"/>
    <x v="0"/>
    <b v="1"/>
    <s v="food/food trucks"/>
    <x v="0"/>
    <x v="0"/>
  </r>
  <r>
    <n v="415"/>
    <s v="Anderson-Pham"/>
    <s v="Intuitive needs-based monitoring"/>
    <x v="247"/>
    <x v="409"/>
    <x v="0"/>
    <x v="411"/>
    <x v="312"/>
    <n v="2.6457011571780875E-2"/>
    <x v="1"/>
    <x v="1"/>
    <x v="393"/>
    <n v="1327903200"/>
    <x v="0"/>
    <b v="0"/>
    <s v="theater/plays"/>
    <x v="3"/>
    <x v="3"/>
  </r>
  <r>
    <n v="416"/>
    <s v="Stewart-Coleman"/>
    <s v="Customer-focused disintermediate toolset"/>
    <x v="248"/>
    <x v="410"/>
    <x v="0"/>
    <x v="412"/>
    <x v="313"/>
    <n v="3.0464754395439296E-2"/>
    <x v="1"/>
    <x v="1"/>
    <x v="394"/>
    <n v="1296021600"/>
    <x v="0"/>
    <b v="1"/>
    <s v="film &amp; video/documentary"/>
    <x v="4"/>
    <x v="4"/>
  </r>
  <r>
    <n v="417"/>
    <s v="Bradshaw, Smith and Ryan"/>
    <s v="Upgradable 24/7 emulation"/>
    <x v="12"/>
    <x v="411"/>
    <x v="0"/>
    <x v="413"/>
    <x v="27"/>
    <n v="3.6980392156862743"/>
    <x v="1"/>
    <x v="1"/>
    <x v="395"/>
    <n v="1543298400"/>
    <x v="0"/>
    <b v="0"/>
    <s v="theater/plays"/>
    <x v="3"/>
    <x v="3"/>
  </r>
  <r>
    <n v="418"/>
    <s v="Jackson PLC"/>
    <s v="Quality-focused client-server core"/>
    <x v="249"/>
    <x v="412"/>
    <x v="0"/>
    <x v="414"/>
    <x v="314"/>
    <n v="2.8714112706933796E-2"/>
    <x v="0"/>
    <x v="0"/>
    <x v="396"/>
    <n v="1336366800"/>
    <x v="0"/>
    <b v="0"/>
    <s v="film &amp; video/documentary"/>
    <x v="4"/>
    <x v="4"/>
  </r>
  <r>
    <n v="419"/>
    <s v="Ware-Arias"/>
    <s v="Upgradable maximized protocol"/>
    <x v="250"/>
    <x v="413"/>
    <x v="1"/>
    <x v="415"/>
    <x v="315"/>
    <n v="2.3723808118001413E-2"/>
    <x v="1"/>
    <x v="1"/>
    <x v="397"/>
    <n v="1325052000"/>
    <x v="0"/>
    <b v="0"/>
    <s v="technology/web"/>
    <x v="2"/>
    <x v="2"/>
  </r>
  <r>
    <n v="420"/>
    <s v="Blair, Reyes and Woods"/>
    <s v="Cross-platform interactive synergy"/>
    <x v="92"/>
    <x v="414"/>
    <x v="1"/>
    <x v="416"/>
    <x v="115"/>
    <n v="1.3665957446808512"/>
    <x v="1"/>
    <x v="1"/>
    <x v="398"/>
    <n v="1499576400"/>
    <x v="0"/>
    <b v="0"/>
    <s v="theater/plays"/>
    <x v="3"/>
    <x v="3"/>
  </r>
  <r>
    <n v="421"/>
    <s v="Thomas-Lopez"/>
    <s v="User-centric fault-tolerant archive"/>
    <x v="151"/>
    <x v="415"/>
    <x v="0"/>
    <x v="417"/>
    <x v="316"/>
    <n v="0.54228272628921736"/>
    <x v="1"/>
    <x v="1"/>
    <x v="399"/>
    <n v="1501304400"/>
    <x v="0"/>
    <b v="1"/>
    <s v="technology/wearables"/>
    <x v="2"/>
    <x v="8"/>
  </r>
  <r>
    <n v="422"/>
    <s v="Brown, Davies and Pacheco"/>
    <s v="Reverse-engineered regional knowledge user"/>
    <x v="251"/>
    <x v="416"/>
    <x v="1"/>
    <x v="418"/>
    <x v="317"/>
    <n v="0.62097000280347636"/>
    <x v="1"/>
    <x v="1"/>
    <x v="400"/>
    <n v="1273208400"/>
    <x v="0"/>
    <b v="1"/>
    <s v="theater/plays"/>
    <x v="3"/>
    <x v="3"/>
  </r>
  <r>
    <n v="423"/>
    <s v="Jones-Riddle"/>
    <s v="Self-enabling real-time definition"/>
    <x v="252"/>
    <x v="417"/>
    <x v="0"/>
    <x v="419"/>
    <x v="318"/>
    <n v="6.5666817019996992E-2"/>
    <x v="1"/>
    <x v="1"/>
    <x v="116"/>
    <n v="1316840400"/>
    <x v="0"/>
    <b v="1"/>
    <s v="food/food trucks"/>
    <x v="0"/>
    <x v="0"/>
  </r>
  <r>
    <n v="424"/>
    <s v="Schmidt-Gomez"/>
    <s v="User-centric impactful projection"/>
    <x v="135"/>
    <x v="418"/>
    <x v="0"/>
    <x v="420"/>
    <x v="100"/>
    <n v="0.48759744861800142"/>
    <x v="1"/>
    <x v="1"/>
    <x v="401"/>
    <n v="1524546000"/>
    <x v="0"/>
    <b v="0"/>
    <s v="music/indie rock"/>
    <x v="1"/>
    <x v="7"/>
  </r>
  <r>
    <n v="425"/>
    <s v="Sullivan, Davis and Booth"/>
    <s v="Vision-oriented actuating hardware"/>
    <x v="50"/>
    <x v="419"/>
    <x v="1"/>
    <x v="421"/>
    <x v="45"/>
    <n v="3.126811594202898"/>
    <x v="1"/>
    <x v="1"/>
    <x v="402"/>
    <n v="1438578000"/>
    <x v="0"/>
    <b v="0"/>
    <s v="photography/photography books"/>
    <x v="7"/>
    <x v="14"/>
  </r>
  <r>
    <n v="426"/>
    <s v="Edwards-Kane"/>
    <s v="Virtual leadingedge framework"/>
    <x v="37"/>
    <x v="420"/>
    <x v="1"/>
    <x v="422"/>
    <x v="319"/>
    <n v="2.6161846778285134"/>
    <x v="1"/>
    <x v="1"/>
    <x v="403"/>
    <n v="1362549600"/>
    <x v="0"/>
    <b v="0"/>
    <s v="theater/plays"/>
    <x v="3"/>
    <x v="3"/>
  </r>
  <r>
    <n v="427"/>
    <s v="Hicks, Wall and Webb"/>
    <s v="Managed discrete framework"/>
    <x v="253"/>
    <x v="421"/>
    <x v="1"/>
    <x v="423"/>
    <x v="320"/>
    <n v="4.4696871731698069E-2"/>
    <x v="1"/>
    <x v="1"/>
    <x v="404"/>
    <n v="1413349200"/>
    <x v="0"/>
    <b v="1"/>
    <s v="theater/plays"/>
    <x v="3"/>
    <x v="3"/>
  </r>
  <r>
    <n v="428"/>
    <s v="Mayer-Richmond"/>
    <s v="Progressive zero-defect capability"/>
    <x v="254"/>
    <x v="422"/>
    <x v="0"/>
    <x v="424"/>
    <x v="321"/>
    <n v="6.2098492589688144E-2"/>
    <x v="1"/>
    <x v="1"/>
    <x v="405"/>
    <n v="1298008800"/>
    <x v="0"/>
    <b v="0"/>
    <s v="film &amp; video/animation"/>
    <x v="4"/>
    <x v="10"/>
  </r>
  <r>
    <n v="429"/>
    <s v="Robles Ltd"/>
    <s v="Right-sized demand-driven adapter"/>
    <x v="255"/>
    <x v="423"/>
    <x v="3"/>
    <x v="425"/>
    <x v="322"/>
    <n v="4.2411560444511928E-2"/>
    <x v="1"/>
    <x v="1"/>
    <x v="406"/>
    <n v="1394427600"/>
    <x v="0"/>
    <b v="1"/>
    <s v="photography/photography books"/>
    <x v="7"/>
    <x v="14"/>
  </r>
  <r>
    <n v="430"/>
    <s v="Cochran Ltd"/>
    <s v="Re-engineered attitude-oriented frame"/>
    <x v="32"/>
    <x v="424"/>
    <x v="0"/>
    <x v="426"/>
    <x v="286"/>
    <n v="0.80643738977072321"/>
    <x v="1"/>
    <x v="1"/>
    <x v="407"/>
    <n v="1572670800"/>
    <x v="0"/>
    <b v="0"/>
    <s v="theater/plays"/>
    <x v="3"/>
    <x v="3"/>
  </r>
  <r>
    <n v="431"/>
    <s v="Rosales LLC"/>
    <s v="Compatible multimedia utilization"/>
    <x v="135"/>
    <x v="425"/>
    <x v="1"/>
    <x v="427"/>
    <x v="115"/>
    <n v="2.0477680433875678"/>
    <x v="1"/>
    <x v="1"/>
    <x v="408"/>
    <n v="1531112400"/>
    <x v="1"/>
    <b v="0"/>
    <s v="theater/plays"/>
    <x v="3"/>
    <x v="3"/>
  </r>
  <r>
    <n v="432"/>
    <s v="Harper-Bryan"/>
    <s v="Re-contextualized dedicated hardware"/>
    <x v="106"/>
    <x v="426"/>
    <x v="0"/>
    <x v="428"/>
    <x v="222"/>
    <n v="0.90894819466248045"/>
    <x v="1"/>
    <x v="1"/>
    <x v="409"/>
    <n v="1400734800"/>
    <x v="0"/>
    <b v="0"/>
    <s v="theater/plays"/>
    <x v="3"/>
    <x v="3"/>
  </r>
  <r>
    <n v="433"/>
    <s v="Potter, Harper and Everett"/>
    <s v="Decentralized composite paradigm"/>
    <x v="256"/>
    <x v="427"/>
    <x v="0"/>
    <x v="429"/>
    <x v="323"/>
    <n v="6.838878904364902E-2"/>
    <x v="1"/>
    <x v="1"/>
    <x v="410"/>
    <n v="1386741600"/>
    <x v="0"/>
    <b v="1"/>
    <s v="film &amp; video/documentary"/>
    <x v="4"/>
    <x v="4"/>
  </r>
  <r>
    <n v="434"/>
    <s v="Floyd-Sims"/>
    <s v="Cloned transitional hierarchy"/>
    <x v="91"/>
    <x v="315"/>
    <x v="3"/>
    <x v="430"/>
    <x v="234"/>
    <n v="1.6722222222222221"/>
    <x v="0"/>
    <x v="0"/>
    <x v="411"/>
    <n v="1481781600"/>
    <x v="1"/>
    <b v="0"/>
    <s v="theater/plays"/>
    <x v="3"/>
    <x v="3"/>
  </r>
  <r>
    <n v="435"/>
    <s v="Spence, Jackson and Kelly"/>
    <s v="Advanced discrete leverage"/>
    <x v="257"/>
    <x v="428"/>
    <x v="1"/>
    <x v="431"/>
    <x v="324"/>
    <n v="6.8229212154084937E-2"/>
    <x v="6"/>
    <x v="6"/>
    <x v="412"/>
    <n v="1419660000"/>
    <x v="0"/>
    <b v="1"/>
    <s v="theater/plays"/>
    <x v="3"/>
    <x v="3"/>
  </r>
  <r>
    <n v="436"/>
    <s v="King-Nguyen"/>
    <s v="Open-source incremental throughput"/>
    <x v="81"/>
    <x v="429"/>
    <x v="1"/>
    <x v="432"/>
    <x v="61"/>
    <n v="4.2255174544331169"/>
    <x v="1"/>
    <x v="1"/>
    <x v="413"/>
    <n v="1555822800"/>
    <x v="0"/>
    <b v="0"/>
    <s v="music/jazz"/>
    <x v="1"/>
    <x v="17"/>
  </r>
  <r>
    <n v="437"/>
    <s v="Hansen Group"/>
    <s v="Centralized regional interface"/>
    <x v="32"/>
    <x v="430"/>
    <x v="1"/>
    <x v="433"/>
    <x v="325"/>
    <n v="0.64101080246913578"/>
    <x v="1"/>
    <x v="1"/>
    <x v="414"/>
    <n v="1442379600"/>
    <x v="0"/>
    <b v="1"/>
    <s v="film &amp; video/animation"/>
    <x v="4"/>
    <x v="10"/>
  </r>
  <r>
    <n v="438"/>
    <s v="Mathis, Hall and Hansen"/>
    <s v="Streamlined web-enabled knowledgebase"/>
    <x v="111"/>
    <x v="431"/>
    <x v="1"/>
    <x v="434"/>
    <x v="326"/>
    <n v="0.72323301302375498"/>
    <x v="1"/>
    <x v="1"/>
    <x v="415"/>
    <n v="1364965200"/>
    <x v="0"/>
    <b v="0"/>
    <s v="theater/plays"/>
    <x v="3"/>
    <x v="3"/>
  </r>
  <r>
    <n v="439"/>
    <s v="Cummings Inc"/>
    <s v="Digitized transitional monitoring"/>
    <x v="258"/>
    <x v="432"/>
    <x v="1"/>
    <x v="435"/>
    <x v="327"/>
    <n v="0.15494186225069562"/>
    <x v="1"/>
    <x v="1"/>
    <x v="416"/>
    <n v="1479016800"/>
    <x v="0"/>
    <b v="0"/>
    <s v="film &amp; video/science fiction"/>
    <x v="4"/>
    <x v="22"/>
  </r>
  <r>
    <n v="440"/>
    <s v="Miller-Poole"/>
    <s v="Networked optimal adapter"/>
    <x v="259"/>
    <x v="433"/>
    <x v="1"/>
    <x v="436"/>
    <x v="328"/>
    <n v="5.1710744638586596E-2"/>
    <x v="1"/>
    <x v="1"/>
    <x v="417"/>
    <n v="1499662800"/>
    <x v="0"/>
    <b v="0"/>
    <s v="film &amp; video/television"/>
    <x v="4"/>
    <x v="19"/>
  </r>
  <r>
    <n v="441"/>
    <s v="Rodriguez-West"/>
    <s v="Automated optimal function"/>
    <x v="260"/>
    <x v="434"/>
    <x v="0"/>
    <x v="437"/>
    <x v="235"/>
    <n v="0.77857142857142858"/>
    <x v="1"/>
    <x v="1"/>
    <x v="418"/>
    <n v="1337835600"/>
    <x v="0"/>
    <b v="0"/>
    <s v="technology/wearables"/>
    <x v="2"/>
    <x v="8"/>
  </r>
  <r>
    <n v="442"/>
    <s v="Calderon, Bradford and Dean"/>
    <s v="Devolved system-worthy framework"/>
    <x v="91"/>
    <x v="435"/>
    <x v="1"/>
    <x v="438"/>
    <x v="182"/>
    <n v="1.3896658896658898"/>
    <x v="6"/>
    <x v="6"/>
    <x v="419"/>
    <n v="1505710800"/>
    <x v="0"/>
    <b v="0"/>
    <s v="theater/plays"/>
    <x v="3"/>
    <x v="3"/>
  </r>
  <r>
    <n v="443"/>
    <s v="Clark-Bowman"/>
    <s v="Stand-alone user-facing service-desk"/>
    <x v="29"/>
    <x v="436"/>
    <x v="3"/>
    <x v="439"/>
    <x v="329"/>
    <n v="0.38614097968936678"/>
    <x v="1"/>
    <x v="1"/>
    <x v="420"/>
    <n v="1287464400"/>
    <x v="0"/>
    <b v="0"/>
    <s v="theater/plays"/>
    <x v="3"/>
    <x v="3"/>
  </r>
  <r>
    <n v="444"/>
    <s v="Hensley Ltd"/>
    <s v="Versatile global attitude"/>
    <x v="8"/>
    <x v="437"/>
    <x v="1"/>
    <x v="440"/>
    <x v="102"/>
    <n v="0.59601133391455963"/>
    <x v="1"/>
    <x v="1"/>
    <x v="421"/>
    <n v="1311656400"/>
    <x v="0"/>
    <b v="1"/>
    <s v="music/indie rock"/>
    <x v="1"/>
    <x v="7"/>
  </r>
  <r>
    <n v="445"/>
    <s v="Anderson-Pearson"/>
    <s v="Intuitive demand-driven Local Area Network"/>
    <x v="118"/>
    <x v="438"/>
    <x v="1"/>
    <x v="441"/>
    <x v="73"/>
    <n v="3.0081232492997199"/>
    <x v="1"/>
    <x v="1"/>
    <x v="422"/>
    <n v="1293170400"/>
    <x v="0"/>
    <b v="1"/>
    <s v="theater/plays"/>
    <x v="3"/>
    <x v="3"/>
  </r>
  <r>
    <n v="446"/>
    <s v="Martin, Martin and Solis"/>
    <s v="Assimilated uniform methodology"/>
    <x v="85"/>
    <x v="439"/>
    <x v="0"/>
    <x v="442"/>
    <x v="129"/>
    <n v="0.44109740670461733"/>
    <x v="1"/>
    <x v="1"/>
    <x v="423"/>
    <n v="1355983200"/>
    <x v="0"/>
    <b v="0"/>
    <s v="technology/wearables"/>
    <x v="2"/>
    <x v="8"/>
  </r>
  <r>
    <n v="447"/>
    <s v="Harrington-Harper"/>
    <s v="Self-enabling next generation algorithm"/>
    <x v="261"/>
    <x v="440"/>
    <x v="3"/>
    <x v="443"/>
    <x v="330"/>
    <n v="5.5412371134020623E-2"/>
    <x v="4"/>
    <x v="4"/>
    <x v="424"/>
    <n v="1515045600"/>
    <x v="0"/>
    <b v="0"/>
    <s v="film &amp; video/television"/>
    <x v="4"/>
    <x v="19"/>
  </r>
  <r>
    <n v="448"/>
    <s v="Price and Sons"/>
    <s v="Object-based demand-driven strategy"/>
    <x v="262"/>
    <x v="441"/>
    <x v="0"/>
    <x v="444"/>
    <x v="331"/>
    <n v="8.3442576232544891E-2"/>
    <x v="1"/>
    <x v="1"/>
    <x v="425"/>
    <n v="1366088400"/>
    <x v="0"/>
    <b v="1"/>
    <s v="games/video games"/>
    <x v="6"/>
    <x v="11"/>
  </r>
  <r>
    <n v="449"/>
    <s v="Cuevas-Morales"/>
    <s v="Public-key coherent ability"/>
    <x v="79"/>
    <x v="442"/>
    <x v="1"/>
    <x v="445"/>
    <x v="99"/>
    <n v="11.244186046511627"/>
    <x v="3"/>
    <x v="3"/>
    <x v="426"/>
    <n v="1553317200"/>
    <x v="0"/>
    <b v="0"/>
    <s v="games/video games"/>
    <x v="6"/>
    <x v="11"/>
  </r>
  <r>
    <n v="450"/>
    <s v="Delgado-Hatfield"/>
    <s v="Up-sized composite success"/>
    <x v="0"/>
    <x v="443"/>
    <x v="0"/>
    <x v="446"/>
    <x v="49"/>
    <n v="4"/>
    <x v="0"/>
    <x v="0"/>
    <x v="427"/>
    <n v="1542088800"/>
    <x v="0"/>
    <b v="0"/>
    <s v="film &amp; video/animation"/>
    <x v="4"/>
    <x v="10"/>
  </r>
  <r>
    <n v="451"/>
    <s v="Padilla-Porter"/>
    <s v="Innovative exuding matrix"/>
    <x v="263"/>
    <x v="444"/>
    <x v="1"/>
    <x v="447"/>
    <x v="332"/>
    <n v="1.9542636569692799E-2"/>
    <x v="1"/>
    <x v="1"/>
    <x v="428"/>
    <n v="1503118800"/>
    <x v="0"/>
    <b v="0"/>
    <s v="music/rock"/>
    <x v="1"/>
    <x v="1"/>
  </r>
  <r>
    <n v="452"/>
    <s v="Morris Group"/>
    <s v="Realigned impactful artificial intelligence"/>
    <x v="73"/>
    <x v="445"/>
    <x v="0"/>
    <x v="448"/>
    <x v="249"/>
    <n v="2.0463709677419355"/>
    <x v="1"/>
    <x v="1"/>
    <x v="429"/>
    <n v="1278478800"/>
    <x v="0"/>
    <b v="0"/>
    <s v="film &amp; video/drama"/>
    <x v="4"/>
    <x v="6"/>
  </r>
  <r>
    <n v="453"/>
    <s v="Saunders Ltd"/>
    <s v="Multi-layered multi-tasking secured line"/>
    <x v="264"/>
    <x v="446"/>
    <x v="0"/>
    <x v="449"/>
    <x v="333"/>
    <n v="4.7698296864090793E-2"/>
    <x v="1"/>
    <x v="1"/>
    <x v="411"/>
    <n v="1484114400"/>
    <x v="0"/>
    <b v="0"/>
    <s v="film &amp; video/science fiction"/>
    <x v="4"/>
    <x v="22"/>
  </r>
  <r>
    <n v="454"/>
    <s v="Woods Inc"/>
    <s v="Upgradable upward-trending portal"/>
    <x v="220"/>
    <x v="447"/>
    <x v="0"/>
    <x v="450"/>
    <x v="334"/>
    <n v="1.1301282051282051"/>
    <x v="1"/>
    <x v="1"/>
    <x v="430"/>
    <n v="1385445600"/>
    <x v="0"/>
    <b v="1"/>
    <s v="film &amp; video/drama"/>
    <x v="4"/>
    <x v="6"/>
  </r>
  <r>
    <n v="455"/>
    <s v="Villanueva, Wright and Richardson"/>
    <s v="Profit-focused global product"/>
    <x v="265"/>
    <x v="448"/>
    <x v="1"/>
    <x v="451"/>
    <x v="335"/>
    <n v="3.1760808207362816E-2"/>
    <x v="1"/>
    <x v="1"/>
    <x v="431"/>
    <n v="1318741200"/>
    <x v="0"/>
    <b v="0"/>
    <s v="theater/plays"/>
    <x v="3"/>
    <x v="3"/>
  </r>
  <r>
    <n v="456"/>
    <s v="Wilson, Brooks and Clark"/>
    <s v="Operative well-modulated data-warehouse"/>
    <x v="266"/>
    <x v="449"/>
    <x v="1"/>
    <x v="452"/>
    <x v="336"/>
    <n v="6.4874963825477069E-2"/>
    <x v="1"/>
    <x v="1"/>
    <x v="432"/>
    <n v="1518242400"/>
    <x v="0"/>
    <b v="1"/>
    <s v="music/indie rock"/>
    <x v="1"/>
    <x v="7"/>
  </r>
  <r>
    <n v="457"/>
    <s v="Sheppard, Smith and Spence"/>
    <s v="Cloned asymmetric functionalities"/>
    <x v="92"/>
    <x v="450"/>
    <x v="0"/>
    <x v="453"/>
    <x v="337"/>
    <n v="0.57913043478260884"/>
    <x v="1"/>
    <x v="1"/>
    <x v="433"/>
    <n v="1476594000"/>
    <x v="0"/>
    <b v="0"/>
    <s v="theater/plays"/>
    <x v="3"/>
    <x v="3"/>
  </r>
  <r>
    <n v="458"/>
    <s v="Wise, Thompson and Allen"/>
    <s v="Pre-emptive neutral portal"/>
    <x v="267"/>
    <x v="451"/>
    <x v="1"/>
    <x v="454"/>
    <x v="338"/>
    <n v="0.16566093558110973"/>
    <x v="1"/>
    <x v="1"/>
    <x v="434"/>
    <n v="1273554000"/>
    <x v="0"/>
    <b v="0"/>
    <s v="theater/plays"/>
    <x v="3"/>
    <x v="3"/>
  </r>
  <r>
    <n v="459"/>
    <s v="Lane, Ryan and Chapman"/>
    <s v="Switchable demand-driven help-desk"/>
    <x v="9"/>
    <x v="452"/>
    <x v="0"/>
    <x v="455"/>
    <x v="339"/>
    <n v="0.85774754346182913"/>
    <x v="1"/>
    <x v="1"/>
    <x v="435"/>
    <n v="1421906400"/>
    <x v="0"/>
    <b v="0"/>
    <s v="film &amp; video/documentary"/>
    <x v="4"/>
    <x v="4"/>
  </r>
  <r>
    <n v="460"/>
    <s v="Rich, Alvarez and King"/>
    <s v="Business-focused static ability"/>
    <x v="166"/>
    <x v="453"/>
    <x v="1"/>
    <x v="456"/>
    <x v="126"/>
    <n v="3.4325000000000001"/>
    <x v="1"/>
    <x v="1"/>
    <x v="8"/>
    <n v="1281589200"/>
    <x v="0"/>
    <b v="0"/>
    <s v="theater/plays"/>
    <x v="3"/>
    <x v="3"/>
  </r>
  <r>
    <n v="461"/>
    <s v="Terry-Salinas"/>
    <s v="Networked secondary structure"/>
    <x v="268"/>
    <x v="454"/>
    <x v="1"/>
    <x v="457"/>
    <x v="340"/>
    <n v="6.7810845530987235E-2"/>
    <x v="1"/>
    <x v="1"/>
    <x v="436"/>
    <n v="1400389200"/>
    <x v="0"/>
    <b v="0"/>
    <s v="film &amp; video/drama"/>
    <x v="4"/>
    <x v="6"/>
  </r>
  <r>
    <n v="462"/>
    <s v="Wang-Rodriguez"/>
    <s v="Total multimedia website"/>
    <x v="269"/>
    <x v="455"/>
    <x v="0"/>
    <x v="458"/>
    <x v="341"/>
    <n v="5.7157848883256764E-2"/>
    <x v="1"/>
    <x v="1"/>
    <x v="385"/>
    <n v="1362808800"/>
    <x v="0"/>
    <b v="0"/>
    <s v="games/mobile games"/>
    <x v="6"/>
    <x v="20"/>
  </r>
  <r>
    <n v="463"/>
    <s v="Mckee-Hill"/>
    <s v="Cross-platform upward-trending parallelism"/>
    <x v="270"/>
    <x v="456"/>
    <x v="1"/>
    <x v="459"/>
    <x v="342"/>
    <n v="5.1384587630415826E-2"/>
    <x v="1"/>
    <x v="1"/>
    <x v="437"/>
    <n v="1388815200"/>
    <x v="0"/>
    <b v="0"/>
    <s v="film &amp; video/animation"/>
    <x v="4"/>
    <x v="10"/>
  </r>
  <r>
    <n v="464"/>
    <s v="Gomez LLC"/>
    <s v="Pre-emptive mission-critical hardware"/>
    <x v="271"/>
    <x v="457"/>
    <x v="1"/>
    <x v="460"/>
    <x v="343"/>
    <n v="5.4784505820925818E-2"/>
    <x v="1"/>
    <x v="1"/>
    <x v="438"/>
    <n v="1519538400"/>
    <x v="0"/>
    <b v="0"/>
    <s v="theater/plays"/>
    <x v="3"/>
    <x v="3"/>
  </r>
  <r>
    <n v="465"/>
    <s v="Gonzalez-Robbins"/>
    <s v="Up-sized responsive protocol"/>
    <x v="53"/>
    <x v="458"/>
    <x v="1"/>
    <x v="461"/>
    <x v="175"/>
    <n v="2.3481382978723402"/>
    <x v="1"/>
    <x v="1"/>
    <x v="439"/>
    <n v="1517810400"/>
    <x v="0"/>
    <b v="0"/>
    <s v="publishing/translations"/>
    <x v="5"/>
    <x v="18"/>
  </r>
  <r>
    <n v="466"/>
    <s v="Obrien and Sons"/>
    <s v="Pre-emptive transitional frame"/>
    <x v="272"/>
    <x v="459"/>
    <x v="1"/>
    <x v="462"/>
    <x v="344"/>
    <n v="7.9047619047619051"/>
    <x v="1"/>
    <x v="1"/>
    <x v="440"/>
    <n v="1370581200"/>
    <x v="0"/>
    <b v="1"/>
    <s v="technology/wearables"/>
    <x v="2"/>
    <x v="8"/>
  </r>
  <r>
    <n v="467"/>
    <s v="Shaw Ltd"/>
    <s v="Profit-focused content-based application"/>
    <x v="1"/>
    <x v="460"/>
    <x v="1"/>
    <x v="463"/>
    <x v="279"/>
    <n v="4.1382322713257969"/>
    <x v="0"/>
    <x v="0"/>
    <x v="441"/>
    <n v="1448863200"/>
    <x v="0"/>
    <b v="1"/>
    <s v="technology/web"/>
    <x v="2"/>
    <x v="2"/>
  </r>
  <r>
    <n v="468"/>
    <s v="Hughes Inc"/>
    <s v="Streamlined neutral analyzer"/>
    <x v="220"/>
    <x v="461"/>
    <x v="0"/>
    <x v="464"/>
    <x v="36"/>
    <n v="2.53125"/>
    <x v="1"/>
    <x v="1"/>
    <x v="442"/>
    <n v="1556600400"/>
    <x v="0"/>
    <b v="0"/>
    <s v="theater/plays"/>
    <x v="3"/>
    <x v="3"/>
  </r>
  <r>
    <n v="469"/>
    <s v="Olsen-Ryan"/>
    <s v="Assimilated neutral utilization"/>
    <x v="36"/>
    <x v="462"/>
    <x v="1"/>
    <x v="465"/>
    <x v="122"/>
    <n v="1.1599281221922733"/>
    <x v="1"/>
    <x v="1"/>
    <x v="443"/>
    <n v="1432098000"/>
    <x v="0"/>
    <b v="0"/>
    <s v="film &amp; video/drama"/>
    <x v="4"/>
    <x v="6"/>
  </r>
  <r>
    <n v="470"/>
    <s v="Grimes, Holland and Sloan"/>
    <s v="Extended dedicated archive"/>
    <x v="136"/>
    <x v="463"/>
    <x v="1"/>
    <x v="466"/>
    <x v="345"/>
    <n v="0.75014581510644496"/>
    <x v="1"/>
    <x v="1"/>
    <x v="315"/>
    <n v="1482127200"/>
    <x v="0"/>
    <b v="0"/>
    <s v="technology/wearables"/>
    <x v="2"/>
    <x v="8"/>
  </r>
  <r>
    <n v="471"/>
    <s v="Perry and Sons"/>
    <s v="Configurable static help-desk"/>
    <x v="33"/>
    <x v="464"/>
    <x v="1"/>
    <x v="467"/>
    <x v="346"/>
    <n v="1.6443298969072164"/>
    <x v="4"/>
    <x v="4"/>
    <x v="444"/>
    <n v="1335934800"/>
    <x v="0"/>
    <b v="1"/>
    <s v="food/food trucks"/>
    <x v="0"/>
    <x v="0"/>
  </r>
  <r>
    <n v="472"/>
    <s v="Turner, Young and Collins"/>
    <s v="Self-enabling clear-thinking framework"/>
    <x v="273"/>
    <x v="465"/>
    <x v="0"/>
    <x v="468"/>
    <x v="347"/>
    <n v="6.8233165601854467E-2"/>
    <x v="1"/>
    <x v="1"/>
    <x v="445"/>
    <n v="1556946000"/>
    <x v="0"/>
    <b v="0"/>
    <s v="music/rock"/>
    <x v="1"/>
    <x v="1"/>
  </r>
  <r>
    <n v="473"/>
    <s v="Richardson Inc"/>
    <s v="Assimilated fault-tolerant capacity"/>
    <x v="92"/>
    <x v="466"/>
    <x v="1"/>
    <x v="469"/>
    <x v="88"/>
    <n v="1.6805660377358491"/>
    <x v="1"/>
    <x v="1"/>
    <x v="446"/>
    <n v="1530075600"/>
    <x v="0"/>
    <b v="0"/>
    <s v="music/electric music"/>
    <x v="1"/>
    <x v="5"/>
  </r>
  <r>
    <n v="474"/>
    <s v="Santos-Young"/>
    <s v="Enhanced neutral ability"/>
    <x v="220"/>
    <x v="75"/>
    <x v="1"/>
    <x v="470"/>
    <x v="23"/>
    <n v="2.5714788732394362"/>
    <x v="1"/>
    <x v="1"/>
    <x v="447"/>
    <n v="1418796000"/>
    <x v="0"/>
    <b v="0"/>
    <s v="film &amp; video/television"/>
    <x v="4"/>
    <x v="19"/>
  </r>
  <r>
    <n v="475"/>
    <s v="Nichols Ltd"/>
    <s v="Function-based attitude-oriented groupware"/>
    <x v="71"/>
    <x v="467"/>
    <x v="1"/>
    <x v="471"/>
    <x v="57"/>
    <n v="0.54002817983860629"/>
    <x v="1"/>
    <x v="1"/>
    <x v="448"/>
    <n v="1372482000"/>
    <x v="0"/>
    <b v="1"/>
    <s v="publishing/translations"/>
    <x v="5"/>
    <x v="18"/>
  </r>
  <r>
    <n v="476"/>
    <s v="Murphy PLC"/>
    <s v="Optional solution-oriented instruction set"/>
    <x v="274"/>
    <x v="468"/>
    <x v="0"/>
    <x v="472"/>
    <x v="348"/>
    <n v="2.6632786273778443E-2"/>
    <x v="1"/>
    <x v="1"/>
    <x v="342"/>
    <n v="1534395600"/>
    <x v="0"/>
    <b v="0"/>
    <s v="publishing/fiction"/>
    <x v="5"/>
    <x v="13"/>
  </r>
  <r>
    <n v="477"/>
    <s v="Hogan, Porter and Rivera"/>
    <s v="Organic object-oriented core"/>
    <x v="275"/>
    <x v="469"/>
    <x v="0"/>
    <x v="473"/>
    <x v="86"/>
    <n v="0.48027069234773551"/>
    <x v="1"/>
    <x v="1"/>
    <x v="449"/>
    <n v="1311397200"/>
    <x v="0"/>
    <b v="0"/>
    <s v="film &amp; video/science fiction"/>
    <x v="4"/>
    <x v="22"/>
  </r>
  <r>
    <n v="478"/>
    <s v="Lyons LLC"/>
    <s v="Balanced impactful circuit"/>
    <x v="276"/>
    <x v="470"/>
    <x v="1"/>
    <x v="474"/>
    <x v="349"/>
    <n v="8.5755286562932465E-2"/>
    <x v="1"/>
    <x v="1"/>
    <x v="450"/>
    <n v="1426914000"/>
    <x v="0"/>
    <b v="0"/>
    <s v="technology/wearables"/>
    <x v="2"/>
    <x v="8"/>
  </r>
  <r>
    <n v="479"/>
    <s v="Long-Greene"/>
    <s v="Future-proofed heuristic encryption"/>
    <x v="166"/>
    <x v="471"/>
    <x v="1"/>
    <x v="475"/>
    <x v="350"/>
    <n v="2.9648362235067434"/>
    <x v="4"/>
    <x v="4"/>
    <x v="451"/>
    <n v="1501477200"/>
    <x v="0"/>
    <b v="0"/>
    <s v="food/food trucks"/>
    <x v="0"/>
    <x v="0"/>
  </r>
  <r>
    <n v="480"/>
    <s v="Robles-Hudson"/>
    <s v="Balanced bifurcated leverage"/>
    <x v="133"/>
    <x v="472"/>
    <x v="1"/>
    <x v="476"/>
    <x v="215"/>
    <n v="1.1569099171344561"/>
    <x v="1"/>
    <x v="1"/>
    <x v="452"/>
    <n v="1269061200"/>
    <x v="0"/>
    <b v="1"/>
    <s v="photography/photography books"/>
    <x v="7"/>
    <x v="14"/>
  </r>
  <r>
    <n v="481"/>
    <s v="Mcclure LLC"/>
    <s v="Sharable discrete budgetary management"/>
    <x v="277"/>
    <x v="473"/>
    <x v="0"/>
    <x v="477"/>
    <x v="351"/>
    <n v="5.289234277913079E-2"/>
    <x v="1"/>
    <x v="1"/>
    <x v="453"/>
    <n v="1415772000"/>
    <x v="0"/>
    <b v="1"/>
    <s v="theater/plays"/>
    <x v="3"/>
    <x v="3"/>
  </r>
  <r>
    <n v="482"/>
    <s v="Martin, Russell and Baker"/>
    <s v="Focused solution-oriented instruction set"/>
    <x v="3"/>
    <x v="474"/>
    <x v="0"/>
    <x v="478"/>
    <x v="352"/>
    <n v="1.8227513227513228"/>
    <x v="1"/>
    <x v="1"/>
    <x v="454"/>
    <n v="1331013600"/>
    <x v="0"/>
    <b v="1"/>
    <s v="publishing/fiction"/>
    <x v="5"/>
    <x v="13"/>
  </r>
  <r>
    <n v="483"/>
    <s v="Rice-Parker"/>
    <s v="Down-sized actuating infrastructure"/>
    <x v="278"/>
    <x v="475"/>
    <x v="0"/>
    <x v="479"/>
    <x v="353"/>
    <n v="9.5261041638688981E-2"/>
    <x v="1"/>
    <x v="1"/>
    <x v="455"/>
    <n v="1576735200"/>
    <x v="0"/>
    <b v="0"/>
    <s v="theater/plays"/>
    <x v="3"/>
    <x v="3"/>
  </r>
  <r>
    <n v="484"/>
    <s v="Landry Inc"/>
    <s v="Synergistic cohesive adapter"/>
    <x v="241"/>
    <x v="476"/>
    <x v="1"/>
    <x v="480"/>
    <x v="354"/>
    <n v="0.16552549687091672"/>
    <x v="4"/>
    <x v="4"/>
    <x v="456"/>
    <n v="1411362000"/>
    <x v="0"/>
    <b v="1"/>
    <s v="food/food trucks"/>
    <x v="0"/>
    <x v="0"/>
  </r>
  <r>
    <n v="485"/>
    <s v="Richards-Davis"/>
    <s v="Quality-focused mission-critical structure"/>
    <x v="279"/>
    <x v="477"/>
    <x v="0"/>
    <x v="481"/>
    <x v="355"/>
    <n v="4.742730221023083E-2"/>
    <x v="4"/>
    <x v="4"/>
    <x v="457"/>
    <n v="1563685200"/>
    <x v="0"/>
    <b v="0"/>
    <s v="theater/plays"/>
    <x v="3"/>
    <x v="3"/>
  </r>
  <r>
    <n v="486"/>
    <s v="Davis, Cox and Fox"/>
    <s v="Compatible exuding Graphical User Interface"/>
    <x v="5"/>
    <x v="478"/>
    <x v="0"/>
    <x v="482"/>
    <x v="356"/>
    <n v="0.6428571428571429"/>
    <x v="4"/>
    <x v="4"/>
    <x v="458"/>
    <n v="1521867600"/>
    <x v="0"/>
    <b v="1"/>
    <s v="publishing/translations"/>
    <x v="5"/>
    <x v="18"/>
  </r>
  <r>
    <n v="487"/>
    <s v="Smith-Wallace"/>
    <s v="Monitored 24/7 time-frame"/>
    <x v="280"/>
    <x v="479"/>
    <x v="1"/>
    <x v="483"/>
    <x v="357"/>
    <n v="7.6140480237189279E-2"/>
    <x v="1"/>
    <x v="1"/>
    <x v="459"/>
    <n v="1495515600"/>
    <x v="0"/>
    <b v="0"/>
    <s v="theater/plays"/>
    <x v="3"/>
    <x v="3"/>
  </r>
  <r>
    <n v="488"/>
    <s v="Cordova, Shaw and Wang"/>
    <s v="Virtual secondary open architecture"/>
    <x v="98"/>
    <x v="480"/>
    <x v="1"/>
    <x v="484"/>
    <x v="127"/>
    <n v="1.9135356849876948"/>
    <x v="1"/>
    <x v="1"/>
    <x v="460"/>
    <n v="1455948000"/>
    <x v="0"/>
    <b v="0"/>
    <s v="theater/plays"/>
    <x v="3"/>
    <x v="3"/>
  </r>
  <r>
    <n v="489"/>
    <s v="Clark Inc"/>
    <s v="Down-sized mobile time-frame"/>
    <x v="243"/>
    <x v="481"/>
    <x v="1"/>
    <x v="485"/>
    <x v="72"/>
    <n v="1.1942455242966754"/>
    <x v="6"/>
    <x v="6"/>
    <x v="461"/>
    <n v="1282366800"/>
    <x v="0"/>
    <b v="0"/>
    <s v="technology/wearables"/>
    <x v="2"/>
    <x v="8"/>
  </r>
  <r>
    <n v="490"/>
    <s v="Young and Sons"/>
    <s v="Innovative disintermediate encryption"/>
    <x v="166"/>
    <x v="482"/>
    <x v="1"/>
    <x v="486"/>
    <x v="358"/>
    <n v="1.3298611111111112"/>
    <x v="1"/>
    <x v="1"/>
    <x v="462"/>
    <n v="1574575200"/>
    <x v="0"/>
    <b v="0"/>
    <s v="journalism/audio"/>
    <x v="8"/>
    <x v="23"/>
  </r>
  <r>
    <n v="491"/>
    <s v="Henson PLC"/>
    <s v="Universal contextually-based knowledgebase"/>
    <x v="281"/>
    <x v="483"/>
    <x v="1"/>
    <x v="487"/>
    <x v="120"/>
    <n v="0.12498846949894206"/>
    <x v="1"/>
    <x v="1"/>
    <x v="463"/>
    <n v="1374901200"/>
    <x v="0"/>
    <b v="1"/>
    <s v="food/food trucks"/>
    <x v="0"/>
    <x v="0"/>
  </r>
  <r>
    <n v="492"/>
    <s v="Garcia Group"/>
    <s v="Persevering interactive matrix"/>
    <x v="255"/>
    <x v="484"/>
    <x v="3"/>
    <x v="488"/>
    <x v="359"/>
    <n v="4.0328215055655765E-2"/>
    <x v="1"/>
    <x v="1"/>
    <x v="464"/>
    <n v="1278910800"/>
    <x v="1"/>
    <b v="1"/>
    <s v="film &amp; video/shorts"/>
    <x v="4"/>
    <x v="12"/>
  </r>
  <r>
    <n v="493"/>
    <s v="Adams, Walker and Wong"/>
    <s v="Seamless background framework"/>
    <x v="79"/>
    <x v="485"/>
    <x v="1"/>
    <x v="489"/>
    <x v="251"/>
    <n v="11.309027777777777"/>
    <x v="1"/>
    <x v="1"/>
    <x v="465"/>
    <n v="1562907600"/>
    <x v="0"/>
    <b v="0"/>
    <s v="photography/photography books"/>
    <x v="7"/>
    <x v="14"/>
  </r>
  <r>
    <n v="494"/>
    <s v="Hopkins-Browning"/>
    <s v="Balanced upward-trending productivity"/>
    <x v="186"/>
    <x v="486"/>
    <x v="1"/>
    <x v="490"/>
    <x v="360"/>
    <n v="2.0423880597014925"/>
    <x v="1"/>
    <x v="1"/>
    <x v="466"/>
    <n v="1332478800"/>
    <x v="0"/>
    <b v="0"/>
    <s v="technology/wearables"/>
    <x v="2"/>
    <x v="8"/>
  </r>
  <r>
    <n v="495"/>
    <s v="Bell, Edwards and Andersen"/>
    <s v="Centralized clear-thinking solution"/>
    <x v="170"/>
    <x v="487"/>
    <x v="1"/>
    <x v="491"/>
    <x v="135"/>
    <n v="2.1256410256410252"/>
    <x v="3"/>
    <x v="3"/>
    <x v="467"/>
    <n v="1402722000"/>
    <x v="0"/>
    <b v="0"/>
    <s v="theater/plays"/>
    <x v="3"/>
    <x v="3"/>
  </r>
  <r>
    <n v="496"/>
    <s v="Morales Group"/>
    <s v="Optimized bi-directional extranet"/>
    <x v="282"/>
    <x v="488"/>
    <x v="0"/>
    <x v="492"/>
    <x v="71"/>
    <n v="1.6795631322290734E-2"/>
    <x v="1"/>
    <x v="1"/>
    <x v="468"/>
    <n v="1496811600"/>
    <x v="0"/>
    <b v="0"/>
    <s v="film &amp; video/animation"/>
    <x v="4"/>
    <x v="10"/>
  </r>
  <r>
    <n v="497"/>
    <s v="Lucero Group"/>
    <s v="Intuitive actuating benchmark"/>
    <x v="122"/>
    <x v="489"/>
    <x v="0"/>
    <x v="493"/>
    <x v="53"/>
    <n v="0.28477891156462581"/>
    <x v="1"/>
    <x v="1"/>
    <x v="469"/>
    <n v="1482213600"/>
    <x v="0"/>
    <b v="1"/>
    <s v="technology/wearables"/>
    <x v="2"/>
    <x v="8"/>
  </r>
  <r>
    <n v="498"/>
    <s v="Smith, Brown and Davis"/>
    <s v="Devolved background project"/>
    <x v="283"/>
    <x v="490"/>
    <x v="0"/>
    <x v="494"/>
    <x v="361"/>
    <n v="4.13623674523525E-2"/>
    <x v="3"/>
    <x v="3"/>
    <x v="470"/>
    <n v="1420264800"/>
    <x v="0"/>
    <b v="0"/>
    <s v="technology/web"/>
    <x v="2"/>
    <x v="2"/>
  </r>
  <r>
    <n v="499"/>
    <s v="Hunt Group"/>
    <s v="Reverse-engineered executive emulation"/>
    <x v="284"/>
    <x v="491"/>
    <x v="0"/>
    <x v="495"/>
    <x v="362"/>
    <n v="2.3201085701085703E-2"/>
    <x v="1"/>
    <x v="1"/>
    <x v="471"/>
    <n v="1458450000"/>
    <x v="0"/>
    <b v="1"/>
    <s v="film &amp; video/documentary"/>
    <x v="4"/>
    <x v="4"/>
  </r>
  <r>
    <n v="500"/>
    <s v="Valdez Ltd"/>
    <s v="Team-oriented clear-thinking matrix"/>
    <x v="0"/>
    <x v="0"/>
    <x v="0"/>
    <x v="0"/>
    <x v="0"/>
    <e v="#DIV/0!"/>
    <x v="1"/>
    <x v="1"/>
    <x v="472"/>
    <n v="1369803600"/>
    <x v="0"/>
    <b v="1"/>
    <s v="theater/plays"/>
    <x v="3"/>
    <x v="3"/>
  </r>
  <r>
    <n v="501"/>
    <s v="Mccann-Le"/>
    <s v="Focused coherent methodology"/>
    <x v="285"/>
    <x v="492"/>
    <x v="0"/>
    <x v="496"/>
    <x v="363"/>
    <n v="3.9056337578878983E-2"/>
    <x v="1"/>
    <x v="1"/>
    <x v="473"/>
    <n v="1363237200"/>
    <x v="0"/>
    <b v="0"/>
    <s v="film &amp; video/documentary"/>
    <x v="4"/>
    <x v="4"/>
  </r>
  <r>
    <n v="502"/>
    <s v="Johnson Inc"/>
    <s v="Reduced context-sensitive complexity"/>
    <x v="81"/>
    <x v="493"/>
    <x v="1"/>
    <x v="497"/>
    <x v="129"/>
    <n v="2.8490488006617039"/>
    <x v="2"/>
    <x v="2"/>
    <x v="474"/>
    <n v="1345870800"/>
    <x v="0"/>
    <b v="1"/>
    <s v="games/video games"/>
    <x v="6"/>
    <x v="11"/>
  </r>
  <r>
    <n v="503"/>
    <s v="Collins LLC"/>
    <s v="Decentralized 4thgeneration time-frame"/>
    <x v="286"/>
    <x v="494"/>
    <x v="1"/>
    <x v="498"/>
    <x v="364"/>
    <n v="0.39201193520886618"/>
    <x v="1"/>
    <x v="1"/>
    <x v="72"/>
    <n v="1437454800"/>
    <x v="0"/>
    <b v="0"/>
    <s v="film &amp; video/drama"/>
    <x v="4"/>
    <x v="6"/>
  </r>
  <r>
    <n v="504"/>
    <s v="Smith-Miller"/>
    <s v="De-engineered cohesive moderator"/>
    <x v="168"/>
    <x v="495"/>
    <x v="0"/>
    <x v="499"/>
    <x v="197"/>
    <n v="1.4890322580645163"/>
    <x v="6"/>
    <x v="6"/>
    <x v="443"/>
    <n v="1432011600"/>
    <x v="0"/>
    <b v="0"/>
    <s v="music/rock"/>
    <x v="1"/>
    <x v="1"/>
  </r>
  <r>
    <n v="505"/>
    <s v="Jensen-Vargas"/>
    <s v="Ameliorated explicit parallelism"/>
    <x v="262"/>
    <x v="496"/>
    <x v="0"/>
    <x v="500"/>
    <x v="365"/>
    <n v="4.0060521937599576E-2"/>
    <x v="1"/>
    <x v="1"/>
    <x v="475"/>
    <n v="1366347600"/>
    <x v="0"/>
    <b v="1"/>
    <s v="publishing/radio &amp; podcasts"/>
    <x v="5"/>
    <x v="15"/>
  </r>
  <r>
    <n v="506"/>
    <s v="Robles, Bell and Gonzalez"/>
    <s v="Customizable background monitoring"/>
    <x v="287"/>
    <x v="497"/>
    <x v="1"/>
    <x v="501"/>
    <x v="366"/>
    <n v="0.36672380450070319"/>
    <x v="1"/>
    <x v="1"/>
    <x v="81"/>
    <n v="1512885600"/>
    <x v="0"/>
    <b v="1"/>
    <s v="theater/plays"/>
    <x v="3"/>
    <x v="3"/>
  </r>
  <r>
    <n v="507"/>
    <s v="Turner, Miller and Francis"/>
    <s v="Compatible well-modulated budgetary management"/>
    <x v="118"/>
    <x v="498"/>
    <x v="0"/>
    <x v="502"/>
    <x v="161"/>
    <n v="2.0977443609022557"/>
    <x v="1"/>
    <x v="1"/>
    <x v="476"/>
    <n v="1369717200"/>
    <x v="0"/>
    <b v="1"/>
    <s v="technology/web"/>
    <x v="2"/>
    <x v="2"/>
  </r>
  <r>
    <n v="508"/>
    <s v="Roberts Group"/>
    <s v="Up-sized radical pricing structure"/>
    <x v="288"/>
    <x v="499"/>
    <x v="1"/>
    <x v="503"/>
    <x v="367"/>
    <n v="3.0688897829657457E-2"/>
    <x v="1"/>
    <x v="1"/>
    <x v="192"/>
    <n v="1534654800"/>
    <x v="0"/>
    <b v="0"/>
    <s v="theater/plays"/>
    <x v="3"/>
    <x v="3"/>
  </r>
  <r>
    <n v="509"/>
    <s v="White LLC"/>
    <s v="Robust zero-defect project"/>
    <x v="172"/>
    <x v="500"/>
    <x v="0"/>
    <x v="504"/>
    <x v="368"/>
    <n v="5.6379821958456977E-2"/>
    <x v="1"/>
    <x v="1"/>
    <x v="477"/>
    <n v="1337058000"/>
    <x v="0"/>
    <b v="0"/>
    <s v="theater/plays"/>
    <x v="3"/>
    <x v="3"/>
  </r>
  <r>
    <n v="510"/>
    <s v="Best, Miller and Thomas"/>
    <s v="Re-engineered mobile task-force"/>
    <x v="75"/>
    <x v="501"/>
    <x v="1"/>
    <x v="505"/>
    <x v="54"/>
    <n v="0.90908201213544715"/>
    <x v="2"/>
    <x v="2"/>
    <x v="478"/>
    <n v="1529816400"/>
    <x v="0"/>
    <b v="0"/>
    <s v="film &amp; video/drama"/>
    <x v="4"/>
    <x v="6"/>
  </r>
  <r>
    <n v="511"/>
    <s v="Smith-Mullins"/>
    <s v="User-centric intangible neural-net"/>
    <x v="252"/>
    <x v="502"/>
    <x v="0"/>
    <x v="506"/>
    <x v="369"/>
    <n v="6.6346937402343029E-2"/>
    <x v="1"/>
    <x v="1"/>
    <x v="479"/>
    <n v="1564894800"/>
    <x v="0"/>
    <b v="0"/>
    <s v="theater/plays"/>
    <x v="3"/>
    <x v="3"/>
  </r>
  <r>
    <n v="512"/>
    <s v="Williams-Walsh"/>
    <s v="Organized explicit core"/>
    <x v="14"/>
    <x v="503"/>
    <x v="1"/>
    <x v="507"/>
    <x v="370"/>
    <n v="0.58292335279782981"/>
    <x v="1"/>
    <x v="1"/>
    <x v="480"/>
    <n v="1404622800"/>
    <x v="0"/>
    <b v="1"/>
    <s v="games/video games"/>
    <x v="6"/>
    <x v="11"/>
  </r>
  <r>
    <n v="513"/>
    <s v="Harrison, Blackwell and Mendez"/>
    <s v="Synchronized 6thgeneration adapter"/>
    <x v="111"/>
    <x v="504"/>
    <x v="3"/>
    <x v="508"/>
    <x v="164"/>
    <n v="1.1222030981067128"/>
    <x v="1"/>
    <x v="1"/>
    <x v="180"/>
    <n v="1284181200"/>
    <x v="0"/>
    <b v="0"/>
    <s v="film &amp; video/television"/>
    <x v="4"/>
    <x v="19"/>
  </r>
  <r>
    <n v="514"/>
    <s v="Sanchez, Bradley and Flores"/>
    <s v="Centralized motivating capacity"/>
    <x v="289"/>
    <x v="505"/>
    <x v="3"/>
    <x v="509"/>
    <x v="371"/>
    <n v="4.2498252168403576E-2"/>
    <x v="5"/>
    <x v="5"/>
    <x v="481"/>
    <n v="1386741600"/>
    <x v="0"/>
    <b v="1"/>
    <s v="music/rock"/>
    <x v="1"/>
    <x v="1"/>
  </r>
  <r>
    <n v="515"/>
    <s v="Cox LLC"/>
    <s v="Phased 24hour flexibility"/>
    <x v="133"/>
    <x v="506"/>
    <x v="0"/>
    <x v="510"/>
    <x v="221"/>
    <n v="0.41939150201084108"/>
    <x v="0"/>
    <x v="0"/>
    <x v="482"/>
    <n v="1324792800"/>
    <x v="0"/>
    <b v="1"/>
    <s v="theater/plays"/>
    <x v="3"/>
    <x v="3"/>
  </r>
  <r>
    <n v="516"/>
    <s v="Morales-Odonnell"/>
    <s v="Exclusive 5thgeneration structure"/>
    <x v="290"/>
    <x v="507"/>
    <x v="0"/>
    <x v="511"/>
    <x v="372"/>
    <n v="5.0263742313014427E-2"/>
    <x v="1"/>
    <x v="1"/>
    <x v="194"/>
    <n v="1284354000"/>
    <x v="0"/>
    <b v="0"/>
    <s v="publishing/nonfiction"/>
    <x v="5"/>
    <x v="9"/>
  </r>
  <r>
    <n v="517"/>
    <s v="Ramirez LLC"/>
    <s v="Multi-tiered maximized orchestration"/>
    <x v="291"/>
    <x v="508"/>
    <x v="1"/>
    <x v="512"/>
    <x v="373"/>
    <n v="1.4358974358974361"/>
    <x v="1"/>
    <x v="1"/>
    <x v="483"/>
    <n v="1494392400"/>
    <x v="0"/>
    <b v="0"/>
    <s v="food/food trucks"/>
    <x v="0"/>
    <x v="0"/>
  </r>
  <r>
    <n v="518"/>
    <s v="Ramirez Group"/>
    <s v="Open-architected uniform instruction set"/>
    <x v="35"/>
    <x v="509"/>
    <x v="0"/>
    <x v="513"/>
    <x v="234"/>
    <n v="0.70681818181818179"/>
    <x v="1"/>
    <x v="1"/>
    <x v="484"/>
    <n v="1519538400"/>
    <x v="0"/>
    <b v="1"/>
    <s v="film &amp; video/animation"/>
    <x v="4"/>
    <x v="10"/>
  </r>
  <r>
    <n v="519"/>
    <s v="Marsh-Coleman"/>
    <s v="Exclusive asymmetric analyzer"/>
    <x v="96"/>
    <x v="510"/>
    <x v="1"/>
    <x v="514"/>
    <x v="374"/>
    <n v="5.7386147048470768E-2"/>
    <x v="1"/>
    <x v="1"/>
    <x v="355"/>
    <n v="1421906400"/>
    <x v="0"/>
    <b v="1"/>
    <s v="music/rock"/>
    <x v="1"/>
    <x v="1"/>
  </r>
  <r>
    <n v="520"/>
    <s v="Frederick, Jenkins and Collins"/>
    <s v="Organic radical collaboration"/>
    <x v="126"/>
    <x v="511"/>
    <x v="1"/>
    <x v="515"/>
    <x v="235"/>
    <n v="13.3046875"/>
    <x v="1"/>
    <x v="1"/>
    <x v="485"/>
    <n v="1555909200"/>
    <x v="0"/>
    <b v="0"/>
    <s v="theater/plays"/>
    <x v="3"/>
    <x v="3"/>
  </r>
  <r>
    <n v="521"/>
    <s v="Wilson Ltd"/>
    <s v="Function-based multi-state software"/>
    <x v="4"/>
    <x v="512"/>
    <x v="1"/>
    <x v="516"/>
    <x v="375"/>
    <n v="0.39441591784338892"/>
    <x v="1"/>
    <x v="1"/>
    <x v="486"/>
    <n v="1472446800"/>
    <x v="0"/>
    <b v="1"/>
    <s v="film &amp; video/drama"/>
    <x v="4"/>
    <x v="6"/>
  </r>
  <r>
    <n v="522"/>
    <s v="Cline, Peterson and Lowery"/>
    <s v="Innovative static budgetary management"/>
    <x v="292"/>
    <x v="513"/>
    <x v="0"/>
    <x v="517"/>
    <x v="271"/>
    <n v="0.16991343113368931"/>
    <x v="1"/>
    <x v="1"/>
    <x v="487"/>
    <n v="1342328400"/>
    <x v="0"/>
    <b v="0"/>
    <s v="film &amp; video/shorts"/>
    <x v="4"/>
    <x v="12"/>
  </r>
  <r>
    <n v="523"/>
    <s v="Underwood, James and Jones"/>
    <s v="Triple-buffered holistic ability"/>
    <x v="79"/>
    <x v="514"/>
    <x v="1"/>
    <x v="518"/>
    <x v="121"/>
    <n v="7.8689138576779021"/>
    <x v="1"/>
    <x v="1"/>
    <x v="488"/>
    <n v="1268114400"/>
    <x v="0"/>
    <b v="0"/>
    <s v="film &amp; video/shorts"/>
    <x v="4"/>
    <x v="12"/>
  </r>
  <r>
    <n v="524"/>
    <s v="Johnson-Contreras"/>
    <s v="Diverse scalable superstructure"/>
    <x v="127"/>
    <x v="515"/>
    <x v="0"/>
    <x v="519"/>
    <x v="376"/>
    <n v="4.2397605049503753E-2"/>
    <x v="1"/>
    <x v="1"/>
    <x v="489"/>
    <n v="1273381200"/>
    <x v="0"/>
    <b v="0"/>
    <s v="theater/plays"/>
    <x v="3"/>
    <x v="3"/>
  </r>
  <r>
    <n v="525"/>
    <s v="Greene, Lloyd and Sims"/>
    <s v="Balanced leadingedge data-warehouse"/>
    <x v="118"/>
    <x v="516"/>
    <x v="0"/>
    <x v="520"/>
    <x v="377"/>
    <n v="1.3363567649281936"/>
    <x v="1"/>
    <x v="1"/>
    <x v="490"/>
    <n v="1290837600"/>
    <x v="0"/>
    <b v="0"/>
    <s v="technology/wearables"/>
    <x v="2"/>
    <x v="8"/>
  </r>
  <r>
    <n v="526"/>
    <s v="Smith-Sparks"/>
    <s v="Digitized bandwidth-monitored open architecture"/>
    <x v="111"/>
    <x v="517"/>
    <x v="1"/>
    <x v="521"/>
    <x v="98"/>
    <n v="1.0608966478157529"/>
    <x v="1"/>
    <x v="1"/>
    <x v="312"/>
    <n v="1454306400"/>
    <x v="0"/>
    <b v="1"/>
    <s v="theater/plays"/>
    <x v="3"/>
    <x v="3"/>
  </r>
  <r>
    <n v="527"/>
    <s v="Rosario-Smith"/>
    <s v="Enterprise-wide intermediate portal"/>
    <x v="223"/>
    <x v="518"/>
    <x v="0"/>
    <x v="522"/>
    <x v="378"/>
    <n v="1.6384778012684988E-2"/>
    <x v="0"/>
    <x v="0"/>
    <x v="491"/>
    <n v="1457762400"/>
    <x v="0"/>
    <b v="0"/>
    <s v="film &amp; video/animation"/>
    <x v="4"/>
    <x v="10"/>
  </r>
  <r>
    <n v="528"/>
    <s v="Avila, Ford and Welch"/>
    <s v="Focused leadingedge matrix"/>
    <x v="25"/>
    <x v="519"/>
    <x v="0"/>
    <x v="523"/>
    <x v="175"/>
    <n v="1.0037500000000001"/>
    <x v="4"/>
    <x v="4"/>
    <x v="492"/>
    <n v="1389074400"/>
    <x v="0"/>
    <b v="0"/>
    <s v="music/indie rock"/>
    <x v="1"/>
    <x v="7"/>
  </r>
  <r>
    <n v="529"/>
    <s v="Gallegos Inc"/>
    <s v="Seamless logistical encryption"/>
    <x v="135"/>
    <x v="520"/>
    <x v="0"/>
    <x v="524"/>
    <x v="352"/>
    <n v="1.2505446623093681"/>
    <x v="1"/>
    <x v="1"/>
    <x v="493"/>
    <n v="1402117200"/>
    <x v="0"/>
    <b v="0"/>
    <s v="games/video games"/>
    <x v="6"/>
    <x v="11"/>
  </r>
  <r>
    <n v="530"/>
    <s v="Morrow, Santiago and Soto"/>
    <s v="Stand-alone human-resource workforce"/>
    <x v="293"/>
    <x v="521"/>
    <x v="0"/>
    <x v="525"/>
    <x v="200"/>
    <n v="5.1424300661968819E-2"/>
    <x v="1"/>
    <x v="1"/>
    <x v="494"/>
    <n v="1284440400"/>
    <x v="0"/>
    <b v="1"/>
    <s v="publishing/fiction"/>
    <x v="5"/>
    <x v="13"/>
  </r>
  <r>
    <n v="531"/>
    <s v="Berry-Richardson"/>
    <s v="Automated zero tolerance implementation"/>
    <x v="294"/>
    <x v="522"/>
    <x v="2"/>
    <x v="526"/>
    <x v="379"/>
    <n v="2.6242076081390491E-2"/>
    <x v="5"/>
    <x v="5"/>
    <x v="495"/>
    <n v="1388988000"/>
    <x v="0"/>
    <b v="0"/>
    <s v="games/video games"/>
    <x v="6"/>
    <x v="11"/>
  </r>
  <r>
    <n v="532"/>
    <s v="Cordova-Torres"/>
    <s v="Pre-emptive grid-enabled contingency"/>
    <x v="39"/>
    <x v="523"/>
    <x v="1"/>
    <x v="527"/>
    <x v="105"/>
    <n v="3.9910714285714279"/>
    <x v="0"/>
    <x v="0"/>
    <x v="496"/>
    <n v="1516946400"/>
    <x v="0"/>
    <b v="0"/>
    <s v="theater/plays"/>
    <x v="3"/>
    <x v="3"/>
  </r>
  <r>
    <n v="533"/>
    <s v="Holt, Bernard and Johnson"/>
    <s v="Multi-lateral didactic encoding"/>
    <x v="295"/>
    <x v="524"/>
    <x v="1"/>
    <x v="528"/>
    <x v="380"/>
    <n v="7.1796187843407661E-2"/>
    <x v="4"/>
    <x v="4"/>
    <x v="497"/>
    <n v="1377752400"/>
    <x v="0"/>
    <b v="0"/>
    <s v="music/indie rock"/>
    <x v="1"/>
    <x v="7"/>
  </r>
  <r>
    <n v="534"/>
    <s v="Clark, Mccormick and Mendoza"/>
    <s v="Self-enabling didactic orchestration"/>
    <x v="296"/>
    <x v="525"/>
    <x v="0"/>
    <x v="529"/>
    <x v="166"/>
    <n v="6.1820768267956197E-2"/>
    <x v="1"/>
    <x v="1"/>
    <x v="498"/>
    <n v="1534568400"/>
    <x v="0"/>
    <b v="1"/>
    <s v="film &amp; video/drama"/>
    <x v="4"/>
    <x v="6"/>
  </r>
  <r>
    <n v="535"/>
    <s v="Garrison LLC"/>
    <s v="Profit-focused 24/7 data-warehouse"/>
    <x v="97"/>
    <x v="526"/>
    <x v="1"/>
    <x v="530"/>
    <x v="381"/>
    <n v="2.3863290175171361"/>
    <x v="6"/>
    <x v="6"/>
    <x v="499"/>
    <n v="1528606800"/>
    <x v="0"/>
    <b v="1"/>
    <s v="theater/plays"/>
    <x v="3"/>
    <x v="3"/>
  </r>
  <r>
    <n v="536"/>
    <s v="Shannon-Olson"/>
    <s v="Enhanced methodical middleware"/>
    <x v="122"/>
    <x v="527"/>
    <x v="1"/>
    <x v="531"/>
    <x v="382"/>
    <n v="1.0712099125364432"/>
    <x v="6"/>
    <x v="6"/>
    <x v="500"/>
    <n v="1284872400"/>
    <x v="0"/>
    <b v="0"/>
    <s v="publishing/fiction"/>
    <x v="5"/>
    <x v="13"/>
  </r>
  <r>
    <n v="537"/>
    <s v="Murillo-Mcfarland"/>
    <s v="Synchronized client-driven projection"/>
    <x v="197"/>
    <x v="528"/>
    <x v="1"/>
    <x v="532"/>
    <x v="383"/>
    <n v="0.11142734218730291"/>
    <x v="3"/>
    <x v="3"/>
    <x v="501"/>
    <n v="1537592400"/>
    <x v="1"/>
    <b v="1"/>
    <s v="film &amp; video/documentary"/>
    <x v="4"/>
    <x v="4"/>
  </r>
  <r>
    <n v="538"/>
    <s v="Young, Gilbert and Escobar"/>
    <s v="Networked didactic time-frame"/>
    <x v="297"/>
    <x v="529"/>
    <x v="0"/>
    <x v="533"/>
    <x v="384"/>
    <n v="2.9086395273881505E-2"/>
    <x v="1"/>
    <x v="1"/>
    <x v="502"/>
    <n v="1381208400"/>
    <x v="0"/>
    <b v="0"/>
    <s v="games/mobile games"/>
    <x v="6"/>
    <x v="20"/>
  </r>
  <r>
    <n v="539"/>
    <s v="Thomas, Welch and Santana"/>
    <s v="Assimilated exuding toolset"/>
    <x v="122"/>
    <x v="530"/>
    <x v="0"/>
    <x v="534"/>
    <x v="385"/>
    <n v="0.94354624966869871"/>
    <x v="1"/>
    <x v="1"/>
    <x v="503"/>
    <n v="1562475600"/>
    <x v="0"/>
    <b v="1"/>
    <s v="food/food trucks"/>
    <x v="0"/>
    <x v="0"/>
  </r>
  <r>
    <n v="540"/>
    <s v="Brown-Pena"/>
    <s v="Front-line client-server secured line"/>
    <x v="98"/>
    <x v="531"/>
    <x v="1"/>
    <x v="535"/>
    <x v="326"/>
    <n v="1.0768466885646628"/>
    <x v="1"/>
    <x v="1"/>
    <x v="504"/>
    <n v="1527397200"/>
    <x v="0"/>
    <b v="0"/>
    <s v="photography/photography books"/>
    <x v="7"/>
    <x v="14"/>
  </r>
  <r>
    <n v="541"/>
    <s v="Holder, Caldwell and Vance"/>
    <s v="Polarized systemic Internet solution"/>
    <x v="298"/>
    <x v="532"/>
    <x v="0"/>
    <x v="536"/>
    <x v="386"/>
    <n v="6.1280045512729336E-2"/>
    <x v="6"/>
    <x v="6"/>
    <x v="505"/>
    <n v="1436158800"/>
    <x v="0"/>
    <b v="0"/>
    <s v="games/mobile games"/>
    <x v="6"/>
    <x v="20"/>
  </r>
  <r>
    <n v="542"/>
    <s v="Harrison-Bridges"/>
    <s v="Profit-focused exuding moderator"/>
    <x v="299"/>
    <x v="533"/>
    <x v="0"/>
    <x v="537"/>
    <x v="240"/>
    <n v="5.1152928703949115E-2"/>
    <x v="4"/>
    <x v="4"/>
    <x v="506"/>
    <n v="1456034400"/>
    <x v="0"/>
    <b v="0"/>
    <s v="music/indie rock"/>
    <x v="1"/>
    <x v="7"/>
  </r>
  <r>
    <n v="543"/>
    <s v="Johnson, Murphy and Peterson"/>
    <s v="Cross-group high-level moderator"/>
    <x v="300"/>
    <x v="534"/>
    <x v="0"/>
    <x v="538"/>
    <x v="80"/>
    <n v="9.0721109802381877E-2"/>
    <x v="1"/>
    <x v="1"/>
    <x v="507"/>
    <n v="1380171600"/>
    <x v="0"/>
    <b v="0"/>
    <s v="games/video games"/>
    <x v="6"/>
    <x v="11"/>
  </r>
  <r>
    <n v="544"/>
    <s v="Taylor Inc"/>
    <s v="Public-key 3rdgeneration system engine"/>
    <x v="54"/>
    <x v="535"/>
    <x v="1"/>
    <x v="539"/>
    <x v="286"/>
    <n v="3.2916666666666665"/>
    <x v="1"/>
    <x v="1"/>
    <x v="508"/>
    <n v="1453356000"/>
    <x v="0"/>
    <b v="0"/>
    <s v="music/rock"/>
    <x v="1"/>
    <x v="1"/>
  </r>
  <r>
    <n v="545"/>
    <s v="Deleon and Sons"/>
    <s v="Organized value-added access"/>
    <x v="301"/>
    <x v="536"/>
    <x v="0"/>
    <x v="540"/>
    <x v="387"/>
    <n v="3.3012480084970791E-2"/>
    <x v="1"/>
    <x v="1"/>
    <x v="509"/>
    <n v="1578981600"/>
    <x v="0"/>
    <b v="0"/>
    <s v="theater/plays"/>
    <x v="3"/>
    <x v="3"/>
  </r>
  <r>
    <n v="546"/>
    <s v="Benjamin, Paul and Ferguson"/>
    <s v="Cloned global Graphical User Interface"/>
    <x v="3"/>
    <x v="537"/>
    <x v="1"/>
    <x v="541"/>
    <x v="39"/>
    <n v="1.8587662337662336"/>
    <x v="1"/>
    <x v="1"/>
    <x v="510"/>
    <n v="1537419600"/>
    <x v="0"/>
    <b v="1"/>
    <s v="theater/plays"/>
    <x v="3"/>
    <x v="3"/>
  </r>
  <r>
    <n v="547"/>
    <s v="Hardin-Dixon"/>
    <s v="Focused solution-oriented matrix"/>
    <x v="81"/>
    <x v="538"/>
    <x v="1"/>
    <x v="542"/>
    <x v="388"/>
    <n v="6.2115384615384617"/>
    <x v="1"/>
    <x v="1"/>
    <x v="511"/>
    <n v="1423202400"/>
    <x v="0"/>
    <b v="0"/>
    <s v="film &amp; video/drama"/>
    <x v="4"/>
    <x v="6"/>
  </r>
  <r>
    <n v="548"/>
    <s v="York-Pitts"/>
    <s v="Monitored discrete toolset"/>
    <x v="302"/>
    <x v="539"/>
    <x v="1"/>
    <x v="543"/>
    <x v="389"/>
    <n v="9.0758380911111269E-2"/>
    <x v="1"/>
    <x v="1"/>
    <x v="512"/>
    <n v="1460610000"/>
    <x v="0"/>
    <b v="0"/>
    <s v="theater/plays"/>
    <x v="3"/>
    <x v="3"/>
  </r>
  <r>
    <n v="549"/>
    <s v="Jarvis and Sons"/>
    <s v="Business-focused intermediate system engine"/>
    <x v="303"/>
    <x v="540"/>
    <x v="1"/>
    <x v="544"/>
    <x v="390"/>
    <n v="0.37298367365096313"/>
    <x v="1"/>
    <x v="1"/>
    <x v="513"/>
    <n v="1370494800"/>
    <x v="0"/>
    <b v="0"/>
    <s v="technology/wearables"/>
    <x v="2"/>
    <x v="8"/>
  </r>
  <r>
    <n v="550"/>
    <s v="Morrison-Henderson"/>
    <s v="De-engineered disintermediate encoding"/>
    <x v="0"/>
    <x v="443"/>
    <x v="3"/>
    <x v="446"/>
    <x v="49"/>
    <n v="4"/>
    <x v="5"/>
    <x v="5"/>
    <x v="514"/>
    <n v="1332306000"/>
    <x v="0"/>
    <b v="0"/>
    <s v="music/indie rock"/>
    <x v="1"/>
    <x v="7"/>
  </r>
  <r>
    <n v="551"/>
    <s v="Martin-James"/>
    <s v="Streamlined upward-trending analyzer"/>
    <x v="304"/>
    <x v="541"/>
    <x v="0"/>
    <x v="545"/>
    <x v="391"/>
    <n v="2.1098590024054047E-2"/>
    <x v="2"/>
    <x v="2"/>
    <x v="515"/>
    <n v="1422511200"/>
    <x v="0"/>
    <b v="1"/>
    <s v="technology/web"/>
    <x v="2"/>
    <x v="2"/>
  </r>
  <r>
    <n v="552"/>
    <s v="Mercer, Solomon and Singleton"/>
    <s v="Distributed human-resource policy"/>
    <x v="25"/>
    <x v="542"/>
    <x v="0"/>
    <x v="546"/>
    <x v="45"/>
    <n v="1.0707729468599034"/>
    <x v="1"/>
    <x v="1"/>
    <x v="516"/>
    <n v="1480312800"/>
    <x v="0"/>
    <b v="0"/>
    <s v="theater/plays"/>
    <x v="3"/>
    <x v="3"/>
  </r>
  <r>
    <n v="553"/>
    <s v="Dougherty, Austin and Mills"/>
    <s v="De-engineered 5thgeneration contingency"/>
    <x v="305"/>
    <x v="543"/>
    <x v="0"/>
    <x v="547"/>
    <x v="392"/>
    <n v="4.2777607984636513E-2"/>
    <x v="1"/>
    <x v="1"/>
    <x v="517"/>
    <n v="1294034400"/>
    <x v="0"/>
    <b v="0"/>
    <s v="music/rock"/>
    <x v="1"/>
    <x v="1"/>
  </r>
  <r>
    <n v="554"/>
    <s v="Ritter PLC"/>
    <s v="Multi-channeled upward-trending application"/>
    <x v="40"/>
    <x v="544"/>
    <x v="1"/>
    <x v="548"/>
    <x v="353"/>
    <n v="0.27376021280638418"/>
    <x v="0"/>
    <x v="0"/>
    <x v="518"/>
    <n v="1482645600"/>
    <x v="0"/>
    <b v="0"/>
    <s v="music/indie rock"/>
    <x v="1"/>
    <x v="7"/>
  </r>
  <r>
    <n v="555"/>
    <s v="Anderson Group"/>
    <s v="Organic maximized database"/>
    <x v="9"/>
    <x v="545"/>
    <x v="1"/>
    <x v="549"/>
    <x v="18"/>
    <n v="1.6565549676660787"/>
    <x v="3"/>
    <x v="3"/>
    <x v="519"/>
    <n v="1399093200"/>
    <x v="0"/>
    <b v="0"/>
    <s v="music/rock"/>
    <x v="1"/>
    <x v="1"/>
  </r>
  <r>
    <n v="556"/>
    <s v="Smith and Sons"/>
    <s v="Grass-roots 24/7 attitude"/>
    <x v="5"/>
    <x v="546"/>
    <x v="1"/>
    <x v="550"/>
    <x v="393"/>
    <n v="1.9651639344262295"/>
    <x v="1"/>
    <x v="1"/>
    <x v="520"/>
    <n v="1315890000"/>
    <x v="0"/>
    <b v="1"/>
    <s v="publishing/translations"/>
    <x v="5"/>
    <x v="18"/>
  </r>
  <r>
    <n v="557"/>
    <s v="Lam-Hamilton"/>
    <s v="Team-oriented global strategy"/>
    <x v="46"/>
    <x v="547"/>
    <x v="1"/>
    <x v="551"/>
    <x v="394"/>
    <n v="0.90196078431372551"/>
    <x v="1"/>
    <x v="1"/>
    <x v="521"/>
    <n v="1444021200"/>
    <x v="0"/>
    <b v="1"/>
    <s v="film &amp; video/science fiction"/>
    <x v="4"/>
    <x v="22"/>
  </r>
  <r>
    <n v="558"/>
    <s v="Ho Ltd"/>
    <s v="Enhanced client-driven capacity"/>
    <x v="306"/>
    <x v="548"/>
    <x v="1"/>
    <x v="552"/>
    <x v="105"/>
    <n v="1.0900383141762451"/>
    <x v="1"/>
    <x v="1"/>
    <x v="522"/>
    <n v="1460005200"/>
    <x v="0"/>
    <b v="0"/>
    <s v="theater/plays"/>
    <x v="3"/>
    <x v="3"/>
  </r>
  <r>
    <n v="559"/>
    <s v="Brown, Estrada and Jensen"/>
    <s v="Exclusive systematic productivity"/>
    <x v="307"/>
    <x v="549"/>
    <x v="1"/>
    <x v="553"/>
    <x v="395"/>
    <n v="9.8796096512991483E-2"/>
    <x v="1"/>
    <x v="1"/>
    <x v="523"/>
    <n v="1470718800"/>
    <x v="0"/>
    <b v="0"/>
    <s v="theater/plays"/>
    <x v="3"/>
    <x v="3"/>
  </r>
  <r>
    <n v="560"/>
    <s v="Hunt LLC"/>
    <s v="Re-engineered radical policy"/>
    <x v="77"/>
    <x v="550"/>
    <x v="1"/>
    <x v="554"/>
    <x v="396"/>
    <n v="0.24997167138810197"/>
    <x v="1"/>
    <x v="1"/>
    <x v="524"/>
    <n v="1325052000"/>
    <x v="0"/>
    <b v="0"/>
    <s v="film &amp; video/animation"/>
    <x v="4"/>
    <x v="10"/>
  </r>
  <r>
    <n v="561"/>
    <s v="Fowler-Smith"/>
    <s v="Down-sized logistical adapter"/>
    <x v="162"/>
    <x v="551"/>
    <x v="1"/>
    <x v="555"/>
    <x v="40"/>
    <n v="1.867171717171717"/>
    <x v="5"/>
    <x v="5"/>
    <x v="525"/>
    <n v="1319000400"/>
    <x v="0"/>
    <b v="0"/>
    <s v="theater/plays"/>
    <x v="3"/>
    <x v="3"/>
  </r>
  <r>
    <n v="562"/>
    <s v="Blair Inc"/>
    <s v="Configurable bandwidth-monitored throughput"/>
    <x v="34"/>
    <x v="314"/>
    <x v="0"/>
    <x v="556"/>
    <x v="150"/>
    <n v="0.49300699300699297"/>
    <x v="5"/>
    <x v="5"/>
    <x v="188"/>
    <n v="1552539600"/>
    <x v="0"/>
    <b v="0"/>
    <s v="music/rock"/>
    <x v="1"/>
    <x v="1"/>
  </r>
  <r>
    <n v="563"/>
    <s v="Kelley, Stanton and Sanchez"/>
    <s v="Optional tangible pricing structure"/>
    <x v="41"/>
    <x v="552"/>
    <x v="1"/>
    <x v="557"/>
    <x v="72"/>
    <n v="1.6238473767885533"/>
    <x v="2"/>
    <x v="2"/>
    <x v="526"/>
    <n v="1543816800"/>
    <x v="0"/>
    <b v="0"/>
    <s v="film &amp; video/documentary"/>
    <x v="4"/>
    <x v="4"/>
  </r>
  <r>
    <n v="564"/>
    <s v="Hernandez-Macdonald"/>
    <s v="Organic high-level implementation"/>
    <x v="308"/>
    <x v="553"/>
    <x v="0"/>
    <x v="558"/>
    <x v="397"/>
    <n v="4.6823060339831704E-2"/>
    <x v="1"/>
    <x v="1"/>
    <x v="527"/>
    <n v="1427086800"/>
    <x v="0"/>
    <b v="0"/>
    <s v="theater/plays"/>
    <x v="3"/>
    <x v="3"/>
  </r>
  <r>
    <n v="565"/>
    <s v="Joseph LLC"/>
    <s v="Decentralized logistical collaboration"/>
    <x v="309"/>
    <x v="554"/>
    <x v="1"/>
    <x v="559"/>
    <x v="398"/>
    <n v="5.6896727542955473E-2"/>
    <x v="1"/>
    <x v="1"/>
    <x v="528"/>
    <n v="1323064800"/>
    <x v="0"/>
    <b v="0"/>
    <s v="theater/plays"/>
    <x v="3"/>
    <x v="3"/>
  </r>
  <r>
    <n v="566"/>
    <s v="Webb-Smith"/>
    <s v="Advanced content-based installation"/>
    <x v="29"/>
    <x v="555"/>
    <x v="0"/>
    <x v="560"/>
    <x v="95"/>
    <n v="1.1984888113920371"/>
    <x v="1"/>
    <x v="1"/>
    <x v="522"/>
    <n v="1458277200"/>
    <x v="0"/>
    <b v="1"/>
    <s v="music/electric music"/>
    <x v="1"/>
    <x v="5"/>
  </r>
  <r>
    <n v="567"/>
    <s v="Johns PLC"/>
    <s v="Distributed high-level open architecture"/>
    <x v="85"/>
    <x v="556"/>
    <x v="1"/>
    <x v="561"/>
    <x v="146"/>
    <n v="0.89591369334619086"/>
    <x v="1"/>
    <x v="1"/>
    <x v="529"/>
    <n v="1405141200"/>
    <x v="0"/>
    <b v="0"/>
    <s v="music/rock"/>
    <x v="1"/>
    <x v="1"/>
  </r>
  <r>
    <n v="568"/>
    <s v="Hardin-Foley"/>
    <s v="Synergized zero tolerance help-desk"/>
    <x v="310"/>
    <x v="557"/>
    <x v="1"/>
    <x v="562"/>
    <x v="399"/>
    <n v="3.5913735361249172E-2"/>
    <x v="1"/>
    <x v="1"/>
    <x v="530"/>
    <n v="1283058000"/>
    <x v="0"/>
    <b v="0"/>
    <s v="theater/plays"/>
    <x v="3"/>
    <x v="3"/>
  </r>
  <r>
    <n v="569"/>
    <s v="Fischer, Fowler and Arnold"/>
    <s v="Extended multi-tasking definition"/>
    <x v="311"/>
    <x v="558"/>
    <x v="1"/>
    <x v="563"/>
    <x v="400"/>
    <n v="0.40295128770409411"/>
    <x v="6"/>
    <x v="6"/>
    <x v="531"/>
    <n v="1295762400"/>
    <x v="0"/>
    <b v="0"/>
    <s v="film &amp; video/animation"/>
    <x v="4"/>
    <x v="10"/>
  </r>
  <r>
    <n v="570"/>
    <s v="Martinez-Juarez"/>
    <s v="Realigned uniform knowledge user"/>
    <x v="312"/>
    <x v="559"/>
    <x v="1"/>
    <x v="564"/>
    <x v="401"/>
    <n v="0.11216654904728299"/>
    <x v="1"/>
    <x v="1"/>
    <x v="515"/>
    <n v="1419573600"/>
    <x v="0"/>
    <b v="1"/>
    <s v="music/rock"/>
    <x v="1"/>
    <x v="1"/>
  </r>
  <r>
    <n v="571"/>
    <s v="Wilson and Sons"/>
    <s v="Monitored grid-enabled model"/>
    <x v="26"/>
    <x v="560"/>
    <x v="0"/>
    <x v="565"/>
    <x v="164"/>
    <n v="2.6897959183673468"/>
    <x v="6"/>
    <x v="6"/>
    <x v="532"/>
    <n v="1438750800"/>
    <x v="0"/>
    <b v="0"/>
    <s v="film &amp; video/shorts"/>
    <x v="4"/>
    <x v="12"/>
  </r>
  <r>
    <n v="572"/>
    <s v="Clements Group"/>
    <s v="Assimilated actuating policy"/>
    <x v="25"/>
    <x v="561"/>
    <x v="3"/>
    <x v="566"/>
    <x v="115"/>
    <n v="0.57872340425531921"/>
    <x v="1"/>
    <x v="1"/>
    <x v="533"/>
    <n v="1444798800"/>
    <x v="0"/>
    <b v="1"/>
    <s v="music/rock"/>
    <x v="1"/>
    <x v="1"/>
  </r>
  <r>
    <n v="573"/>
    <s v="Valenzuela-Cook"/>
    <s v="Total incremental productivity"/>
    <x v="313"/>
    <x v="562"/>
    <x v="1"/>
    <x v="567"/>
    <x v="402"/>
    <n v="0.37293532338308455"/>
    <x v="1"/>
    <x v="1"/>
    <x v="409"/>
    <n v="1399179600"/>
    <x v="0"/>
    <b v="0"/>
    <s v="journalism/audio"/>
    <x v="8"/>
    <x v="23"/>
  </r>
  <r>
    <n v="574"/>
    <s v="Parker, Haley and Foster"/>
    <s v="Adaptive local task-force"/>
    <x v="50"/>
    <x v="563"/>
    <x v="1"/>
    <x v="568"/>
    <x v="358"/>
    <n v="2.5635288065843622"/>
    <x v="1"/>
    <x v="1"/>
    <x v="534"/>
    <n v="1576562400"/>
    <x v="0"/>
    <b v="1"/>
    <s v="food/food trucks"/>
    <x v="0"/>
    <x v="0"/>
  </r>
  <r>
    <n v="575"/>
    <s v="Fuentes LLC"/>
    <s v="Universal zero-defect concept"/>
    <x v="314"/>
    <x v="564"/>
    <x v="0"/>
    <x v="569"/>
    <x v="21"/>
    <n v="0.11277844471121783"/>
    <x v="1"/>
    <x v="1"/>
    <x v="53"/>
    <n v="1400821200"/>
    <x v="0"/>
    <b v="1"/>
    <s v="theater/plays"/>
    <x v="3"/>
    <x v="3"/>
  </r>
  <r>
    <n v="576"/>
    <s v="Moran and Sons"/>
    <s v="Object-based bottom-line superstructure"/>
    <x v="62"/>
    <x v="565"/>
    <x v="0"/>
    <x v="570"/>
    <x v="251"/>
    <n v="1.0144974226804124"/>
    <x v="1"/>
    <x v="1"/>
    <x v="535"/>
    <n v="1510984800"/>
    <x v="0"/>
    <b v="0"/>
    <s v="theater/plays"/>
    <x v="3"/>
    <x v="3"/>
  </r>
  <r>
    <n v="577"/>
    <s v="Stevens Inc"/>
    <s v="Adaptive 24hour projection"/>
    <x v="139"/>
    <x v="566"/>
    <x v="3"/>
    <x v="571"/>
    <x v="95"/>
    <n v="0.5095583388266316"/>
    <x v="1"/>
    <x v="1"/>
    <x v="536"/>
    <n v="1302066000"/>
    <x v="0"/>
    <b v="0"/>
    <s v="music/jazz"/>
    <x v="1"/>
    <x v="17"/>
  </r>
  <r>
    <n v="578"/>
    <s v="Martinez-Johnson"/>
    <s v="Sharable radical toolset"/>
    <x v="315"/>
    <x v="567"/>
    <x v="0"/>
    <x v="572"/>
    <x v="242"/>
    <n v="6.8385323041133553E-2"/>
    <x v="1"/>
    <x v="1"/>
    <x v="537"/>
    <n v="1322978400"/>
    <x v="0"/>
    <b v="0"/>
    <s v="film &amp; video/science fiction"/>
    <x v="4"/>
    <x v="22"/>
  </r>
  <r>
    <n v="579"/>
    <s v="Franklin Inc"/>
    <s v="Focused multimedia knowledgebase"/>
    <x v="8"/>
    <x v="568"/>
    <x v="1"/>
    <x v="573"/>
    <x v="215"/>
    <n v="1.1622172784575455"/>
    <x v="1"/>
    <x v="1"/>
    <x v="538"/>
    <n v="1313730000"/>
    <x v="0"/>
    <b v="0"/>
    <s v="music/jazz"/>
    <x v="1"/>
    <x v="17"/>
  </r>
  <r>
    <n v="580"/>
    <s v="Perez PLC"/>
    <s v="Seamless 6thgeneration extranet"/>
    <x v="316"/>
    <x v="569"/>
    <x v="1"/>
    <x v="574"/>
    <x v="403"/>
    <n v="0.10959636813383274"/>
    <x v="1"/>
    <x v="1"/>
    <x v="539"/>
    <n v="1394085600"/>
    <x v="0"/>
    <b v="0"/>
    <s v="theater/plays"/>
    <x v="3"/>
    <x v="3"/>
  </r>
  <r>
    <n v="581"/>
    <s v="Sanchez, Cross and Savage"/>
    <s v="Sharable mobile knowledgebase"/>
    <x v="46"/>
    <x v="570"/>
    <x v="0"/>
    <x v="575"/>
    <x v="83"/>
    <n v="0.90164319248826286"/>
    <x v="1"/>
    <x v="1"/>
    <x v="540"/>
    <n v="1305349200"/>
    <x v="0"/>
    <b v="0"/>
    <s v="technology/web"/>
    <x v="2"/>
    <x v="2"/>
  </r>
  <r>
    <n v="582"/>
    <s v="Pineda Ltd"/>
    <s v="Cross-group global system engine"/>
    <x v="251"/>
    <x v="571"/>
    <x v="0"/>
    <x v="576"/>
    <x v="344"/>
    <n v="1.2400109469074987"/>
    <x v="1"/>
    <x v="1"/>
    <x v="505"/>
    <n v="1434344400"/>
    <x v="0"/>
    <b v="1"/>
    <s v="games/video games"/>
    <x v="6"/>
    <x v="11"/>
  </r>
  <r>
    <n v="583"/>
    <s v="Powell and Sons"/>
    <s v="Centralized clear-thinking conglomeration"/>
    <x v="317"/>
    <x v="572"/>
    <x v="1"/>
    <x v="577"/>
    <x v="404"/>
    <n v="0.35467779582191022"/>
    <x v="1"/>
    <x v="1"/>
    <x v="541"/>
    <n v="1331186400"/>
    <x v="0"/>
    <b v="0"/>
    <s v="film &amp; video/documentary"/>
    <x v="4"/>
    <x v="4"/>
  </r>
  <r>
    <n v="584"/>
    <s v="Nunez-Richards"/>
    <s v="De-engineered cohesive system engine"/>
    <x v="318"/>
    <x v="573"/>
    <x v="1"/>
    <x v="578"/>
    <x v="405"/>
    <n v="7.4090577713485345E-2"/>
    <x v="1"/>
    <x v="1"/>
    <x v="542"/>
    <n v="1336539600"/>
    <x v="0"/>
    <b v="0"/>
    <s v="technology/web"/>
    <x v="2"/>
    <x v="2"/>
  </r>
  <r>
    <n v="585"/>
    <s v="Pugh LLC"/>
    <s v="Reactive analyzing function"/>
    <x v="200"/>
    <x v="574"/>
    <x v="1"/>
    <x v="579"/>
    <x v="158"/>
    <n v="1.0793952412425645"/>
    <x v="1"/>
    <x v="1"/>
    <x v="543"/>
    <n v="1269752400"/>
    <x v="0"/>
    <b v="0"/>
    <s v="publishing/translations"/>
    <x v="5"/>
    <x v="18"/>
  </r>
  <r>
    <n v="586"/>
    <s v="Rowe-Wong"/>
    <s v="Robust hybrid budgetary management"/>
    <x v="31"/>
    <x v="575"/>
    <x v="1"/>
    <x v="580"/>
    <x v="406"/>
    <n v="7.3120879120879119"/>
    <x v="1"/>
    <x v="1"/>
    <x v="544"/>
    <n v="1291615200"/>
    <x v="0"/>
    <b v="0"/>
    <s v="music/rock"/>
    <x v="1"/>
    <x v="1"/>
  </r>
  <r>
    <n v="587"/>
    <s v="Williams-Santos"/>
    <s v="Open-source analyzing monitoring"/>
    <x v="151"/>
    <x v="576"/>
    <x v="0"/>
    <x v="581"/>
    <x v="388"/>
    <n v="0.4672667757774141"/>
    <x v="0"/>
    <x v="0"/>
    <x v="35"/>
    <n v="1552366800"/>
    <x v="0"/>
    <b v="1"/>
    <s v="food/food trucks"/>
    <x v="0"/>
    <x v="0"/>
  </r>
  <r>
    <n v="588"/>
    <s v="Weber Inc"/>
    <s v="Up-sized discrete firmware"/>
    <x v="215"/>
    <x v="577"/>
    <x v="0"/>
    <x v="582"/>
    <x v="407"/>
    <n v="5.7754567785792736E-2"/>
    <x v="4"/>
    <x v="4"/>
    <x v="152"/>
    <n v="1272171600"/>
    <x v="0"/>
    <b v="0"/>
    <s v="theater/plays"/>
    <x v="3"/>
    <x v="3"/>
  </r>
  <r>
    <n v="589"/>
    <s v="Avery, Brown and Parker"/>
    <s v="Exclusive intangible extranet"/>
    <x v="58"/>
    <x v="578"/>
    <x v="0"/>
    <x v="583"/>
    <x v="408"/>
    <n v="0.63452469595433114"/>
    <x v="1"/>
    <x v="1"/>
    <x v="545"/>
    <n v="1436677200"/>
    <x v="0"/>
    <b v="0"/>
    <s v="film &amp; video/documentary"/>
    <x v="4"/>
    <x v="4"/>
  </r>
  <r>
    <n v="590"/>
    <s v="Cox Group"/>
    <s v="Synergized analyzing process improvement"/>
    <x v="143"/>
    <x v="579"/>
    <x v="0"/>
    <x v="584"/>
    <x v="99"/>
    <n v="0.95381591876842453"/>
    <x v="2"/>
    <x v="2"/>
    <x v="546"/>
    <n v="1420092000"/>
    <x v="0"/>
    <b v="0"/>
    <s v="publishing/radio &amp; podcasts"/>
    <x v="5"/>
    <x v="15"/>
  </r>
  <r>
    <n v="591"/>
    <s v="Jensen LLC"/>
    <s v="Realigned dedicated system engine"/>
    <x v="60"/>
    <x v="580"/>
    <x v="1"/>
    <x v="585"/>
    <x v="408"/>
    <n v="10.173202614379086"/>
    <x v="1"/>
    <x v="1"/>
    <x v="547"/>
    <n v="1279947600"/>
    <x v="0"/>
    <b v="0"/>
    <s v="games/video games"/>
    <x v="6"/>
    <x v="11"/>
  </r>
  <r>
    <n v="592"/>
    <s v="Brown Inc"/>
    <s v="Object-based bandwidth-monitored concept"/>
    <x v="154"/>
    <x v="581"/>
    <x v="0"/>
    <x v="586"/>
    <x v="259"/>
    <n v="5.1027970476728239E-2"/>
    <x v="1"/>
    <x v="1"/>
    <x v="548"/>
    <n v="1402203600"/>
    <x v="0"/>
    <b v="0"/>
    <s v="theater/plays"/>
    <x v="3"/>
    <x v="3"/>
  </r>
  <r>
    <n v="593"/>
    <s v="Hale-Hayes"/>
    <s v="Ameliorated client-driven open system"/>
    <x v="319"/>
    <x v="582"/>
    <x v="1"/>
    <x v="587"/>
    <x v="409"/>
    <n v="3.8652547494547648E-2"/>
    <x v="1"/>
    <x v="1"/>
    <x v="549"/>
    <n v="1396933200"/>
    <x v="0"/>
    <b v="0"/>
    <s v="film &amp; video/animation"/>
    <x v="4"/>
    <x v="10"/>
  </r>
  <r>
    <n v="594"/>
    <s v="Mcbride PLC"/>
    <s v="Upgradable leadingedge Local Area Network"/>
    <x v="320"/>
    <x v="583"/>
    <x v="0"/>
    <x v="588"/>
    <x v="144"/>
    <n v="4.5217665947254834E-2"/>
    <x v="1"/>
    <x v="1"/>
    <x v="550"/>
    <n v="1467262800"/>
    <x v="0"/>
    <b v="1"/>
    <s v="theater/plays"/>
    <x v="3"/>
    <x v="3"/>
  </r>
  <r>
    <n v="595"/>
    <s v="Harris-Jennings"/>
    <s v="Customizable intermediate data-warehouse"/>
    <x v="321"/>
    <x v="584"/>
    <x v="1"/>
    <x v="589"/>
    <x v="410"/>
    <n v="0.12800966130422367"/>
    <x v="1"/>
    <x v="1"/>
    <x v="551"/>
    <n v="1270530000"/>
    <x v="0"/>
    <b v="1"/>
    <s v="theater/plays"/>
    <x v="3"/>
    <x v="3"/>
  </r>
  <r>
    <n v="596"/>
    <s v="Becker-Scott"/>
    <s v="Managed optimizing archive"/>
    <x v="58"/>
    <x v="585"/>
    <x v="0"/>
    <x v="590"/>
    <x v="236"/>
    <n v="0.5447188213322266"/>
    <x v="1"/>
    <x v="1"/>
    <x v="552"/>
    <n v="1457762400"/>
    <x v="0"/>
    <b v="1"/>
    <s v="film &amp; video/drama"/>
    <x v="4"/>
    <x v="6"/>
  </r>
  <r>
    <n v="597"/>
    <s v="Todd, Freeman and Henry"/>
    <s v="Diverse systematic projection"/>
    <x v="322"/>
    <x v="586"/>
    <x v="1"/>
    <x v="591"/>
    <x v="411"/>
    <n v="9.2137824943148899E-2"/>
    <x v="1"/>
    <x v="1"/>
    <x v="462"/>
    <n v="1575525600"/>
    <x v="0"/>
    <b v="0"/>
    <s v="theater/plays"/>
    <x v="3"/>
    <x v="3"/>
  </r>
  <r>
    <n v="598"/>
    <s v="Martinez, Garza and Young"/>
    <s v="Up-sized web-enabled info-mediaries"/>
    <x v="323"/>
    <x v="587"/>
    <x v="1"/>
    <x v="592"/>
    <x v="412"/>
    <n v="6.7285314479304761E-2"/>
    <x v="6"/>
    <x v="6"/>
    <x v="553"/>
    <n v="1279083600"/>
    <x v="0"/>
    <b v="0"/>
    <s v="music/rock"/>
    <x v="1"/>
    <x v="1"/>
  </r>
  <r>
    <n v="599"/>
    <s v="Smith-Ramos"/>
    <s v="Persevering optimizing Graphical User Interface"/>
    <x v="324"/>
    <x v="588"/>
    <x v="0"/>
    <x v="593"/>
    <x v="172"/>
    <n v="4.4434400152982279E-2"/>
    <x v="3"/>
    <x v="3"/>
    <x v="554"/>
    <n v="1424412000"/>
    <x v="0"/>
    <b v="0"/>
    <s v="film &amp; video/documentary"/>
    <x v="4"/>
    <x v="4"/>
  </r>
  <r>
    <n v="600"/>
    <s v="Brown-George"/>
    <s v="Cross-platform tertiary array"/>
    <x v="0"/>
    <x v="297"/>
    <x v="0"/>
    <x v="298"/>
    <x v="49"/>
    <n v="5"/>
    <x v="4"/>
    <x v="4"/>
    <x v="555"/>
    <n v="1376197200"/>
    <x v="0"/>
    <b v="0"/>
    <s v="food/food trucks"/>
    <x v="0"/>
    <x v="0"/>
  </r>
  <r>
    <n v="601"/>
    <s v="Waters and Sons"/>
    <s v="Inverse neutral structure"/>
    <x v="9"/>
    <x v="589"/>
    <x v="1"/>
    <x v="594"/>
    <x v="346"/>
    <n v="1.0651284568810342"/>
    <x v="1"/>
    <x v="1"/>
    <x v="548"/>
    <n v="1402894800"/>
    <x v="1"/>
    <b v="0"/>
    <s v="technology/wearables"/>
    <x v="2"/>
    <x v="8"/>
  </r>
  <r>
    <n v="602"/>
    <s v="Brown Ltd"/>
    <s v="Quality-focused system-worthy support"/>
    <x v="325"/>
    <x v="590"/>
    <x v="1"/>
    <x v="595"/>
    <x v="413"/>
    <n v="0.1124879709823081"/>
    <x v="1"/>
    <x v="1"/>
    <x v="62"/>
    <n v="1434430800"/>
    <x v="0"/>
    <b v="0"/>
    <s v="theater/plays"/>
    <x v="3"/>
    <x v="3"/>
  </r>
  <r>
    <n v="603"/>
    <s v="Christian, Yates and Greer"/>
    <s v="Vision-oriented 5thgeneration array"/>
    <x v="98"/>
    <x v="591"/>
    <x v="1"/>
    <x v="596"/>
    <x v="408"/>
    <n v="1.1731409544950053"/>
    <x v="1"/>
    <x v="1"/>
    <x v="556"/>
    <n v="1557896400"/>
    <x v="0"/>
    <b v="0"/>
    <s v="theater/plays"/>
    <x v="3"/>
    <x v="3"/>
  </r>
  <r>
    <n v="604"/>
    <s v="Cole, Hernandez and Rodriguez"/>
    <s v="Cross-platform logistical circuit"/>
    <x v="326"/>
    <x v="592"/>
    <x v="1"/>
    <x v="597"/>
    <x v="414"/>
    <n v="5.9758681282429393E-2"/>
    <x v="1"/>
    <x v="1"/>
    <x v="557"/>
    <n v="1297490400"/>
    <x v="0"/>
    <b v="0"/>
    <s v="theater/plays"/>
    <x v="3"/>
    <x v="3"/>
  </r>
  <r>
    <n v="605"/>
    <s v="Ortiz, Valenzuela and Collins"/>
    <s v="Profound solution-oriented matrix"/>
    <x v="88"/>
    <x v="593"/>
    <x v="1"/>
    <x v="598"/>
    <x v="37"/>
    <n v="1.749645992636647"/>
    <x v="1"/>
    <x v="1"/>
    <x v="27"/>
    <n v="1447394400"/>
    <x v="0"/>
    <b v="0"/>
    <s v="publishing/nonfiction"/>
    <x v="5"/>
    <x v="9"/>
  </r>
  <r>
    <n v="606"/>
    <s v="Valencia PLC"/>
    <s v="Extended asynchronous initiative"/>
    <x v="74"/>
    <x v="594"/>
    <x v="1"/>
    <x v="599"/>
    <x v="415"/>
    <n v="1.1773897058823528"/>
    <x v="4"/>
    <x v="4"/>
    <x v="558"/>
    <n v="1458277200"/>
    <x v="0"/>
    <b v="0"/>
    <s v="music/rock"/>
    <x v="1"/>
    <x v="1"/>
  </r>
  <r>
    <n v="607"/>
    <s v="Gordon, Mendez and Johnson"/>
    <s v="Fundamental needs-based frame"/>
    <x v="327"/>
    <x v="595"/>
    <x v="1"/>
    <x v="600"/>
    <x v="416"/>
    <n v="5.887833715715924E-2"/>
    <x v="1"/>
    <x v="1"/>
    <x v="559"/>
    <n v="1395723600"/>
    <x v="0"/>
    <b v="0"/>
    <s v="food/food trucks"/>
    <x v="0"/>
    <x v="0"/>
  </r>
  <r>
    <n v="608"/>
    <s v="Johnson Group"/>
    <s v="Compatible full-range leverage"/>
    <x v="61"/>
    <x v="416"/>
    <x v="1"/>
    <x v="601"/>
    <x v="417"/>
    <n v="0.89865303472898417"/>
    <x v="1"/>
    <x v="1"/>
    <x v="426"/>
    <n v="1552197600"/>
    <x v="0"/>
    <b v="1"/>
    <s v="music/jazz"/>
    <x v="1"/>
    <x v="17"/>
  </r>
  <r>
    <n v="609"/>
    <s v="Rose-Fuller"/>
    <s v="Upgradable holistic system engine"/>
    <x v="83"/>
    <x v="596"/>
    <x v="1"/>
    <x v="602"/>
    <x v="124"/>
    <n v="1.0292307692307692"/>
    <x v="1"/>
    <x v="1"/>
    <x v="560"/>
    <n v="1549087200"/>
    <x v="0"/>
    <b v="0"/>
    <s v="film &amp; video/science fiction"/>
    <x v="4"/>
    <x v="22"/>
  </r>
  <r>
    <n v="610"/>
    <s v="Hughes, Mendez and Patterson"/>
    <s v="Stand-alone multi-state data-warehouse"/>
    <x v="328"/>
    <x v="597"/>
    <x v="1"/>
    <x v="603"/>
    <x v="418"/>
    <n v="6.5416184009733855E-2"/>
    <x v="1"/>
    <x v="1"/>
    <x v="561"/>
    <n v="1356847200"/>
    <x v="0"/>
    <b v="0"/>
    <s v="theater/plays"/>
    <x v="3"/>
    <x v="3"/>
  </r>
  <r>
    <n v="611"/>
    <s v="Brady, Cortez and Rodriguez"/>
    <s v="Multi-lateral maximized core"/>
    <x v="139"/>
    <x v="598"/>
    <x v="3"/>
    <x v="604"/>
    <x v="27"/>
    <n v="0.92357723577235784"/>
    <x v="1"/>
    <x v="1"/>
    <x v="562"/>
    <n v="1375765200"/>
    <x v="0"/>
    <b v="0"/>
    <s v="theater/plays"/>
    <x v="3"/>
    <x v="3"/>
  </r>
  <r>
    <n v="612"/>
    <s v="Wang, Nguyen and Horton"/>
    <s v="Innovative holistic hub"/>
    <x v="8"/>
    <x v="599"/>
    <x v="1"/>
    <x v="605"/>
    <x v="325"/>
    <n v="0.72622647849462363"/>
    <x v="1"/>
    <x v="1"/>
    <x v="563"/>
    <n v="1289800800"/>
    <x v="0"/>
    <b v="0"/>
    <s v="music/electric music"/>
    <x v="1"/>
    <x v="5"/>
  </r>
  <r>
    <n v="613"/>
    <s v="Santos, Williams and Brown"/>
    <s v="Reverse-engineered 24/7 methodology"/>
    <x v="65"/>
    <x v="600"/>
    <x v="1"/>
    <x v="606"/>
    <x v="150"/>
    <n v="6.6923076923076925"/>
    <x v="0"/>
    <x v="0"/>
    <x v="564"/>
    <n v="1504501200"/>
    <x v="0"/>
    <b v="0"/>
    <s v="theater/plays"/>
    <x v="3"/>
    <x v="3"/>
  </r>
  <r>
    <n v="614"/>
    <s v="Barnett and Sons"/>
    <s v="Business-focused dynamic info-mediaries"/>
    <x v="329"/>
    <x v="601"/>
    <x v="1"/>
    <x v="607"/>
    <x v="419"/>
    <n v="0.21506302356533313"/>
    <x v="1"/>
    <x v="1"/>
    <x v="565"/>
    <n v="1485669600"/>
    <x v="0"/>
    <b v="0"/>
    <s v="theater/plays"/>
    <x v="3"/>
    <x v="3"/>
  </r>
  <r>
    <n v="615"/>
    <s v="Petersen-Rodriguez"/>
    <s v="Digitized clear-thinking installation"/>
    <x v="275"/>
    <x v="602"/>
    <x v="1"/>
    <x v="608"/>
    <x v="73"/>
    <n v="1.0026297577854673"/>
    <x v="6"/>
    <x v="6"/>
    <x v="566"/>
    <n v="1462770000"/>
    <x v="0"/>
    <b v="0"/>
    <s v="theater/plays"/>
    <x v="3"/>
    <x v="3"/>
  </r>
  <r>
    <n v="616"/>
    <s v="Burnett-Mora"/>
    <s v="Quality-focused 24/7 superstructure"/>
    <x v="330"/>
    <x v="402"/>
    <x v="1"/>
    <x v="609"/>
    <x v="202"/>
    <n v="0.79628413865546221"/>
    <x v="4"/>
    <x v="4"/>
    <x v="567"/>
    <n v="1379739600"/>
    <x v="0"/>
    <b v="1"/>
    <s v="music/indie rock"/>
    <x v="1"/>
    <x v="7"/>
  </r>
  <r>
    <n v="617"/>
    <s v="King LLC"/>
    <s v="Multi-channeled local intranet"/>
    <x v="1"/>
    <x v="203"/>
    <x v="1"/>
    <x v="610"/>
    <x v="12"/>
    <n v="4.5402597402597404"/>
    <x v="1"/>
    <x v="1"/>
    <x v="568"/>
    <n v="1402722000"/>
    <x v="0"/>
    <b v="0"/>
    <s v="theater/plays"/>
    <x v="3"/>
    <x v="3"/>
  </r>
  <r>
    <n v="618"/>
    <s v="Miller Ltd"/>
    <s v="Open-architected mobile emulation"/>
    <x v="331"/>
    <x v="603"/>
    <x v="0"/>
    <x v="611"/>
    <x v="420"/>
    <n v="4.078507818502472E-2"/>
    <x v="1"/>
    <x v="1"/>
    <x v="569"/>
    <n v="1369285200"/>
    <x v="0"/>
    <b v="0"/>
    <s v="publishing/nonfiction"/>
    <x v="5"/>
    <x v="9"/>
  </r>
  <r>
    <n v="619"/>
    <s v="Case LLC"/>
    <s v="Ameliorated foreground methodology"/>
    <x v="332"/>
    <x v="604"/>
    <x v="0"/>
    <x v="612"/>
    <x v="355"/>
    <n v="4.3922793816447044E-2"/>
    <x v="1"/>
    <x v="1"/>
    <x v="570"/>
    <n v="1304744400"/>
    <x v="1"/>
    <b v="1"/>
    <s v="theater/plays"/>
    <x v="3"/>
    <x v="3"/>
  </r>
  <r>
    <n v="620"/>
    <s v="Swanson, Wilson and Baker"/>
    <s v="Synergized well-modulated project"/>
    <x v="333"/>
    <x v="605"/>
    <x v="1"/>
    <x v="613"/>
    <x v="58"/>
    <n v="2.0939316860465116"/>
    <x v="2"/>
    <x v="2"/>
    <x v="571"/>
    <n v="1468299600"/>
    <x v="0"/>
    <b v="0"/>
    <s v="photography/photography books"/>
    <x v="7"/>
    <x v="14"/>
  </r>
  <r>
    <n v="621"/>
    <s v="Dean, Fox and Phillips"/>
    <s v="Extended context-sensitive forecast"/>
    <x v="334"/>
    <x v="606"/>
    <x v="1"/>
    <x v="614"/>
    <x v="421"/>
    <n v="0.28908618528451491"/>
    <x v="1"/>
    <x v="1"/>
    <x v="572"/>
    <n v="1474174800"/>
    <x v="0"/>
    <b v="0"/>
    <s v="theater/plays"/>
    <x v="3"/>
    <x v="3"/>
  </r>
  <r>
    <n v="622"/>
    <s v="Smith-Smith"/>
    <s v="Total leadingedge neural-net"/>
    <x v="335"/>
    <x v="607"/>
    <x v="0"/>
    <x v="615"/>
    <x v="251"/>
    <n v="4.8908730158730158E-2"/>
    <x v="1"/>
    <x v="1"/>
    <x v="573"/>
    <n v="1526014800"/>
    <x v="0"/>
    <b v="0"/>
    <s v="music/indie rock"/>
    <x v="1"/>
    <x v="7"/>
  </r>
  <r>
    <n v="623"/>
    <s v="Smith, Scott and Rodriguez"/>
    <s v="Organic actuating protocol"/>
    <x v="336"/>
    <x v="608"/>
    <x v="1"/>
    <x v="616"/>
    <x v="422"/>
    <n v="5.9384154118587967E-2"/>
    <x v="4"/>
    <x v="4"/>
    <x v="574"/>
    <n v="1437454800"/>
    <x v="0"/>
    <b v="0"/>
    <s v="theater/plays"/>
    <x v="3"/>
    <x v="3"/>
  </r>
  <r>
    <n v="624"/>
    <s v="White, Robertson and Roberts"/>
    <s v="Down-sized national software"/>
    <x v="135"/>
    <x v="609"/>
    <x v="1"/>
    <x v="617"/>
    <x v="423"/>
    <n v="0.6467411038489469"/>
    <x v="1"/>
    <x v="1"/>
    <x v="511"/>
    <n v="1422684000"/>
    <x v="0"/>
    <b v="0"/>
    <s v="photography/photography books"/>
    <x v="7"/>
    <x v="14"/>
  </r>
  <r>
    <n v="625"/>
    <s v="Martinez Inc"/>
    <s v="Organic upward-trending Graphical User Interface"/>
    <x v="168"/>
    <x v="377"/>
    <x v="0"/>
    <x v="618"/>
    <x v="197"/>
    <n v="1.2479569892473119"/>
    <x v="1"/>
    <x v="1"/>
    <x v="575"/>
    <n v="1581314400"/>
    <x v="0"/>
    <b v="0"/>
    <s v="theater/plays"/>
    <x v="3"/>
    <x v="3"/>
  </r>
  <r>
    <n v="626"/>
    <s v="Tucker, Mccoy and Marquez"/>
    <s v="Synergistic tertiary budgetary management"/>
    <x v="330"/>
    <x v="610"/>
    <x v="1"/>
    <x v="619"/>
    <x v="288"/>
    <n v="1.0916832010582012"/>
    <x v="1"/>
    <x v="1"/>
    <x v="576"/>
    <n v="1286427600"/>
    <x v="0"/>
    <b v="1"/>
    <s v="theater/plays"/>
    <x v="3"/>
    <x v="3"/>
  </r>
  <r>
    <n v="627"/>
    <s v="Martin, Lee and Armstrong"/>
    <s v="Open-architected incremental ability"/>
    <x v="39"/>
    <x v="611"/>
    <x v="1"/>
    <x v="620"/>
    <x v="110"/>
    <n v="4.508116883116883"/>
    <x v="4"/>
    <x v="4"/>
    <x v="577"/>
    <n v="1278738000"/>
    <x v="1"/>
    <b v="0"/>
    <s v="food/food trucks"/>
    <x v="0"/>
    <x v="0"/>
  </r>
  <r>
    <n v="628"/>
    <s v="Dunn, Moreno and Green"/>
    <s v="Intuitive object-oriented task-force"/>
    <x v="89"/>
    <x v="612"/>
    <x v="1"/>
    <x v="621"/>
    <x v="87"/>
    <n v="1.5811403508771928"/>
    <x v="1"/>
    <x v="1"/>
    <x v="578"/>
    <n v="1286427600"/>
    <x v="0"/>
    <b v="0"/>
    <s v="music/indie rock"/>
    <x v="1"/>
    <x v="7"/>
  </r>
  <r>
    <n v="629"/>
    <s v="Jackson, Martinez and Ray"/>
    <s v="Multi-tiered executive toolset"/>
    <x v="337"/>
    <x v="613"/>
    <x v="0"/>
    <x v="622"/>
    <x v="424"/>
    <n v="8.6109429569266593E-2"/>
    <x v="1"/>
    <x v="1"/>
    <x v="579"/>
    <n v="1467954000"/>
    <x v="0"/>
    <b v="1"/>
    <s v="theater/plays"/>
    <x v="3"/>
    <x v="3"/>
  </r>
  <r>
    <n v="630"/>
    <s v="Patterson-Johnson"/>
    <s v="Grass-roots directional workforce"/>
    <x v="40"/>
    <x v="614"/>
    <x v="3"/>
    <x v="623"/>
    <x v="215"/>
    <n v="0.72268602540834848"/>
    <x v="1"/>
    <x v="1"/>
    <x v="580"/>
    <n v="1557637200"/>
    <x v="0"/>
    <b v="1"/>
    <s v="theater/plays"/>
    <x v="3"/>
    <x v="3"/>
  </r>
  <r>
    <n v="631"/>
    <s v="Carlson-Hernandez"/>
    <s v="Quality-focused real-time solution"/>
    <x v="338"/>
    <x v="615"/>
    <x v="1"/>
    <x v="624"/>
    <x v="425"/>
    <n v="0.10133811578473674"/>
    <x v="1"/>
    <x v="1"/>
    <x v="581"/>
    <n v="1553922000"/>
    <x v="0"/>
    <b v="0"/>
    <s v="theater/plays"/>
    <x v="3"/>
    <x v="3"/>
  </r>
  <r>
    <n v="632"/>
    <s v="Parker PLC"/>
    <s v="Reduced interactive matrix"/>
    <x v="339"/>
    <x v="616"/>
    <x v="2"/>
    <x v="625"/>
    <x v="426"/>
    <n v="0.15417236252606792"/>
    <x v="1"/>
    <x v="1"/>
    <x v="582"/>
    <n v="1416463200"/>
    <x v="0"/>
    <b v="0"/>
    <s v="theater/plays"/>
    <x v="3"/>
    <x v="3"/>
  </r>
  <r>
    <n v="633"/>
    <s v="Yu and Sons"/>
    <s v="Adaptive context-sensitive architecture"/>
    <x v="313"/>
    <x v="617"/>
    <x v="0"/>
    <x v="626"/>
    <x v="339"/>
    <n v="0.79161336176261554"/>
    <x v="1"/>
    <x v="1"/>
    <x v="336"/>
    <n v="1447221600"/>
    <x v="0"/>
    <b v="0"/>
    <s v="film &amp; video/animation"/>
    <x v="4"/>
    <x v="10"/>
  </r>
  <r>
    <n v="634"/>
    <s v="Taylor, Johnson and Hernandez"/>
    <s v="Polarized incremental portal"/>
    <x v="195"/>
    <x v="618"/>
    <x v="3"/>
    <x v="627"/>
    <x v="427"/>
    <n v="4.7365080142630009E-2"/>
    <x v="1"/>
    <x v="1"/>
    <x v="583"/>
    <n v="1491627600"/>
    <x v="0"/>
    <b v="0"/>
    <s v="film &amp; video/television"/>
    <x v="4"/>
    <x v="19"/>
  </r>
  <r>
    <n v="635"/>
    <s v="Mack Ltd"/>
    <s v="Reactive regional access"/>
    <x v="340"/>
    <x v="619"/>
    <x v="1"/>
    <x v="628"/>
    <x v="428"/>
    <n v="5.0350187634534915E-2"/>
    <x v="1"/>
    <x v="1"/>
    <x v="584"/>
    <n v="1363150800"/>
    <x v="0"/>
    <b v="0"/>
    <s v="film &amp; video/television"/>
    <x v="4"/>
    <x v="19"/>
  </r>
  <r>
    <n v="636"/>
    <s v="Lamb-Sanders"/>
    <s v="Stand-alone reciprocal frame"/>
    <x v="341"/>
    <x v="620"/>
    <x v="0"/>
    <x v="629"/>
    <x v="429"/>
    <n v="2.47840565893334E-2"/>
    <x v="3"/>
    <x v="3"/>
    <x v="585"/>
    <n v="1330754400"/>
    <x v="0"/>
    <b v="1"/>
    <s v="film &amp; video/animation"/>
    <x v="4"/>
    <x v="10"/>
  </r>
  <r>
    <n v="637"/>
    <s v="Williams-Ramirez"/>
    <s v="Open-architected 24/7 throughput"/>
    <x v="275"/>
    <x v="621"/>
    <x v="0"/>
    <x v="630"/>
    <x v="167"/>
    <n v="1.2217194570135745"/>
    <x v="1"/>
    <x v="1"/>
    <x v="586"/>
    <n v="1479794400"/>
    <x v="0"/>
    <b v="0"/>
    <s v="theater/plays"/>
    <x v="3"/>
    <x v="3"/>
  </r>
  <r>
    <n v="638"/>
    <s v="Weaver Ltd"/>
    <s v="Monitored 24/7 approach"/>
    <x v="342"/>
    <x v="622"/>
    <x v="0"/>
    <x v="631"/>
    <x v="115"/>
    <n v="0.12147997496871089"/>
    <x v="1"/>
    <x v="1"/>
    <x v="587"/>
    <n v="1281243600"/>
    <x v="0"/>
    <b v="1"/>
    <s v="theater/plays"/>
    <x v="3"/>
    <x v="3"/>
  </r>
  <r>
    <n v="639"/>
    <s v="Barnes-Williams"/>
    <s v="Upgradable explicit forecast"/>
    <x v="133"/>
    <x v="623"/>
    <x v="2"/>
    <x v="632"/>
    <x v="430"/>
    <n v="1.2485788113695091"/>
    <x v="1"/>
    <x v="1"/>
    <x v="588"/>
    <n v="1532754000"/>
    <x v="0"/>
    <b v="1"/>
    <s v="film &amp; video/drama"/>
    <x v="4"/>
    <x v="6"/>
  </r>
  <r>
    <n v="640"/>
    <s v="Richardson, Woodward and Hansen"/>
    <s v="Pre-emptive context-sensitive support"/>
    <x v="343"/>
    <x v="624"/>
    <x v="0"/>
    <x v="633"/>
    <x v="431"/>
    <n v="6.4208830541174322E-2"/>
    <x v="1"/>
    <x v="1"/>
    <x v="589"/>
    <n v="1453356000"/>
    <x v="0"/>
    <b v="0"/>
    <s v="theater/plays"/>
    <x v="3"/>
    <x v="3"/>
  </r>
  <r>
    <n v="641"/>
    <s v="Hunt, Barker and Baker"/>
    <s v="Business-focused leadingedge instruction set"/>
    <x v="151"/>
    <x v="625"/>
    <x v="1"/>
    <x v="634"/>
    <x v="346"/>
    <n v="0.61839219127001532"/>
    <x v="5"/>
    <x v="5"/>
    <x v="590"/>
    <n v="1489986000"/>
    <x v="0"/>
    <b v="0"/>
    <s v="theater/plays"/>
    <x v="3"/>
    <x v="3"/>
  </r>
  <r>
    <n v="642"/>
    <s v="Ramos, Moreno and Lewis"/>
    <s v="Extended multi-state knowledge user"/>
    <x v="243"/>
    <x v="626"/>
    <x v="1"/>
    <x v="635"/>
    <x v="30"/>
    <n v="1.1275699359622515"/>
    <x v="0"/>
    <x v="0"/>
    <x v="591"/>
    <n v="1545804000"/>
    <x v="0"/>
    <b v="0"/>
    <s v="technology/wearables"/>
    <x v="2"/>
    <x v="8"/>
  </r>
  <r>
    <n v="643"/>
    <s v="Harris Inc"/>
    <s v="Future-proofed modular groupware"/>
    <x v="344"/>
    <x v="627"/>
    <x v="1"/>
    <x v="636"/>
    <x v="432"/>
    <n v="0.59035346756152129"/>
    <x v="1"/>
    <x v="1"/>
    <x v="592"/>
    <n v="1489899600"/>
    <x v="0"/>
    <b v="0"/>
    <s v="theater/plays"/>
    <x v="3"/>
    <x v="3"/>
  </r>
  <r>
    <n v="644"/>
    <s v="Peters-Nelson"/>
    <s v="Distributed real-time algorithm"/>
    <x v="345"/>
    <x v="628"/>
    <x v="0"/>
    <x v="637"/>
    <x v="433"/>
    <n v="1.6528925619834711E-2"/>
    <x v="0"/>
    <x v="0"/>
    <x v="593"/>
    <n v="1546495200"/>
    <x v="0"/>
    <b v="0"/>
    <s v="theater/plays"/>
    <x v="3"/>
    <x v="3"/>
  </r>
  <r>
    <n v="645"/>
    <s v="Ferguson, Murphy and Bright"/>
    <s v="Multi-lateral heuristic throughput"/>
    <x v="346"/>
    <x v="629"/>
    <x v="0"/>
    <x v="638"/>
    <x v="434"/>
    <n v="1.9781031387008464E-2"/>
    <x v="1"/>
    <x v="1"/>
    <x v="594"/>
    <n v="1539752400"/>
    <x v="0"/>
    <b v="1"/>
    <s v="music/rock"/>
    <x v="1"/>
    <x v="1"/>
  </r>
  <r>
    <n v="646"/>
    <s v="Robinson Group"/>
    <s v="Switchable reciprocal middleware"/>
    <x v="201"/>
    <x v="630"/>
    <x v="0"/>
    <x v="639"/>
    <x v="435"/>
    <n v="3.0394441634907315E-2"/>
    <x v="1"/>
    <x v="1"/>
    <x v="595"/>
    <n v="1364101200"/>
    <x v="0"/>
    <b v="0"/>
    <s v="games/video games"/>
    <x v="6"/>
    <x v="11"/>
  </r>
  <r>
    <n v="647"/>
    <s v="Jordan-Wolfe"/>
    <s v="Inverse multimedia Graphic Interface"/>
    <x v="6"/>
    <x v="631"/>
    <x v="0"/>
    <x v="640"/>
    <x v="6"/>
    <n v="2.2999999999999998"/>
    <x v="1"/>
    <x v="1"/>
    <x v="596"/>
    <n v="1525323600"/>
    <x v="0"/>
    <b v="0"/>
    <s v="publishing/translations"/>
    <x v="5"/>
    <x v="18"/>
  </r>
  <r>
    <n v="648"/>
    <s v="Vargas-Cox"/>
    <s v="Vision-oriented local contingency"/>
    <x v="347"/>
    <x v="632"/>
    <x v="3"/>
    <x v="641"/>
    <x v="419"/>
    <n v="8.7215484276411959E-2"/>
    <x v="1"/>
    <x v="1"/>
    <x v="597"/>
    <n v="1500872400"/>
    <x v="1"/>
    <b v="0"/>
    <s v="food/food trucks"/>
    <x v="0"/>
    <x v="0"/>
  </r>
  <r>
    <n v="649"/>
    <s v="Yang and Sons"/>
    <s v="Reactive 6thgeneration hub"/>
    <x v="155"/>
    <x v="633"/>
    <x v="0"/>
    <x v="642"/>
    <x v="436"/>
    <n v="8.0535437885765601E-2"/>
    <x v="5"/>
    <x v="5"/>
    <x v="598"/>
    <n v="1288501200"/>
    <x v="1"/>
    <b v="1"/>
    <s v="theater/plays"/>
    <x v="3"/>
    <x v="3"/>
  </r>
  <r>
    <n v="650"/>
    <s v="Wilson, Wilson and Mathis"/>
    <s v="Optional asymmetric success"/>
    <x v="0"/>
    <x v="50"/>
    <x v="0"/>
    <x v="50"/>
    <x v="49"/>
    <n v="2"/>
    <x v="1"/>
    <x v="1"/>
    <x v="599"/>
    <n v="1407128400"/>
    <x v="0"/>
    <b v="0"/>
    <s v="music/jazz"/>
    <x v="1"/>
    <x v="17"/>
  </r>
  <r>
    <n v="651"/>
    <s v="Wang, Koch and Weaver"/>
    <s v="Digitized analyzing capacity"/>
    <x v="348"/>
    <x v="634"/>
    <x v="0"/>
    <x v="643"/>
    <x v="437"/>
    <n v="2.2874718270280727E-2"/>
    <x v="6"/>
    <x v="6"/>
    <x v="600"/>
    <n v="1394344800"/>
    <x v="0"/>
    <b v="0"/>
    <s v="film &amp; video/shorts"/>
    <x v="4"/>
    <x v="12"/>
  </r>
  <r>
    <n v="652"/>
    <s v="Cisneros Ltd"/>
    <s v="Vision-oriented regional hub"/>
    <x v="83"/>
    <x v="635"/>
    <x v="1"/>
    <x v="644"/>
    <x v="438"/>
    <n v="0.31012224938875305"/>
    <x v="1"/>
    <x v="1"/>
    <x v="601"/>
    <n v="1474088400"/>
    <x v="0"/>
    <b v="0"/>
    <s v="technology/web"/>
    <x v="2"/>
    <x v="2"/>
  </r>
  <r>
    <n v="653"/>
    <s v="Williams-Jones"/>
    <s v="Monitored incremental info-mediaries"/>
    <x v="60"/>
    <x v="636"/>
    <x v="1"/>
    <x v="645"/>
    <x v="439"/>
    <n v="9.995014245014243"/>
    <x v="1"/>
    <x v="1"/>
    <x v="602"/>
    <n v="1460264400"/>
    <x v="0"/>
    <b v="0"/>
    <s v="technology/web"/>
    <x v="2"/>
    <x v="2"/>
  </r>
  <r>
    <n v="654"/>
    <s v="Roberts, Hinton and Williams"/>
    <s v="Programmable static middleware"/>
    <x v="349"/>
    <x v="637"/>
    <x v="1"/>
    <x v="646"/>
    <x v="440"/>
    <n v="0.16856384994316032"/>
    <x v="1"/>
    <x v="1"/>
    <x v="335"/>
    <n v="1440824400"/>
    <x v="0"/>
    <b v="0"/>
    <s v="music/metal"/>
    <x v="1"/>
    <x v="16"/>
  </r>
  <r>
    <n v="655"/>
    <s v="Gonzalez, Williams and Benson"/>
    <s v="Multi-layered bottom-line encryption"/>
    <x v="350"/>
    <x v="638"/>
    <x v="1"/>
    <x v="647"/>
    <x v="441"/>
    <n v="0.72529644268774707"/>
    <x v="1"/>
    <x v="1"/>
    <x v="603"/>
    <n v="1489554000"/>
    <x v="1"/>
    <b v="0"/>
    <s v="photography/photography books"/>
    <x v="7"/>
    <x v="14"/>
  </r>
  <r>
    <n v="656"/>
    <s v="Hobbs, Brown and Lee"/>
    <s v="Vision-oriented systematic Graphical User Interface"/>
    <x v="351"/>
    <x v="639"/>
    <x v="0"/>
    <x v="648"/>
    <x v="442"/>
    <n v="8.3586376555126546E-2"/>
    <x v="2"/>
    <x v="2"/>
    <x v="604"/>
    <n v="1514872800"/>
    <x v="0"/>
    <b v="0"/>
    <s v="food/food trucks"/>
    <x v="0"/>
    <x v="0"/>
  </r>
  <r>
    <n v="657"/>
    <s v="Russo, Kim and Mccoy"/>
    <s v="Balanced optimal hardware"/>
    <x v="83"/>
    <x v="640"/>
    <x v="0"/>
    <x v="649"/>
    <x v="443"/>
    <n v="0.58857142857142863"/>
    <x v="1"/>
    <x v="1"/>
    <x v="605"/>
    <n v="1515736800"/>
    <x v="0"/>
    <b v="0"/>
    <s v="film &amp; video/science fiction"/>
    <x v="4"/>
    <x v="22"/>
  </r>
  <r>
    <n v="658"/>
    <s v="Howell, Myers and Olson"/>
    <s v="Self-enabling mission-critical success"/>
    <x v="352"/>
    <x v="641"/>
    <x v="3"/>
    <x v="650"/>
    <x v="444"/>
    <n v="0.15401189431607684"/>
    <x v="1"/>
    <x v="1"/>
    <x v="606"/>
    <n v="1442898000"/>
    <x v="0"/>
    <b v="0"/>
    <s v="music/rock"/>
    <x v="1"/>
    <x v="1"/>
  </r>
  <r>
    <n v="659"/>
    <s v="Bailey and Sons"/>
    <s v="Grass-roots dynamic emulation"/>
    <x v="353"/>
    <x v="642"/>
    <x v="0"/>
    <x v="651"/>
    <x v="424"/>
    <n v="6.2977078155205757E-2"/>
    <x v="4"/>
    <x v="4"/>
    <x v="65"/>
    <n v="1296194400"/>
    <x v="0"/>
    <b v="0"/>
    <s v="film &amp; video/documentary"/>
    <x v="4"/>
    <x v="4"/>
  </r>
  <r>
    <n v="660"/>
    <s v="Jensen-Brown"/>
    <s v="Fundamental disintermediate matrix"/>
    <x v="14"/>
    <x v="643"/>
    <x v="0"/>
    <x v="652"/>
    <x v="385"/>
    <n v="1.0615099186527759"/>
    <x v="1"/>
    <x v="1"/>
    <x v="607"/>
    <n v="1440910800"/>
    <x v="1"/>
    <b v="0"/>
    <s v="theater/plays"/>
    <x v="3"/>
    <x v="3"/>
  </r>
  <r>
    <n v="661"/>
    <s v="Smith Group"/>
    <s v="Right-sized secondary challenge"/>
    <x v="354"/>
    <x v="644"/>
    <x v="0"/>
    <x v="653"/>
    <x v="445"/>
    <n v="7.2057534464897613E-2"/>
    <x v="3"/>
    <x v="3"/>
    <x v="608"/>
    <n v="1335502800"/>
    <x v="0"/>
    <b v="0"/>
    <s v="music/jazz"/>
    <x v="1"/>
    <x v="17"/>
  </r>
  <r>
    <n v="662"/>
    <s v="Murphy-Farrell"/>
    <s v="Implemented exuding software"/>
    <x v="14"/>
    <x v="645"/>
    <x v="0"/>
    <x v="654"/>
    <x v="54"/>
    <n v="0.74708497609260971"/>
    <x v="1"/>
    <x v="1"/>
    <x v="609"/>
    <n v="1544680800"/>
    <x v="0"/>
    <b v="0"/>
    <s v="theater/plays"/>
    <x v="3"/>
    <x v="3"/>
  </r>
  <r>
    <n v="663"/>
    <s v="Everett-Wolfe"/>
    <s v="Total optimizing software"/>
    <x v="83"/>
    <x v="646"/>
    <x v="0"/>
    <x v="655"/>
    <x v="215"/>
    <n v="0.88781609195402289"/>
    <x v="1"/>
    <x v="1"/>
    <x v="610"/>
    <n v="1288414800"/>
    <x v="0"/>
    <b v="0"/>
    <s v="theater/plays"/>
    <x v="3"/>
    <x v="3"/>
  </r>
  <r>
    <n v="664"/>
    <s v="Young PLC"/>
    <s v="Optional maximized attitude"/>
    <x v="355"/>
    <x v="647"/>
    <x v="0"/>
    <x v="656"/>
    <x v="446"/>
    <n v="3.148140688275898E-2"/>
    <x v="1"/>
    <x v="1"/>
    <x v="541"/>
    <n v="1330581600"/>
    <x v="0"/>
    <b v="0"/>
    <s v="music/jazz"/>
    <x v="1"/>
    <x v="17"/>
  </r>
  <r>
    <n v="665"/>
    <s v="Park-Goodman"/>
    <s v="Customer-focused impactful extranet"/>
    <x v="135"/>
    <x v="648"/>
    <x v="1"/>
    <x v="657"/>
    <x v="447"/>
    <n v="0.88083910034602075"/>
    <x v="1"/>
    <x v="1"/>
    <x v="611"/>
    <n v="1311397200"/>
    <x v="0"/>
    <b v="1"/>
    <s v="film &amp; video/documentary"/>
    <x v="4"/>
    <x v="4"/>
  </r>
  <r>
    <n v="666"/>
    <s v="York, Barr and Grant"/>
    <s v="Cloned bottom-line success"/>
    <x v="33"/>
    <x v="649"/>
    <x v="3"/>
    <x v="658"/>
    <x v="270"/>
    <n v="2.5612903225806449"/>
    <x v="1"/>
    <x v="1"/>
    <x v="612"/>
    <n v="1378357200"/>
    <x v="0"/>
    <b v="1"/>
    <s v="theater/plays"/>
    <x v="3"/>
    <x v="3"/>
  </r>
  <r>
    <n v="667"/>
    <s v="Little Ltd"/>
    <s v="Decentralized bandwidth-monitored ability"/>
    <x v="350"/>
    <x v="650"/>
    <x v="1"/>
    <x v="659"/>
    <x v="448"/>
    <n v="0.42042821071564457"/>
    <x v="1"/>
    <x v="1"/>
    <x v="613"/>
    <n v="1411102800"/>
    <x v="0"/>
    <b v="0"/>
    <s v="journalism/audio"/>
    <x v="8"/>
    <x v="23"/>
  </r>
  <r>
    <n v="668"/>
    <s v="Brown and Sons"/>
    <s v="Programmable leadingedge budgetary management"/>
    <x v="356"/>
    <x v="651"/>
    <x v="0"/>
    <x v="660"/>
    <x v="70"/>
    <n v="0.26760765550239235"/>
    <x v="1"/>
    <x v="1"/>
    <x v="614"/>
    <n v="1344834000"/>
    <x v="0"/>
    <b v="0"/>
    <s v="theater/plays"/>
    <x v="3"/>
    <x v="3"/>
  </r>
  <r>
    <n v="669"/>
    <s v="Payne, Garrett and Thomas"/>
    <s v="Upgradable bi-directional concept"/>
    <x v="357"/>
    <x v="652"/>
    <x v="1"/>
    <x v="661"/>
    <x v="449"/>
    <n v="0.22125079641184861"/>
    <x v="6"/>
    <x v="6"/>
    <x v="615"/>
    <n v="1499230800"/>
    <x v="0"/>
    <b v="0"/>
    <s v="theater/plays"/>
    <x v="3"/>
    <x v="3"/>
  </r>
  <r>
    <n v="670"/>
    <s v="Robinson Group"/>
    <s v="Re-contextualized homogeneous flexibility"/>
    <x v="358"/>
    <x v="653"/>
    <x v="1"/>
    <x v="662"/>
    <x v="450"/>
    <n v="0.42584743387044327"/>
    <x v="1"/>
    <x v="1"/>
    <x v="90"/>
    <n v="1457416800"/>
    <x v="0"/>
    <b v="0"/>
    <s v="music/indie rock"/>
    <x v="1"/>
    <x v="7"/>
  </r>
  <r>
    <n v="671"/>
    <s v="Robinson-Kelly"/>
    <s v="Monitored bi-directional standardization"/>
    <x v="359"/>
    <x v="654"/>
    <x v="1"/>
    <x v="663"/>
    <x v="451"/>
    <n v="0.11375242540448874"/>
    <x v="1"/>
    <x v="1"/>
    <x v="616"/>
    <n v="1280898000"/>
    <x v="0"/>
    <b v="1"/>
    <s v="theater/plays"/>
    <x v="3"/>
    <x v="3"/>
  </r>
  <r>
    <n v="672"/>
    <s v="Kelly-Colon"/>
    <s v="Stand-alone grid-enabled leverage"/>
    <x v="360"/>
    <x v="655"/>
    <x v="0"/>
    <x v="664"/>
    <x v="452"/>
    <n v="1.2631387472709156E-2"/>
    <x v="2"/>
    <x v="2"/>
    <x v="617"/>
    <n v="1522472400"/>
    <x v="0"/>
    <b v="0"/>
    <s v="theater/plays"/>
    <x v="3"/>
    <x v="3"/>
  </r>
  <r>
    <n v="673"/>
    <s v="Turner, Scott and Gentry"/>
    <s v="Assimilated regional groupware"/>
    <x v="36"/>
    <x v="656"/>
    <x v="0"/>
    <x v="665"/>
    <x v="125"/>
    <n v="0.75277093596059108"/>
    <x v="6"/>
    <x v="6"/>
    <x v="618"/>
    <n v="1462510800"/>
    <x v="0"/>
    <b v="0"/>
    <s v="music/indie rock"/>
    <x v="1"/>
    <x v="7"/>
  </r>
  <r>
    <n v="674"/>
    <s v="Sanchez Ltd"/>
    <s v="Up-sized 24hour instruction set"/>
    <x v="361"/>
    <x v="657"/>
    <x v="3"/>
    <x v="666"/>
    <x v="453"/>
    <n v="2.7535608712507084E-2"/>
    <x v="1"/>
    <x v="1"/>
    <x v="619"/>
    <n v="1317790800"/>
    <x v="0"/>
    <b v="0"/>
    <s v="photography/photography books"/>
    <x v="7"/>
    <x v="14"/>
  </r>
  <r>
    <n v="675"/>
    <s v="Giles-Smith"/>
    <s v="Right-sized web-enabled intranet"/>
    <x v="62"/>
    <x v="658"/>
    <x v="1"/>
    <x v="667"/>
    <x v="269"/>
    <n v="0.37153891674712675"/>
    <x v="1"/>
    <x v="1"/>
    <x v="620"/>
    <n v="1568782800"/>
    <x v="0"/>
    <b v="0"/>
    <s v="journalism/audio"/>
    <x v="8"/>
    <x v="23"/>
  </r>
  <r>
    <n v="676"/>
    <s v="Thompson-Moreno"/>
    <s v="Expanded needs-based orchestration"/>
    <x v="362"/>
    <x v="659"/>
    <x v="1"/>
    <x v="668"/>
    <x v="454"/>
    <n v="0.16217914420161611"/>
    <x v="1"/>
    <x v="1"/>
    <x v="621"/>
    <n v="1349413200"/>
    <x v="0"/>
    <b v="0"/>
    <s v="photography/photography books"/>
    <x v="7"/>
    <x v="14"/>
  </r>
  <r>
    <n v="677"/>
    <s v="Murphy-Fox"/>
    <s v="Organic system-worthy orchestration"/>
    <x v="98"/>
    <x v="660"/>
    <x v="0"/>
    <x v="669"/>
    <x v="41"/>
    <n v="0.75335713071562127"/>
    <x v="1"/>
    <x v="1"/>
    <x v="622"/>
    <n v="1472446800"/>
    <x v="0"/>
    <b v="0"/>
    <s v="publishing/fiction"/>
    <x v="5"/>
    <x v="13"/>
  </r>
  <r>
    <n v="678"/>
    <s v="Rodriguez-Patterson"/>
    <s v="Inverse static standardization"/>
    <x v="105"/>
    <x v="661"/>
    <x v="3"/>
    <x v="670"/>
    <x v="455"/>
    <n v="8.3576019633048962E-2"/>
    <x v="1"/>
    <x v="1"/>
    <x v="35"/>
    <n v="1548050400"/>
    <x v="0"/>
    <b v="0"/>
    <s v="film &amp; video/drama"/>
    <x v="4"/>
    <x v="6"/>
  </r>
  <r>
    <n v="679"/>
    <s v="Davis Ltd"/>
    <s v="Synchronized motivating solution"/>
    <x v="1"/>
    <x v="662"/>
    <x v="1"/>
    <x v="671"/>
    <x v="456"/>
    <n v="2.8553719008264462"/>
    <x v="1"/>
    <x v="1"/>
    <x v="623"/>
    <n v="1571806800"/>
    <x v="0"/>
    <b v="1"/>
    <s v="food/food trucks"/>
    <x v="0"/>
    <x v="0"/>
  </r>
  <r>
    <n v="680"/>
    <s v="Nelson-Valdez"/>
    <s v="Open-source 4thgeneration open system"/>
    <x v="363"/>
    <x v="663"/>
    <x v="0"/>
    <x v="672"/>
    <x v="457"/>
    <n v="3.2962849333407707E-2"/>
    <x v="1"/>
    <x v="1"/>
    <x v="624"/>
    <n v="1576476000"/>
    <x v="0"/>
    <b v="1"/>
    <s v="games/mobile games"/>
    <x v="6"/>
    <x v="20"/>
  </r>
  <r>
    <n v="681"/>
    <s v="Kelly PLC"/>
    <s v="Decentralized context-sensitive superstructure"/>
    <x v="364"/>
    <x v="664"/>
    <x v="0"/>
    <x v="673"/>
    <x v="458"/>
    <n v="5.213409966835348E-2"/>
    <x v="1"/>
    <x v="1"/>
    <x v="625"/>
    <n v="1324965600"/>
    <x v="0"/>
    <b v="0"/>
    <s v="theater/plays"/>
    <x v="3"/>
    <x v="3"/>
  </r>
  <r>
    <n v="682"/>
    <s v="Nguyen and Sons"/>
    <s v="Compatible 5thgeneration concept"/>
    <x v="91"/>
    <x v="665"/>
    <x v="1"/>
    <x v="674"/>
    <x v="459"/>
    <n v="1.4579288025889967"/>
    <x v="1"/>
    <x v="1"/>
    <x v="626"/>
    <n v="1387519200"/>
    <x v="0"/>
    <b v="0"/>
    <s v="theater/plays"/>
    <x v="3"/>
    <x v="3"/>
  </r>
  <r>
    <n v="683"/>
    <s v="Jones PLC"/>
    <s v="Virtual systemic intranet"/>
    <x v="173"/>
    <x v="666"/>
    <x v="1"/>
    <x v="675"/>
    <x v="98"/>
    <n v="2.4383318544809227"/>
    <x v="1"/>
    <x v="1"/>
    <x v="627"/>
    <n v="1537246800"/>
    <x v="0"/>
    <b v="0"/>
    <s v="theater/plays"/>
    <x v="3"/>
    <x v="3"/>
  </r>
  <r>
    <n v="684"/>
    <s v="Gilmore LLC"/>
    <s v="Optimized systemic algorithm"/>
    <x v="1"/>
    <x v="667"/>
    <x v="1"/>
    <x v="676"/>
    <x v="460"/>
    <n v="4.9350649350649354"/>
    <x v="0"/>
    <x v="0"/>
    <x v="628"/>
    <n v="1279515600"/>
    <x v="0"/>
    <b v="0"/>
    <s v="publishing/nonfiction"/>
    <x v="5"/>
    <x v="9"/>
  </r>
  <r>
    <n v="685"/>
    <s v="Lee-Cobb"/>
    <s v="Customizable homogeneous firmware"/>
    <x v="365"/>
    <x v="668"/>
    <x v="0"/>
    <x v="677"/>
    <x v="461"/>
    <n v="7.2894939833384756E-2"/>
    <x v="0"/>
    <x v="0"/>
    <x v="629"/>
    <n v="1442379600"/>
    <x v="0"/>
    <b v="0"/>
    <s v="theater/plays"/>
    <x v="3"/>
    <x v="3"/>
  </r>
  <r>
    <n v="686"/>
    <s v="Jones, Wiley and Robbins"/>
    <s v="Front-line cohesive extranet"/>
    <x v="168"/>
    <x v="669"/>
    <x v="1"/>
    <x v="678"/>
    <x v="38"/>
    <n v="1.4309452736318409"/>
    <x v="1"/>
    <x v="1"/>
    <x v="630"/>
    <n v="1523077200"/>
    <x v="0"/>
    <b v="0"/>
    <s v="technology/wearables"/>
    <x v="2"/>
    <x v="8"/>
  </r>
  <r>
    <n v="687"/>
    <s v="Martin, Gates and Holt"/>
    <s v="Distributed holistic neural-net"/>
    <x v="42"/>
    <x v="670"/>
    <x v="1"/>
    <x v="679"/>
    <x v="462"/>
    <n v="3.4646840148698885"/>
    <x v="1"/>
    <x v="1"/>
    <x v="631"/>
    <n v="1489554000"/>
    <x v="0"/>
    <b v="0"/>
    <s v="theater/plays"/>
    <x v="3"/>
    <x v="3"/>
  </r>
  <r>
    <n v="688"/>
    <s v="Bowen, Davies and Burns"/>
    <s v="Devolved client-server monitoring"/>
    <x v="49"/>
    <x v="671"/>
    <x v="1"/>
    <x v="680"/>
    <x v="463"/>
    <n v="2.4530049261083744"/>
    <x v="1"/>
    <x v="1"/>
    <x v="632"/>
    <n v="1548482400"/>
    <x v="0"/>
    <b v="1"/>
    <s v="film &amp; video/television"/>
    <x v="4"/>
    <x v="19"/>
  </r>
  <r>
    <n v="689"/>
    <s v="Nguyen Inc"/>
    <s v="Seamless directional capacity"/>
    <x v="190"/>
    <x v="672"/>
    <x v="1"/>
    <x v="681"/>
    <x v="464"/>
    <n v="1.4588048441532659"/>
    <x v="1"/>
    <x v="1"/>
    <x v="633"/>
    <n v="1384063200"/>
    <x v="0"/>
    <b v="0"/>
    <s v="technology/web"/>
    <x v="2"/>
    <x v="2"/>
  </r>
  <r>
    <n v="690"/>
    <s v="Walsh-Watts"/>
    <s v="Polarized actuating implementation"/>
    <x v="136"/>
    <x v="673"/>
    <x v="1"/>
    <x v="682"/>
    <x v="257"/>
    <n v="1.1926900584795321"/>
    <x v="1"/>
    <x v="1"/>
    <x v="634"/>
    <n v="1322892000"/>
    <x v="0"/>
    <b v="1"/>
    <s v="film &amp; video/documentary"/>
    <x v="4"/>
    <x v="4"/>
  </r>
  <r>
    <n v="691"/>
    <s v="Ray, Li and Li"/>
    <s v="Front-line disintermediate hub"/>
    <x v="92"/>
    <x v="674"/>
    <x v="1"/>
    <x v="683"/>
    <x v="465"/>
    <n v="0.6007594936708861"/>
    <x v="1"/>
    <x v="1"/>
    <x v="635"/>
    <n v="1350709200"/>
    <x v="1"/>
    <b v="1"/>
    <s v="film &amp; video/documentary"/>
    <x v="4"/>
    <x v="4"/>
  </r>
  <r>
    <n v="692"/>
    <s v="Murray Ltd"/>
    <s v="Decentralized 4thgeneration challenge"/>
    <x v="46"/>
    <x v="675"/>
    <x v="0"/>
    <x v="684"/>
    <x v="385"/>
    <n v="1.1770562770562769"/>
    <x v="4"/>
    <x v="4"/>
    <x v="636"/>
    <n v="1564203600"/>
    <x v="0"/>
    <b v="0"/>
    <s v="music/rock"/>
    <x v="1"/>
    <x v="1"/>
  </r>
  <r>
    <n v="693"/>
    <s v="Bradford-Silva"/>
    <s v="Reverse-engineered composite hierarchy"/>
    <x v="366"/>
    <x v="676"/>
    <x v="0"/>
    <x v="685"/>
    <x v="466"/>
    <n v="3.659424518106217E-2"/>
    <x v="1"/>
    <x v="1"/>
    <x v="637"/>
    <n v="1509685200"/>
    <x v="0"/>
    <b v="0"/>
    <s v="theater/plays"/>
    <x v="3"/>
    <x v="3"/>
  </r>
  <r>
    <n v="694"/>
    <s v="Mora-Bradley"/>
    <s v="Programmable tangible ability"/>
    <x v="14"/>
    <x v="677"/>
    <x v="0"/>
    <x v="686"/>
    <x v="467"/>
    <n v="1.0649603560995966"/>
    <x v="1"/>
    <x v="1"/>
    <x v="638"/>
    <n v="1514959200"/>
    <x v="0"/>
    <b v="0"/>
    <s v="theater/plays"/>
    <x v="3"/>
    <x v="3"/>
  </r>
  <r>
    <n v="695"/>
    <s v="Cardenas, Thompson and Carey"/>
    <s v="Configurable full-range emulation"/>
    <x v="243"/>
    <x v="678"/>
    <x v="1"/>
    <x v="687"/>
    <x v="468"/>
    <n v="0.683340727595386"/>
    <x v="6"/>
    <x v="6"/>
    <x v="639"/>
    <n v="1448863200"/>
    <x v="1"/>
    <b v="0"/>
    <s v="music/rock"/>
    <x v="1"/>
    <x v="1"/>
  </r>
  <r>
    <n v="696"/>
    <s v="Lopez, Reid and Johnson"/>
    <s v="Total real-time hardware"/>
    <x v="367"/>
    <x v="679"/>
    <x v="0"/>
    <x v="688"/>
    <x v="469"/>
    <n v="6.641400172327637E-2"/>
    <x v="1"/>
    <x v="1"/>
    <x v="640"/>
    <n v="1429592400"/>
    <x v="0"/>
    <b v="1"/>
    <s v="theater/plays"/>
    <x v="3"/>
    <x v="3"/>
  </r>
  <r>
    <n v="697"/>
    <s v="Fox-Williams"/>
    <s v="Profound system-worthy functionalities"/>
    <x v="368"/>
    <x v="680"/>
    <x v="1"/>
    <x v="689"/>
    <x v="470"/>
    <n v="2.0945938401117484E-2"/>
    <x v="1"/>
    <x v="1"/>
    <x v="641"/>
    <n v="1522645200"/>
    <x v="0"/>
    <b v="0"/>
    <s v="music/electric music"/>
    <x v="1"/>
    <x v="5"/>
  </r>
  <r>
    <n v="698"/>
    <s v="Taylor, Wood and Taylor"/>
    <s v="Cloned hybrid focus group"/>
    <x v="369"/>
    <x v="681"/>
    <x v="1"/>
    <x v="690"/>
    <x v="471"/>
    <n v="0.15440415188435022"/>
    <x v="0"/>
    <x v="0"/>
    <x v="642"/>
    <n v="1323324000"/>
    <x v="0"/>
    <b v="0"/>
    <s v="technology/wearables"/>
    <x v="2"/>
    <x v="8"/>
  </r>
  <r>
    <n v="699"/>
    <s v="King Inc"/>
    <s v="Ergonomic dedicated focus group"/>
    <x v="71"/>
    <x v="682"/>
    <x v="0"/>
    <x v="691"/>
    <x v="75"/>
    <n v="1.5069980694980694"/>
    <x v="1"/>
    <x v="1"/>
    <x v="230"/>
    <n v="1561525200"/>
    <x v="0"/>
    <b v="0"/>
    <s v="film &amp; video/drama"/>
    <x v="4"/>
    <x v="6"/>
  </r>
  <r>
    <n v="700"/>
    <s v="Cole, Petty and Cameron"/>
    <s v="Realigned zero administration paradigm"/>
    <x v="0"/>
    <x v="247"/>
    <x v="0"/>
    <x v="248"/>
    <x v="49"/>
    <n v="3"/>
    <x v="1"/>
    <x v="1"/>
    <x v="67"/>
    <n v="1265695200"/>
    <x v="0"/>
    <b v="0"/>
    <s v="technology/wearables"/>
    <x v="2"/>
    <x v="8"/>
  </r>
  <r>
    <n v="701"/>
    <s v="Mcclain LLC"/>
    <s v="Open-source multi-tasking methodology"/>
    <x v="370"/>
    <x v="683"/>
    <x v="1"/>
    <x v="692"/>
    <x v="472"/>
    <n v="0.21344746716697938"/>
    <x v="1"/>
    <x v="1"/>
    <x v="643"/>
    <n v="1301806800"/>
    <x v="1"/>
    <b v="0"/>
    <s v="theater/plays"/>
    <x v="3"/>
    <x v="3"/>
  </r>
  <r>
    <n v="702"/>
    <s v="Sims-Gross"/>
    <s v="Object-based attitude-oriented analyzer"/>
    <x v="251"/>
    <x v="684"/>
    <x v="0"/>
    <x v="693"/>
    <x v="100"/>
    <n v="0.6522642293311175"/>
    <x v="1"/>
    <x v="1"/>
    <x v="644"/>
    <n v="1374901200"/>
    <x v="0"/>
    <b v="0"/>
    <s v="technology/wearables"/>
    <x v="2"/>
    <x v="8"/>
  </r>
  <r>
    <n v="703"/>
    <s v="Perez Group"/>
    <s v="Cross-platform tertiary hub"/>
    <x v="371"/>
    <x v="685"/>
    <x v="1"/>
    <x v="694"/>
    <x v="473"/>
    <n v="0.15302935085117778"/>
    <x v="1"/>
    <x v="1"/>
    <x v="645"/>
    <n v="1336453200"/>
    <x v="1"/>
    <b v="1"/>
    <s v="publishing/translations"/>
    <x v="5"/>
    <x v="18"/>
  </r>
  <r>
    <n v="704"/>
    <s v="Haynes-Williams"/>
    <s v="Seamless clear-thinking artificial intelligence"/>
    <x v="251"/>
    <x v="686"/>
    <x v="1"/>
    <x v="695"/>
    <x v="220"/>
    <n v="1.0584621482362269"/>
    <x v="1"/>
    <x v="1"/>
    <x v="646"/>
    <n v="1468904400"/>
    <x v="0"/>
    <b v="0"/>
    <s v="film &amp; video/animation"/>
    <x v="4"/>
    <x v="10"/>
  </r>
  <r>
    <n v="705"/>
    <s v="Ford LLC"/>
    <s v="Centralized tangible success"/>
    <x v="372"/>
    <x v="687"/>
    <x v="0"/>
    <x v="696"/>
    <x v="474"/>
    <n v="4.890198389314477E-2"/>
    <x v="4"/>
    <x v="4"/>
    <x v="626"/>
    <n v="1387087200"/>
    <x v="0"/>
    <b v="0"/>
    <s v="publishing/nonfiction"/>
    <x v="5"/>
    <x v="9"/>
  </r>
  <r>
    <n v="706"/>
    <s v="Moreno Ltd"/>
    <s v="Customer-focused multimedia methodology"/>
    <x v="2"/>
    <x v="688"/>
    <x v="1"/>
    <x v="697"/>
    <x v="475"/>
    <n v="9.505343008820423E-2"/>
    <x v="2"/>
    <x v="2"/>
    <x v="647"/>
    <n v="1547445600"/>
    <x v="0"/>
    <b v="1"/>
    <s v="technology/web"/>
    <x v="2"/>
    <x v="2"/>
  </r>
  <r>
    <n v="707"/>
    <s v="Moore, Cook and Wright"/>
    <s v="Visionary maximized Local Area Network"/>
    <x v="190"/>
    <x v="689"/>
    <x v="1"/>
    <x v="698"/>
    <x v="170"/>
    <n v="0.94414546640574049"/>
    <x v="1"/>
    <x v="1"/>
    <x v="159"/>
    <n v="1547359200"/>
    <x v="0"/>
    <b v="0"/>
    <s v="film &amp; video/drama"/>
    <x v="4"/>
    <x v="6"/>
  </r>
  <r>
    <n v="708"/>
    <s v="Ortega LLC"/>
    <s v="Secured bifurcated intranet"/>
    <x v="12"/>
    <x v="690"/>
    <x v="1"/>
    <x v="699"/>
    <x v="231"/>
    <n v="5.1610133104336624"/>
    <x v="5"/>
    <x v="5"/>
    <x v="648"/>
    <n v="1496293200"/>
    <x v="0"/>
    <b v="0"/>
    <s v="theater/plays"/>
    <x v="3"/>
    <x v="3"/>
  </r>
  <r>
    <n v="709"/>
    <s v="Silva, Walker and Martin"/>
    <s v="Grass-roots 4thgeneration product"/>
    <x v="122"/>
    <x v="691"/>
    <x v="1"/>
    <x v="700"/>
    <x v="129"/>
    <n v="0.76552556506473557"/>
    <x v="6"/>
    <x v="6"/>
    <x v="267"/>
    <n v="1335416400"/>
    <x v="0"/>
    <b v="0"/>
    <s v="theater/plays"/>
    <x v="3"/>
    <x v="3"/>
  </r>
  <r>
    <n v="710"/>
    <s v="Huynh, Gallegos and Mills"/>
    <s v="Reduced next generation info-mediaries"/>
    <x v="333"/>
    <x v="692"/>
    <x v="1"/>
    <x v="701"/>
    <x v="476"/>
    <n v="1.1828837209302325"/>
    <x v="1"/>
    <x v="1"/>
    <x v="649"/>
    <n v="1532149200"/>
    <x v="0"/>
    <b v="1"/>
    <s v="theater/plays"/>
    <x v="3"/>
    <x v="3"/>
  </r>
  <r>
    <n v="711"/>
    <s v="Anderson LLC"/>
    <s v="Customizable full-range artificial intelligence"/>
    <x v="8"/>
    <x v="693"/>
    <x v="0"/>
    <x v="702"/>
    <x v="443"/>
    <n v="1.4516129032258063"/>
    <x v="6"/>
    <x v="6"/>
    <x v="248"/>
    <n v="1453788000"/>
    <x v="1"/>
    <b v="1"/>
    <s v="theater/plays"/>
    <x v="3"/>
    <x v="3"/>
  </r>
  <r>
    <n v="712"/>
    <s v="Garza-Bryant"/>
    <s v="Programmable leadingedge contingency"/>
    <x v="126"/>
    <x v="694"/>
    <x v="1"/>
    <x v="703"/>
    <x v="381"/>
    <n v="9.1120049504950487"/>
    <x v="1"/>
    <x v="1"/>
    <x v="571"/>
    <n v="1471496400"/>
    <x v="0"/>
    <b v="0"/>
    <s v="theater/plays"/>
    <x v="3"/>
    <x v="3"/>
  </r>
  <r>
    <n v="713"/>
    <s v="Mays LLC"/>
    <s v="Multi-layered global groupware"/>
    <x v="350"/>
    <x v="695"/>
    <x v="1"/>
    <x v="704"/>
    <x v="459"/>
    <n v="1.5722527085971578"/>
    <x v="1"/>
    <x v="1"/>
    <x v="650"/>
    <n v="1472878800"/>
    <x v="0"/>
    <b v="0"/>
    <s v="publishing/radio &amp; podcasts"/>
    <x v="5"/>
    <x v="15"/>
  </r>
  <r>
    <n v="714"/>
    <s v="Evans-Jones"/>
    <s v="Switchable methodical superstructure"/>
    <x v="373"/>
    <x v="696"/>
    <x v="1"/>
    <x v="705"/>
    <x v="477"/>
    <n v="0.26488559059987632"/>
    <x v="1"/>
    <x v="1"/>
    <x v="1"/>
    <n v="1408510800"/>
    <x v="0"/>
    <b v="0"/>
    <s v="music/rock"/>
    <x v="1"/>
    <x v="1"/>
  </r>
  <r>
    <n v="715"/>
    <s v="Fischer, Torres and Walker"/>
    <s v="Expanded even-keeled portal"/>
    <x v="374"/>
    <x v="697"/>
    <x v="0"/>
    <x v="706"/>
    <x v="478"/>
    <n v="3.729588673005374E-2"/>
    <x v="1"/>
    <x v="1"/>
    <x v="651"/>
    <n v="1281589200"/>
    <x v="0"/>
    <b v="0"/>
    <s v="games/mobile games"/>
    <x v="6"/>
    <x v="20"/>
  </r>
  <r>
    <n v="716"/>
    <s v="Tapia, Kramer and Hicks"/>
    <s v="Advanced modular moderator"/>
    <x v="22"/>
    <x v="698"/>
    <x v="1"/>
    <x v="707"/>
    <x v="144"/>
    <n v="3.2971337579617832"/>
    <x v="1"/>
    <x v="1"/>
    <x v="652"/>
    <n v="1375851600"/>
    <x v="0"/>
    <b v="1"/>
    <s v="theater/plays"/>
    <x v="3"/>
    <x v="3"/>
  </r>
  <r>
    <n v="717"/>
    <s v="Barnes, Wilcox and Riley"/>
    <s v="Reverse-engineered well-modulated ability"/>
    <x v="36"/>
    <x v="699"/>
    <x v="1"/>
    <x v="708"/>
    <x v="479"/>
    <n v="0.44620334620334617"/>
    <x v="1"/>
    <x v="1"/>
    <x v="653"/>
    <n v="1315803600"/>
    <x v="0"/>
    <b v="0"/>
    <s v="film &amp; video/documentary"/>
    <x v="4"/>
    <x v="4"/>
  </r>
  <r>
    <n v="718"/>
    <s v="Reyes PLC"/>
    <s v="Expanded optimal pricing structure"/>
    <x v="111"/>
    <x v="700"/>
    <x v="1"/>
    <x v="709"/>
    <x v="480"/>
    <n v="0.33738996389598797"/>
    <x v="1"/>
    <x v="1"/>
    <x v="654"/>
    <n v="1373691600"/>
    <x v="0"/>
    <b v="0"/>
    <s v="technology/wearables"/>
    <x v="2"/>
    <x v="8"/>
  </r>
  <r>
    <n v="719"/>
    <s v="Pace, Simpson and Watkins"/>
    <s v="Down-sized uniform ability"/>
    <x v="350"/>
    <x v="701"/>
    <x v="1"/>
    <x v="710"/>
    <x v="300"/>
    <n v="1.2439024390243902"/>
    <x v="1"/>
    <x v="1"/>
    <x v="655"/>
    <n v="1339218000"/>
    <x v="0"/>
    <b v="0"/>
    <s v="publishing/fiction"/>
    <x v="5"/>
    <x v="13"/>
  </r>
  <r>
    <n v="720"/>
    <s v="Valenzuela, Davidson and Castro"/>
    <s v="Multi-layered upward-trending conglomeration"/>
    <x v="251"/>
    <x v="702"/>
    <x v="3"/>
    <x v="711"/>
    <x v="63"/>
    <n v="0.97610405323653959"/>
    <x v="3"/>
    <x v="3"/>
    <x v="656"/>
    <n v="1520402400"/>
    <x v="0"/>
    <b v="1"/>
    <s v="theater/plays"/>
    <x v="3"/>
    <x v="3"/>
  </r>
  <r>
    <n v="721"/>
    <s v="Dominguez-Owens"/>
    <s v="Open-architected systematic intranet"/>
    <x v="375"/>
    <x v="703"/>
    <x v="3"/>
    <x v="712"/>
    <x v="101"/>
    <n v="7.3206580366774548E-2"/>
    <x v="1"/>
    <x v="1"/>
    <x v="657"/>
    <n v="1523336400"/>
    <x v="0"/>
    <b v="0"/>
    <s v="music/rock"/>
    <x v="1"/>
    <x v="1"/>
  </r>
  <r>
    <n v="722"/>
    <s v="Thomas-Simmons"/>
    <s v="Proactive 24hour frame"/>
    <x v="376"/>
    <x v="704"/>
    <x v="1"/>
    <x v="713"/>
    <x v="481"/>
    <n v="5.1550466566154599E-2"/>
    <x v="1"/>
    <x v="1"/>
    <x v="265"/>
    <n v="1512280800"/>
    <x v="0"/>
    <b v="0"/>
    <s v="film &amp; video/documentary"/>
    <x v="4"/>
    <x v="4"/>
  </r>
  <r>
    <n v="723"/>
    <s v="Beck-Knight"/>
    <s v="Exclusive fresh-thinking model"/>
    <x v="70"/>
    <x v="705"/>
    <x v="1"/>
    <x v="714"/>
    <x v="358"/>
    <n v="1.8778344671201812"/>
    <x v="2"/>
    <x v="2"/>
    <x v="658"/>
    <n v="1458709200"/>
    <x v="0"/>
    <b v="0"/>
    <s v="theater/plays"/>
    <x v="3"/>
    <x v="3"/>
  </r>
  <r>
    <n v="724"/>
    <s v="Mccoy Ltd"/>
    <s v="Business-focused encompassing intranet"/>
    <x v="141"/>
    <x v="706"/>
    <x v="1"/>
    <x v="715"/>
    <x v="246"/>
    <n v="1.1079299488390399"/>
    <x v="4"/>
    <x v="4"/>
    <x v="659"/>
    <n v="1414126800"/>
    <x v="0"/>
    <b v="1"/>
    <s v="theater/plays"/>
    <x v="3"/>
    <x v="3"/>
  </r>
  <r>
    <n v="725"/>
    <s v="Dawson-Tyler"/>
    <s v="Optional 6thgeneration access"/>
    <x v="377"/>
    <x v="707"/>
    <x v="0"/>
    <x v="716"/>
    <x v="482"/>
    <n v="3.1577714991412278E-2"/>
    <x v="1"/>
    <x v="1"/>
    <x v="660"/>
    <n v="1416204000"/>
    <x v="0"/>
    <b v="0"/>
    <s v="games/mobile games"/>
    <x v="6"/>
    <x v="20"/>
  </r>
  <r>
    <n v="726"/>
    <s v="Johns-Thomas"/>
    <s v="Realigned web-enabled functionalities"/>
    <x v="378"/>
    <x v="708"/>
    <x v="3"/>
    <x v="717"/>
    <x v="168"/>
    <n v="0.16949587392630705"/>
    <x v="1"/>
    <x v="1"/>
    <x v="661"/>
    <n v="1288501200"/>
    <x v="0"/>
    <b v="1"/>
    <s v="theater/plays"/>
    <x v="3"/>
    <x v="3"/>
  </r>
  <r>
    <n v="727"/>
    <s v="Quinn, Cruz and Schmidt"/>
    <s v="Enterprise-wide multimedia software"/>
    <x v="200"/>
    <x v="709"/>
    <x v="1"/>
    <x v="718"/>
    <x v="483"/>
    <n v="0.91160220994475138"/>
    <x v="1"/>
    <x v="1"/>
    <x v="4"/>
    <n v="1552971600"/>
    <x v="0"/>
    <b v="0"/>
    <s v="technology/web"/>
    <x v="2"/>
    <x v="2"/>
  </r>
  <r>
    <n v="728"/>
    <s v="Stewart Inc"/>
    <s v="Versatile mission-critical knowledgebase"/>
    <x v="3"/>
    <x v="710"/>
    <x v="0"/>
    <x v="719"/>
    <x v="234"/>
    <n v="1.75"/>
    <x v="1"/>
    <x v="1"/>
    <x v="662"/>
    <n v="1465102800"/>
    <x v="0"/>
    <b v="0"/>
    <s v="theater/plays"/>
    <x v="3"/>
    <x v="3"/>
  </r>
  <r>
    <n v="729"/>
    <s v="Moore Group"/>
    <s v="Multi-lateral object-oriented open system"/>
    <x v="36"/>
    <x v="711"/>
    <x v="1"/>
    <x v="720"/>
    <x v="393"/>
    <n v="1.5218091334894612"/>
    <x v="1"/>
    <x v="1"/>
    <x v="663"/>
    <n v="1360130400"/>
    <x v="0"/>
    <b v="0"/>
    <s v="film &amp; video/drama"/>
    <x v="4"/>
    <x v="6"/>
  </r>
  <r>
    <n v="730"/>
    <s v="Carson PLC"/>
    <s v="Visionary system-worthy attitude"/>
    <x v="379"/>
    <x v="712"/>
    <x v="1"/>
    <x v="721"/>
    <x v="130"/>
    <n v="0.38530643738977066"/>
    <x v="0"/>
    <x v="0"/>
    <x v="664"/>
    <n v="1432875600"/>
    <x v="0"/>
    <b v="0"/>
    <s v="technology/wearables"/>
    <x v="2"/>
    <x v="8"/>
  </r>
  <r>
    <n v="731"/>
    <s v="Cruz, Hall and Mason"/>
    <s v="Synergized content-based hierarchy"/>
    <x v="48"/>
    <x v="713"/>
    <x v="3"/>
    <x v="722"/>
    <x v="319"/>
    <n v="0.41210045662100458"/>
    <x v="1"/>
    <x v="1"/>
    <x v="665"/>
    <n v="1500872400"/>
    <x v="0"/>
    <b v="0"/>
    <s v="technology/web"/>
    <x v="2"/>
    <x v="2"/>
  </r>
  <r>
    <n v="732"/>
    <s v="Glass, Baker and Jones"/>
    <s v="Business-focused 24hour access"/>
    <x v="380"/>
    <x v="714"/>
    <x v="0"/>
    <x v="723"/>
    <x v="484"/>
    <n v="8.2055856721333975E-2"/>
    <x v="1"/>
    <x v="1"/>
    <x v="666"/>
    <n v="1492146000"/>
    <x v="0"/>
    <b v="1"/>
    <s v="music/rock"/>
    <x v="1"/>
    <x v="1"/>
  </r>
  <r>
    <n v="733"/>
    <s v="Marquez-Kerr"/>
    <s v="Automated hybrid orchestration"/>
    <x v="144"/>
    <x v="715"/>
    <x v="1"/>
    <x v="724"/>
    <x v="485"/>
    <n v="0.53776156032033062"/>
    <x v="1"/>
    <x v="1"/>
    <x v="43"/>
    <n v="1407301200"/>
    <x v="0"/>
    <b v="0"/>
    <s v="music/metal"/>
    <x v="1"/>
    <x v="16"/>
  </r>
  <r>
    <n v="734"/>
    <s v="Stone PLC"/>
    <s v="Exclusive 5thgeneration leverage"/>
    <x v="3"/>
    <x v="716"/>
    <x v="1"/>
    <x v="725"/>
    <x v="486"/>
    <n v="0.59541577825159908"/>
    <x v="1"/>
    <x v="1"/>
    <x v="667"/>
    <n v="1486620000"/>
    <x v="0"/>
    <b v="1"/>
    <s v="theater/plays"/>
    <x v="3"/>
    <x v="3"/>
  </r>
  <r>
    <n v="735"/>
    <s v="Caldwell PLC"/>
    <s v="Grass-roots zero administration alliance"/>
    <x v="211"/>
    <x v="717"/>
    <x v="1"/>
    <x v="726"/>
    <x v="487"/>
    <n v="0.17789486652199046"/>
    <x v="1"/>
    <x v="1"/>
    <x v="668"/>
    <n v="1459918800"/>
    <x v="0"/>
    <b v="0"/>
    <s v="photography/photography books"/>
    <x v="7"/>
    <x v="14"/>
  </r>
  <r>
    <n v="736"/>
    <s v="Silva-Hawkins"/>
    <s v="Proactive heuristic orchestration"/>
    <x v="106"/>
    <x v="718"/>
    <x v="3"/>
    <x v="727"/>
    <x v="226"/>
    <n v="1.1343484102104791"/>
    <x v="1"/>
    <x v="1"/>
    <x v="669"/>
    <n v="1424757600"/>
    <x v="0"/>
    <b v="0"/>
    <s v="publishing/nonfiction"/>
    <x v="5"/>
    <x v="9"/>
  </r>
  <r>
    <n v="737"/>
    <s v="Gardner Inc"/>
    <s v="Function-based systematic Graphical User Interface"/>
    <x v="41"/>
    <x v="719"/>
    <x v="1"/>
    <x v="728"/>
    <x v="80"/>
    <n v="0.75495495495495502"/>
    <x v="1"/>
    <x v="1"/>
    <x v="670"/>
    <n v="1479880800"/>
    <x v="0"/>
    <b v="0"/>
    <s v="music/indie rock"/>
    <x v="1"/>
    <x v="7"/>
  </r>
  <r>
    <n v="738"/>
    <s v="Garcia Group"/>
    <s v="Extended zero administration software"/>
    <x v="381"/>
    <x v="720"/>
    <x v="0"/>
    <x v="729"/>
    <x v="27"/>
    <n v="0.13895582329317271"/>
    <x v="1"/>
    <x v="1"/>
    <x v="671"/>
    <n v="1418018400"/>
    <x v="0"/>
    <b v="1"/>
    <s v="theater/plays"/>
    <x v="3"/>
    <x v="3"/>
  </r>
  <r>
    <n v="739"/>
    <s v="Meyer-Avila"/>
    <s v="Multi-tiered discrete support"/>
    <x v="83"/>
    <x v="721"/>
    <x v="0"/>
    <x v="730"/>
    <x v="271"/>
    <n v="0.3193717277486911"/>
    <x v="1"/>
    <x v="1"/>
    <x v="672"/>
    <n v="1341032400"/>
    <x v="0"/>
    <b v="0"/>
    <s v="music/indie rock"/>
    <x v="1"/>
    <x v="7"/>
  </r>
  <r>
    <n v="740"/>
    <s v="Nelson, Smith and Graham"/>
    <s v="Phased system-worthy conglomeration"/>
    <x v="98"/>
    <x v="722"/>
    <x v="0"/>
    <x v="731"/>
    <x v="36"/>
    <n v="1.8773584905660377"/>
    <x v="1"/>
    <x v="1"/>
    <x v="673"/>
    <n v="1486360800"/>
    <x v="0"/>
    <b v="0"/>
    <s v="theater/plays"/>
    <x v="3"/>
    <x v="3"/>
  </r>
  <r>
    <n v="741"/>
    <s v="Garcia Ltd"/>
    <s v="Balanced mobile alliance"/>
    <x v="272"/>
    <x v="723"/>
    <x v="1"/>
    <x v="732"/>
    <x v="406"/>
    <n v="9.0705128205128194"/>
    <x v="1"/>
    <x v="1"/>
    <x v="674"/>
    <n v="1274677200"/>
    <x v="0"/>
    <b v="0"/>
    <s v="theater/plays"/>
    <x v="3"/>
    <x v="3"/>
  </r>
  <r>
    <n v="742"/>
    <s v="West-Stevens"/>
    <s v="Reactive solution-oriented groupware"/>
    <x v="272"/>
    <x v="724"/>
    <x v="1"/>
    <x v="733"/>
    <x v="393"/>
    <n v="9.2301912568306026"/>
    <x v="1"/>
    <x v="1"/>
    <x v="675"/>
    <n v="1267509600"/>
    <x v="0"/>
    <b v="0"/>
    <s v="music/electric music"/>
    <x v="1"/>
    <x v="5"/>
  </r>
  <r>
    <n v="743"/>
    <s v="Clark-Conrad"/>
    <s v="Exclusive bandwidth-monitored orchestration"/>
    <x v="61"/>
    <x v="725"/>
    <x v="0"/>
    <x v="734"/>
    <x v="68"/>
    <n v="0.76018099547511309"/>
    <x v="1"/>
    <x v="1"/>
    <x v="676"/>
    <n v="1445922000"/>
    <x v="0"/>
    <b v="1"/>
    <s v="theater/plays"/>
    <x v="3"/>
    <x v="3"/>
  </r>
  <r>
    <n v="744"/>
    <s v="Fitzgerald Group"/>
    <s v="Intuitive exuding initiative"/>
    <x v="22"/>
    <x v="726"/>
    <x v="1"/>
    <x v="735"/>
    <x v="382"/>
    <n v="5.0857142857142854"/>
    <x v="1"/>
    <x v="1"/>
    <x v="342"/>
    <n v="1534050000"/>
    <x v="0"/>
    <b v="1"/>
    <s v="theater/plays"/>
    <x v="3"/>
    <x v="3"/>
  </r>
  <r>
    <n v="745"/>
    <s v="Hill, Mccann and Moore"/>
    <s v="Streamlined needs-based knowledge user"/>
    <x v="350"/>
    <x v="727"/>
    <x v="0"/>
    <x v="736"/>
    <x v="298"/>
    <n v="0.89130434782608692"/>
    <x v="1"/>
    <x v="1"/>
    <x v="677"/>
    <n v="1277528400"/>
    <x v="0"/>
    <b v="0"/>
    <s v="technology/wearables"/>
    <x v="2"/>
    <x v="8"/>
  </r>
  <r>
    <n v="746"/>
    <s v="Edwards LLC"/>
    <s v="Automated system-worthy structure"/>
    <x v="382"/>
    <x v="728"/>
    <x v="1"/>
    <x v="737"/>
    <x v="488"/>
    <n v="6.2724014336917572E-2"/>
    <x v="1"/>
    <x v="1"/>
    <x v="678"/>
    <n v="1318568400"/>
    <x v="0"/>
    <b v="0"/>
    <s v="technology/web"/>
    <x v="2"/>
    <x v="2"/>
  </r>
  <r>
    <n v="747"/>
    <s v="Greer and Sons"/>
    <s v="Secured clear-thinking intranet"/>
    <x v="70"/>
    <x v="729"/>
    <x v="1"/>
    <x v="738"/>
    <x v="489"/>
    <n v="0.81734693877551023"/>
    <x v="1"/>
    <x v="1"/>
    <x v="679"/>
    <n v="1284354000"/>
    <x v="0"/>
    <b v="0"/>
    <s v="theater/plays"/>
    <x v="3"/>
    <x v="3"/>
  </r>
  <r>
    <n v="748"/>
    <s v="Martinez PLC"/>
    <s v="Cloned actuating architecture"/>
    <x v="383"/>
    <x v="730"/>
    <x v="3"/>
    <x v="739"/>
    <x v="490"/>
    <n v="5.693807732354185E-2"/>
    <x v="1"/>
    <x v="1"/>
    <x v="680"/>
    <n v="1269579600"/>
    <x v="0"/>
    <b v="1"/>
    <s v="film &amp; video/animation"/>
    <x v="4"/>
    <x v="10"/>
  </r>
  <r>
    <n v="749"/>
    <s v="Hunter-Logan"/>
    <s v="Down-sized needs-based task-force"/>
    <x v="133"/>
    <x v="731"/>
    <x v="1"/>
    <x v="740"/>
    <x v="491"/>
    <n v="0.42975600457491425"/>
    <x v="6"/>
    <x v="6"/>
    <x v="681"/>
    <n v="1413781200"/>
    <x v="0"/>
    <b v="1"/>
    <s v="technology/wearables"/>
    <x v="2"/>
    <x v="8"/>
  </r>
  <r>
    <n v="750"/>
    <s v="Ramos and Sons"/>
    <s v="Extended responsive Internet solution"/>
    <x v="0"/>
    <x v="99"/>
    <x v="0"/>
    <x v="100"/>
    <x v="49"/>
    <n v="1"/>
    <x v="4"/>
    <x v="4"/>
    <x v="682"/>
    <n v="1280120400"/>
    <x v="0"/>
    <b v="0"/>
    <s v="music/electric music"/>
    <x v="1"/>
    <x v="5"/>
  </r>
  <r>
    <n v="751"/>
    <s v="Lane-Barber"/>
    <s v="Universal value-added moderator"/>
    <x v="136"/>
    <x v="732"/>
    <x v="1"/>
    <x v="741"/>
    <x v="492"/>
    <n v="0.86039094650205761"/>
    <x v="1"/>
    <x v="1"/>
    <x v="683"/>
    <n v="1459486800"/>
    <x v="1"/>
    <b v="1"/>
    <s v="publishing/nonfiction"/>
    <x v="5"/>
    <x v="9"/>
  </r>
  <r>
    <n v="752"/>
    <s v="Lowery Group"/>
    <s v="Sharable motivating emulation"/>
    <x v="306"/>
    <x v="733"/>
    <x v="3"/>
    <x v="742"/>
    <x v="493"/>
    <n v="0.81094978826376285"/>
    <x v="1"/>
    <x v="1"/>
    <x v="684"/>
    <n v="1282539600"/>
    <x v="0"/>
    <b v="1"/>
    <s v="theater/plays"/>
    <x v="3"/>
    <x v="3"/>
  </r>
  <r>
    <n v="753"/>
    <s v="Guerrero-Griffin"/>
    <s v="Networked web-enabled product"/>
    <x v="53"/>
    <x v="734"/>
    <x v="1"/>
    <x v="743"/>
    <x v="231"/>
    <n v="1.8737381580990835"/>
    <x v="1"/>
    <x v="1"/>
    <x v="674"/>
    <n v="1275886800"/>
    <x v="0"/>
    <b v="0"/>
    <s v="photography/photography books"/>
    <x v="7"/>
    <x v="14"/>
  </r>
  <r>
    <n v="754"/>
    <s v="Perez, Reed and Lee"/>
    <s v="Advanced dedicated encoding"/>
    <x v="384"/>
    <x v="735"/>
    <x v="1"/>
    <x v="744"/>
    <x v="494"/>
    <n v="5.2564795773649128E-2"/>
    <x v="1"/>
    <x v="1"/>
    <x v="685"/>
    <n v="1355983200"/>
    <x v="0"/>
    <b v="0"/>
    <s v="theater/plays"/>
    <x v="3"/>
    <x v="3"/>
  </r>
  <r>
    <n v="755"/>
    <s v="Chen, Pollard and Clarke"/>
    <s v="Stand-alone multi-state project"/>
    <x v="6"/>
    <x v="562"/>
    <x v="1"/>
    <x v="745"/>
    <x v="495"/>
    <n v="0.57839506172839505"/>
    <x v="3"/>
    <x v="3"/>
    <x v="605"/>
    <n v="1515391200"/>
    <x v="0"/>
    <b v="1"/>
    <s v="theater/plays"/>
    <x v="3"/>
    <x v="3"/>
  </r>
  <r>
    <n v="756"/>
    <s v="Serrano, Gallagher and Griffith"/>
    <s v="Customizable bi-directional monitoring"/>
    <x v="81"/>
    <x v="736"/>
    <x v="1"/>
    <x v="746"/>
    <x v="496"/>
    <n v="5.2167359667359667"/>
    <x v="1"/>
    <x v="1"/>
    <x v="686"/>
    <n v="1422252000"/>
    <x v="0"/>
    <b v="0"/>
    <s v="theater/plays"/>
    <x v="3"/>
    <x v="3"/>
  </r>
  <r>
    <n v="757"/>
    <s v="Callahan-Gilbert"/>
    <s v="Profit-focused motivating function"/>
    <x v="1"/>
    <x v="737"/>
    <x v="1"/>
    <x v="747"/>
    <x v="493"/>
    <n v="3.5689223057644108"/>
    <x v="1"/>
    <x v="1"/>
    <x v="687"/>
    <n v="1305522000"/>
    <x v="0"/>
    <b v="0"/>
    <s v="film &amp; video/drama"/>
    <x v="4"/>
    <x v="6"/>
  </r>
  <r>
    <n v="758"/>
    <s v="Logan-Miranda"/>
    <s v="Proactive systemic firmware"/>
    <x v="241"/>
    <x v="738"/>
    <x v="1"/>
    <x v="748"/>
    <x v="497"/>
    <n v="0.37167726026421682"/>
    <x v="0"/>
    <x v="0"/>
    <x v="688"/>
    <n v="1414904400"/>
    <x v="0"/>
    <b v="0"/>
    <s v="music/rock"/>
    <x v="1"/>
    <x v="1"/>
  </r>
  <r>
    <n v="759"/>
    <s v="Rodriguez PLC"/>
    <s v="Grass-roots upward-trending installation"/>
    <x v="385"/>
    <x v="739"/>
    <x v="0"/>
    <x v="749"/>
    <x v="498"/>
    <n v="5.3710255629232179E-2"/>
    <x v="1"/>
    <x v="1"/>
    <x v="689"/>
    <n v="1520402400"/>
    <x v="0"/>
    <b v="0"/>
    <s v="music/electric music"/>
    <x v="1"/>
    <x v="5"/>
  </r>
  <r>
    <n v="760"/>
    <s v="Smith-Kennedy"/>
    <s v="Virtual heuristic hub"/>
    <x v="386"/>
    <x v="740"/>
    <x v="0"/>
    <x v="750"/>
    <x v="155"/>
    <n v="0.16358079463669525"/>
    <x v="6"/>
    <x v="6"/>
    <x v="690"/>
    <n v="1567141200"/>
    <x v="0"/>
    <b v="1"/>
    <s v="games/video games"/>
    <x v="6"/>
    <x v="11"/>
  </r>
  <r>
    <n v="761"/>
    <s v="Mitchell-Lee"/>
    <s v="Customizable leadingedge model"/>
    <x v="196"/>
    <x v="741"/>
    <x v="1"/>
    <x v="751"/>
    <x v="499"/>
    <n v="3.9485213581599128"/>
    <x v="1"/>
    <x v="1"/>
    <x v="691"/>
    <n v="1501131600"/>
    <x v="0"/>
    <b v="0"/>
    <s v="music/rock"/>
    <x v="1"/>
    <x v="1"/>
  </r>
  <r>
    <n v="762"/>
    <s v="Davis Ltd"/>
    <s v="Upgradable uniform service-desk"/>
    <x v="26"/>
    <x v="742"/>
    <x v="1"/>
    <x v="752"/>
    <x v="16"/>
    <n v="1.7725714285714285"/>
    <x v="2"/>
    <x v="2"/>
    <x v="692"/>
    <n v="1355032800"/>
    <x v="0"/>
    <b v="0"/>
    <s v="music/jazz"/>
    <x v="1"/>
    <x v="17"/>
  </r>
  <r>
    <n v="763"/>
    <s v="Rowland PLC"/>
    <s v="Inverse client-driven product"/>
    <x v="36"/>
    <x v="207"/>
    <x v="1"/>
    <x v="753"/>
    <x v="500"/>
    <n v="0.48161094224924017"/>
    <x v="1"/>
    <x v="1"/>
    <x v="693"/>
    <n v="1339477200"/>
    <x v="0"/>
    <b v="1"/>
    <s v="theater/plays"/>
    <x v="3"/>
    <x v="3"/>
  </r>
  <r>
    <n v="764"/>
    <s v="Shaffer-Mason"/>
    <s v="Managed bandwidth-monitored system engine"/>
    <x v="65"/>
    <x v="743"/>
    <x v="1"/>
    <x v="754"/>
    <x v="496"/>
    <n v="4.9201474201474209"/>
    <x v="1"/>
    <x v="1"/>
    <x v="694"/>
    <n v="1305954000"/>
    <x v="0"/>
    <b v="0"/>
    <s v="music/rock"/>
    <x v="1"/>
    <x v="1"/>
  </r>
  <r>
    <n v="765"/>
    <s v="Matthews LLC"/>
    <s v="Advanced transitional help-desk"/>
    <x v="61"/>
    <x v="744"/>
    <x v="1"/>
    <x v="755"/>
    <x v="40"/>
    <n v="1.0521885521885523"/>
    <x v="1"/>
    <x v="1"/>
    <x v="695"/>
    <n v="1494392400"/>
    <x v="1"/>
    <b v="1"/>
    <s v="music/indie rock"/>
    <x v="1"/>
    <x v="7"/>
  </r>
  <r>
    <n v="766"/>
    <s v="Montgomery-Castro"/>
    <s v="De-engineered disintermediate encryption"/>
    <x v="316"/>
    <x v="49"/>
    <x v="0"/>
    <x v="756"/>
    <x v="501"/>
    <n v="0.12569045514803359"/>
    <x v="2"/>
    <x v="2"/>
    <x v="123"/>
    <n v="1537419600"/>
    <x v="0"/>
    <b v="0"/>
    <s v="film &amp; video/science fiction"/>
    <x v="4"/>
    <x v="22"/>
  </r>
  <r>
    <n v="767"/>
    <s v="Hale, Pearson and Jenkins"/>
    <s v="Upgradable attitude-oriented project"/>
    <x v="387"/>
    <x v="745"/>
    <x v="0"/>
    <x v="757"/>
    <x v="502"/>
    <n v="0.11104693604152129"/>
    <x v="1"/>
    <x v="1"/>
    <x v="696"/>
    <n v="1447999200"/>
    <x v="0"/>
    <b v="0"/>
    <s v="publishing/translations"/>
    <x v="5"/>
    <x v="18"/>
  </r>
  <r>
    <n v="768"/>
    <s v="Ramirez-Calderon"/>
    <s v="Fundamental zero tolerance alliance"/>
    <x v="73"/>
    <x v="746"/>
    <x v="1"/>
    <x v="758"/>
    <x v="503"/>
    <n v="1.54"/>
    <x v="1"/>
    <x v="1"/>
    <x v="626"/>
    <n v="1388037600"/>
    <x v="0"/>
    <b v="0"/>
    <s v="theater/plays"/>
    <x v="3"/>
    <x v="3"/>
  </r>
  <r>
    <n v="769"/>
    <s v="Johnson-Morales"/>
    <s v="Devolved 24hour forecast"/>
    <x v="388"/>
    <x v="747"/>
    <x v="0"/>
    <x v="759"/>
    <x v="504"/>
    <n v="2.5474438238974915E-2"/>
    <x v="1"/>
    <x v="1"/>
    <x v="697"/>
    <n v="1378789200"/>
    <x v="0"/>
    <b v="0"/>
    <s v="games/video games"/>
    <x v="6"/>
    <x v="11"/>
  </r>
  <r>
    <n v="770"/>
    <s v="Mathis-Rodriguez"/>
    <s v="User-centric attitude-oriented intranet"/>
    <x v="333"/>
    <x v="748"/>
    <x v="1"/>
    <x v="760"/>
    <x v="505"/>
    <n v="1.2534453057708872"/>
    <x v="6"/>
    <x v="6"/>
    <x v="698"/>
    <n v="1398056400"/>
    <x v="0"/>
    <b v="1"/>
    <s v="theater/plays"/>
    <x v="3"/>
    <x v="3"/>
  </r>
  <r>
    <n v="771"/>
    <s v="Smith, Mack and Williams"/>
    <s v="Self-enabling 5thgeneration paradigm"/>
    <x v="36"/>
    <x v="749"/>
    <x v="3"/>
    <x v="761"/>
    <x v="150"/>
    <n v="1.9017857142857142"/>
    <x v="1"/>
    <x v="1"/>
    <x v="699"/>
    <n v="1550815200"/>
    <x v="0"/>
    <b v="0"/>
    <s v="theater/plays"/>
    <x v="3"/>
    <x v="3"/>
  </r>
  <r>
    <n v="772"/>
    <s v="Johnson-Pace"/>
    <s v="Persistent 3rdgeneration moratorium"/>
    <x v="389"/>
    <x v="750"/>
    <x v="1"/>
    <x v="762"/>
    <x v="506"/>
    <n v="2.2058693455623505E-2"/>
    <x v="1"/>
    <x v="1"/>
    <x v="700"/>
    <n v="1550037600"/>
    <x v="0"/>
    <b v="0"/>
    <s v="music/indie rock"/>
    <x v="1"/>
    <x v="7"/>
  </r>
  <r>
    <n v="773"/>
    <s v="Meza, Kirby and Patel"/>
    <s v="Cross-platform empowering project"/>
    <x v="390"/>
    <x v="751"/>
    <x v="1"/>
    <x v="763"/>
    <x v="507"/>
    <n v="8.098408650894838E-2"/>
    <x v="1"/>
    <x v="1"/>
    <x v="701"/>
    <n v="1492923600"/>
    <x v="0"/>
    <b v="0"/>
    <s v="theater/plays"/>
    <x v="3"/>
    <x v="3"/>
  </r>
  <r>
    <n v="774"/>
    <s v="Gonzalez-Snow"/>
    <s v="Polarized user-facing interface"/>
    <x v="92"/>
    <x v="752"/>
    <x v="1"/>
    <x v="764"/>
    <x v="373"/>
    <n v="1.7371794871794872"/>
    <x v="6"/>
    <x v="6"/>
    <x v="702"/>
    <n v="1467522000"/>
    <x v="0"/>
    <b v="0"/>
    <s v="technology/web"/>
    <x v="2"/>
    <x v="2"/>
  </r>
  <r>
    <n v="775"/>
    <s v="Murphy LLC"/>
    <s v="Customer-focused non-volatile framework"/>
    <x v="151"/>
    <x v="197"/>
    <x v="0"/>
    <x v="765"/>
    <x v="234"/>
    <n v="1.0297872340425531"/>
    <x v="1"/>
    <x v="1"/>
    <x v="703"/>
    <n v="1416117600"/>
    <x v="0"/>
    <b v="0"/>
    <s v="music/rock"/>
    <x v="1"/>
    <x v="1"/>
  </r>
  <r>
    <n v="776"/>
    <s v="Taylor-Rowe"/>
    <s v="Synchronized multimedia frame"/>
    <x v="391"/>
    <x v="753"/>
    <x v="0"/>
    <x v="766"/>
    <x v="508"/>
    <n v="2.977929296988405E-2"/>
    <x v="1"/>
    <x v="1"/>
    <x v="704"/>
    <n v="1563771600"/>
    <x v="0"/>
    <b v="0"/>
    <s v="theater/plays"/>
    <x v="3"/>
    <x v="3"/>
  </r>
  <r>
    <n v="777"/>
    <s v="Henderson Ltd"/>
    <s v="Open-architected stable algorithm"/>
    <x v="202"/>
    <x v="754"/>
    <x v="0"/>
    <x v="767"/>
    <x v="103"/>
    <n v="7.2524633804771574E-2"/>
    <x v="1"/>
    <x v="1"/>
    <x v="431"/>
    <n v="1319259600"/>
    <x v="0"/>
    <b v="0"/>
    <s v="theater/plays"/>
    <x v="3"/>
    <x v="3"/>
  </r>
  <r>
    <n v="778"/>
    <s v="Moss-Guzman"/>
    <s v="Cross-platform optimizing website"/>
    <x v="81"/>
    <x v="755"/>
    <x v="1"/>
    <x v="768"/>
    <x v="5"/>
    <n v="4.5282935455349245"/>
    <x v="5"/>
    <x v="5"/>
    <x v="705"/>
    <n v="1313643600"/>
    <x v="0"/>
    <b v="0"/>
    <s v="film &amp; video/animation"/>
    <x v="4"/>
    <x v="10"/>
  </r>
  <r>
    <n v="779"/>
    <s v="Webb Group"/>
    <s v="Public-key actuating projection"/>
    <x v="392"/>
    <x v="756"/>
    <x v="0"/>
    <x v="769"/>
    <x v="509"/>
    <n v="9.66382042672565E-2"/>
    <x v="1"/>
    <x v="1"/>
    <x v="706"/>
    <n v="1440306000"/>
    <x v="0"/>
    <b v="1"/>
    <s v="theater/plays"/>
    <x v="3"/>
    <x v="3"/>
  </r>
  <r>
    <n v="780"/>
    <s v="Brooks-Rodriguez"/>
    <s v="Implemented intangible instruction set"/>
    <x v="135"/>
    <x v="757"/>
    <x v="1"/>
    <x v="770"/>
    <x v="55"/>
    <n v="0.64813486370157825"/>
    <x v="1"/>
    <x v="1"/>
    <x v="707"/>
    <n v="1470805200"/>
    <x v="0"/>
    <b v="1"/>
    <s v="film &amp; video/drama"/>
    <x v="4"/>
    <x v="6"/>
  </r>
  <r>
    <n v="781"/>
    <s v="Thomas Ltd"/>
    <s v="Cross-group interactive architecture"/>
    <x v="251"/>
    <x v="758"/>
    <x v="3"/>
    <x v="771"/>
    <x v="75"/>
    <n v="0.90599343185550063"/>
    <x v="5"/>
    <x v="5"/>
    <x v="708"/>
    <n v="1292911200"/>
    <x v="0"/>
    <b v="0"/>
    <s v="theater/plays"/>
    <x v="3"/>
    <x v="3"/>
  </r>
  <r>
    <n v="782"/>
    <s v="Williams and Sons"/>
    <s v="Centralized asymmetric framework"/>
    <x v="135"/>
    <x v="759"/>
    <x v="1"/>
    <x v="772"/>
    <x v="510"/>
    <n v="1.3373523322372429"/>
    <x v="1"/>
    <x v="1"/>
    <x v="709"/>
    <n v="1301374800"/>
    <x v="0"/>
    <b v="1"/>
    <s v="film &amp; video/animation"/>
    <x v="4"/>
    <x v="10"/>
  </r>
  <r>
    <n v="783"/>
    <s v="Vega, Chan and Carney"/>
    <s v="Down-sized systematic utilization"/>
    <x v="71"/>
    <x v="760"/>
    <x v="1"/>
    <x v="773"/>
    <x v="188"/>
    <n v="1.0234038386212301"/>
    <x v="1"/>
    <x v="1"/>
    <x v="710"/>
    <n v="1387864800"/>
    <x v="0"/>
    <b v="0"/>
    <s v="music/rock"/>
    <x v="1"/>
    <x v="1"/>
  </r>
  <r>
    <n v="784"/>
    <s v="Byrd Group"/>
    <s v="Profound fault-tolerant model"/>
    <x v="393"/>
    <x v="761"/>
    <x v="1"/>
    <x v="774"/>
    <x v="511"/>
    <n v="3.4866220622059491E-2"/>
    <x v="1"/>
    <x v="1"/>
    <x v="711"/>
    <n v="1458190800"/>
    <x v="0"/>
    <b v="0"/>
    <s v="technology/web"/>
    <x v="2"/>
    <x v="2"/>
  </r>
  <r>
    <n v="785"/>
    <s v="Peterson, Fletcher and Sanchez"/>
    <s v="Multi-channeled bi-directional moratorium"/>
    <x v="313"/>
    <x v="762"/>
    <x v="1"/>
    <x v="775"/>
    <x v="78"/>
    <n v="1.5206252203549184"/>
    <x v="2"/>
    <x v="2"/>
    <x v="157"/>
    <n v="1559278800"/>
    <x v="0"/>
    <b v="1"/>
    <s v="film &amp; video/animation"/>
    <x v="4"/>
    <x v="10"/>
  </r>
  <r>
    <n v="786"/>
    <s v="Smith-Brown"/>
    <s v="Object-based content-based ability"/>
    <x v="42"/>
    <x v="763"/>
    <x v="1"/>
    <x v="776"/>
    <x v="512"/>
    <n v="3.5252818035426734"/>
    <x v="6"/>
    <x v="6"/>
    <x v="630"/>
    <n v="1522731600"/>
    <x v="0"/>
    <b v="1"/>
    <s v="music/jazz"/>
    <x v="1"/>
    <x v="17"/>
  </r>
  <r>
    <n v="787"/>
    <s v="Vance-Glover"/>
    <s v="Progressive coherent secured line"/>
    <x v="394"/>
    <x v="764"/>
    <x v="0"/>
    <x v="777"/>
    <x v="513"/>
    <n v="0.11602258287870834"/>
    <x v="0"/>
    <x v="0"/>
    <x v="712"/>
    <n v="1306731600"/>
    <x v="0"/>
    <b v="0"/>
    <s v="music/rock"/>
    <x v="1"/>
    <x v="1"/>
  </r>
  <r>
    <n v="788"/>
    <s v="Joyce PLC"/>
    <s v="Synchronized directional capability"/>
    <x v="136"/>
    <x v="765"/>
    <x v="2"/>
    <x v="778"/>
    <x v="249"/>
    <n v="2.8440860215053765"/>
    <x v="1"/>
    <x v="1"/>
    <x v="93"/>
    <n v="1352527200"/>
    <x v="0"/>
    <b v="0"/>
    <s v="film &amp; video/animation"/>
    <x v="4"/>
    <x v="10"/>
  </r>
  <r>
    <n v="789"/>
    <s v="Kennedy-Miller"/>
    <s v="Cross-platform composite migration"/>
    <x v="25"/>
    <x v="766"/>
    <x v="0"/>
    <x v="779"/>
    <x v="430"/>
    <n v="0.82740740740740748"/>
    <x v="1"/>
    <x v="1"/>
    <x v="713"/>
    <n v="1404363600"/>
    <x v="0"/>
    <b v="0"/>
    <s v="theater/plays"/>
    <x v="3"/>
    <x v="3"/>
  </r>
  <r>
    <n v="790"/>
    <s v="White-Obrien"/>
    <s v="Operative local pricing structure"/>
    <x v="395"/>
    <x v="767"/>
    <x v="3"/>
    <x v="780"/>
    <x v="260"/>
    <n v="2.7439420763078239E-2"/>
    <x v="1"/>
    <x v="1"/>
    <x v="714"/>
    <n v="1266645600"/>
    <x v="0"/>
    <b v="0"/>
    <s v="theater/plays"/>
    <x v="3"/>
    <x v="3"/>
  </r>
  <r>
    <n v="791"/>
    <s v="Stafford, Hess and Raymond"/>
    <s v="Optional web-enabled extranet"/>
    <x v="118"/>
    <x v="768"/>
    <x v="0"/>
    <x v="781"/>
    <x v="514"/>
    <n v="4.2857142857142856"/>
    <x v="1"/>
    <x v="1"/>
    <x v="715"/>
    <n v="1482818400"/>
    <x v="0"/>
    <b v="0"/>
    <s v="food/food trucks"/>
    <x v="0"/>
    <x v="0"/>
  </r>
  <r>
    <n v="792"/>
    <s v="Jordan, Schneider and Hall"/>
    <s v="Reduced 6thgeneration intranet"/>
    <x v="22"/>
    <x v="769"/>
    <x v="0"/>
    <x v="782"/>
    <x v="243"/>
    <n v="4.8571428571428568"/>
    <x v="1"/>
    <x v="1"/>
    <x v="716"/>
    <n v="1374642000"/>
    <x v="0"/>
    <b v="1"/>
    <s v="theater/plays"/>
    <x v="3"/>
    <x v="3"/>
  </r>
  <r>
    <n v="793"/>
    <s v="Rodriguez, Cox and Rodriguez"/>
    <s v="Networked disintermediate leverage"/>
    <x v="65"/>
    <x v="770"/>
    <x v="1"/>
    <x v="783"/>
    <x v="483"/>
    <n v="6.5519839276745362"/>
    <x v="5"/>
    <x v="5"/>
    <x v="448"/>
    <n v="1372482000"/>
    <x v="0"/>
    <b v="0"/>
    <s v="publishing/nonfiction"/>
    <x v="5"/>
    <x v="9"/>
  </r>
  <r>
    <n v="794"/>
    <s v="Welch Inc"/>
    <s v="Optional optimal website"/>
    <x v="47"/>
    <x v="771"/>
    <x v="1"/>
    <x v="784"/>
    <x v="460"/>
    <n v="1.1399449035812672"/>
    <x v="1"/>
    <x v="1"/>
    <x v="717"/>
    <n v="1514959200"/>
    <x v="0"/>
    <b v="0"/>
    <s v="music/rock"/>
    <x v="1"/>
    <x v="1"/>
  </r>
  <r>
    <n v="795"/>
    <s v="Vasquez Inc"/>
    <s v="Stand-alone asynchronous functionalities"/>
    <x v="143"/>
    <x v="772"/>
    <x v="0"/>
    <x v="785"/>
    <x v="249"/>
    <n v="0.46433439345751931"/>
    <x v="1"/>
    <x v="1"/>
    <x v="718"/>
    <n v="1478235600"/>
    <x v="0"/>
    <b v="0"/>
    <s v="film &amp; video/drama"/>
    <x v="4"/>
    <x v="6"/>
  </r>
  <r>
    <n v="796"/>
    <s v="Freeman-Ferguson"/>
    <s v="Profound full-range open system"/>
    <x v="75"/>
    <x v="773"/>
    <x v="0"/>
    <x v="786"/>
    <x v="373"/>
    <n v="0.70266272189349122"/>
    <x v="1"/>
    <x v="1"/>
    <x v="719"/>
    <n v="1408078800"/>
    <x v="0"/>
    <b v="1"/>
    <s v="games/mobile games"/>
    <x v="6"/>
    <x v="20"/>
  </r>
  <r>
    <n v="797"/>
    <s v="Houston, Moore and Rogers"/>
    <s v="Optional tangible utilization"/>
    <x v="4"/>
    <x v="774"/>
    <x v="1"/>
    <x v="787"/>
    <x v="515"/>
    <n v="0.59260312944523463"/>
    <x v="1"/>
    <x v="1"/>
    <x v="720"/>
    <n v="1548136800"/>
    <x v="0"/>
    <b v="0"/>
    <s v="technology/web"/>
    <x v="2"/>
    <x v="2"/>
  </r>
  <r>
    <n v="798"/>
    <s v="Small-Fuentes"/>
    <s v="Seamless maximized product"/>
    <x v="74"/>
    <x v="775"/>
    <x v="1"/>
    <x v="788"/>
    <x v="246"/>
    <n v="1.5576081672338358"/>
    <x v="1"/>
    <x v="1"/>
    <x v="721"/>
    <n v="1340859600"/>
    <x v="0"/>
    <b v="1"/>
    <s v="theater/plays"/>
    <x v="3"/>
    <x v="3"/>
  </r>
  <r>
    <n v="799"/>
    <s v="Reid-Day"/>
    <s v="Devolved tertiary time-frame"/>
    <x v="396"/>
    <x v="776"/>
    <x v="0"/>
    <x v="789"/>
    <x v="516"/>
    <n v="7.102717063156623E-2"/>
    <x v="4"/>
    <x v="4"/>
    <x v="722"/>
    <n v="1454479200"/>
    <x v="0"/>
    <b v="0"/>
    <s v="theater/plays"/>
    <x v="3"/>
    <x v="3"/>
  </r>
  <r>
    <n v="800"/>
    <s v="Wallace LLC"/>
    <s v="Centralized regional function"/>
    <x v="0"/>
    <x v="99"/>
    <x v="0"/>
    <x v="100"/>
    <x v="49"/>
    <n v="1"/>
    <x v="5"/>
    <x v="5"/>
    <x v="139"/>
    <n v="1434430800"/>
    <x v="0"/>
    <b v="0"/>
    <s v="music/rock"/>
    <x v="1"/>
    <x v="1"/>
  </r>
  <r>
    <n v="801"/>
    <s v="Olson-Bishop"/>
    <s v="User-friendly high-level initiative"/>
    <x v="173"/>
    <x v="777"/>
    <x v="1"/>
    <x v="790"/>
    <x v="88"/>
    <n v="1.9142739950779331"/>
    <x v="1"/>
    <x v="1"/>
    <x v="723"/>
    <n v="1579672800"/>
    <x v="0"/>
    <b v="1"/>
    <s v="photography/photography books"/>
    <x v="7"/>
    <x v="14"/>
  </r>
  <r>
    <n v="802"/>
    <s v="Rodriguez, Anderson and Porter"/>
    <s v="Reverse-engineered zero-defect infrastructure"/>
    <x v="8"/>
    <x v="778"/>
    <x v="1"/>
    <x v="791"/>
    <x v="23"/>
    <n v="1.3875511131303953"/>
    <x v="1"/>
    <x v="1"/>
    <x v="704"/>
    <n v="1562389200"/>
    <x v="0"/>
    <b v="0"/>
    <s v="photography/photography books"/>
    <x v="7"/>
    <x v="14"/>
  </r>
  <r>
    <n v="803"/>
    <s v="Perez, Brown and Meyers"/>
    <s v="Stand-alone background customer loyalty"/>
    <x v="55"/>
    <x v="106"/>
    <x v="1"/>
    <x v="792"/>
    <x v="517"/>
    <n v="0.45922746781115881"/>
    <x v="1"/>
    <x v="1"/>
    <x v="724"/>
    <n v="1551506400"/>
    <x v="0"/>
    <b v="0"/>
    <s v="theater/plays"/>
    <x v="3"/>
    <x v="3"/>
  </r>
  <r>
    <n v="804"/>
    <s v="English-Mccullough"/>
    <s v="Business-focused discrete software"/>
    <x v="97"/>
    <x v="779"/>
    <x v="1"/>
    <x v="793"/>
    <x v="205"/>
    <n v="1.2327099505998589"/>
    <x v="1"/>
    <x v="1"/>
    <x v="725"/>
    <n v="1516600800"/>
    <x v="0"/>
    <b v="0"/>
    <s v="music/rock"/>
    <x v="1"/>
    <x v="1"/>
  </r>
  <r>
    <n v="805"/>
    <s v="Smith-Nguyen"/>
    <s v="Advanced intermediate Graphic Interface"/>
    <x v="62"/>
    <x v="780"/>
    <x v="0"/>
    <x v="794"/>
    <x v="109"/>
    <n v="0.75888598245883987"/>
    <x v="2"/>
    <x v="2"/>
    <x v="660"/>
    <n v="1420437600"/>
    <x v="0"/>
    <b v="0"/>
    <s v="film &amp; video/documentary"/>
    <x v="4"/>
    <x v="4"/>
  </r>
  <r>
    <n v="806"/>
    <s v="Harmon-Madden"/>
    <s v="Adaptive holistic hub"/>
    <x v="31"/>
    <x v="781"/>
    <x v="1"/>
    <x v="795"/>
    <x v="70"/>
    <n v="15.530075187969924"/>
    <x v="1"/>
    <x v="1"/>
    <x v="726"/>
    <n v="1332997200"/>
    <x v="0"/>
    <b v="1"/>
    <s v="film &amp; video/drama"/>
    <x v="4"/>
    <x v="6"/>
  </r>
  <r>
    <n v="807"/>
    <s v="Walker-Taylor"/>
    <s v="Automated uniform concept"/>
    <x v="31"/>
    <x v="782"/>
    <x v="1"/>
    <x v="796"/>
    <x v="177"/>
    <n v="6.1395348837209305"/>
    <x v="1"/>
    <x v="1"/>
    <x v="727"/>
    <n v="1574920800"/>
    <x v="0"/>
    <b v="1"/>
    <s v="theater/plays"/>
    <x v="3"/>
    <x v="3"/>
  </r>
  <r>
    <n v="808"/>
    <s v="Harris, Medina and Mitchell"/>
    <s v="Enhanced regional flexibility"/>
    <x v="5"/>
    <x v="783"/>
    <x v="0"/>
    <x v="797"/>
    <x v="161"/>
    <n v="1.6022267206477732"/>
    <x v="1"/>
    <x v="1"/>
    <x v="728"/>
    <n v="1464930000"/>
    <x v="0"/>
    <b v="0"/>
    <s v="food/food trucks"/>
    <x v="0"/>
    <x v="0"/>
  </r>
  <r>
    <n v="809"/>
    <s v="Williams and Sons"/>
    <s v="Public-key bottom-line algorithm"/>
    <x v="397"/>
    <x v="784"/>
    <x v="0"/>
    <x v="798"/>
    <x v="518"/>
    <n v="2.9829545454545452E-2"/>
    <x v="5"/>
    <x v="5"/>
    <x v="729"/>
    <n v="1345006800"/>
    <x v="0"/>
    <b v="0"/>
    <s v="film &amp; video/documentary"/>
    <x v="4"/>
    <x v="4"/>
  </r>
  <r>
    <n v="810"/>
    <s v="Ball-Fisher"/>
    <s v="Multi-layered intangible instruction set"/>
    <x v="330"/>
    <x v="785"/>
    <x v="1"/>
    <x v="799"/>
    <x v="394"/>
    <n v="0.87386877828054299"/>
    <x v="1"/>
    <x v="1"/>
    <x v="730"/>
    <n v="1512712800"/>
    <x v="0"/>
    <b v="1"/>
    <s v="theater/plays"/>
    <x v="3"/>
    <x v="3"/>
  </r>
  <r>
    <n v="811"/>
    <s v="Page, Holt and Mack"/>
    <s v="Fundamental methodical emulation"/>
    <x v="398"/>
    <x v="786"/>
    <x v="0"/>
    <x v="800"/>
    <x v="89"/>
    <n v="0.11355331767702903"/>
    <x v="1"/>
    <x v="1"/>
    <x v="731"/>
    <n v="1452492000"/>
    <x v="0"/>
    <b v="1"/>
    <s v="games/video games"/>
    <x v="6"/>
    <x v="11"/>
  </r>
  <r>
    <n v="812"/>
    <s v="Landry Group"/>
    <s v="Expanded value-added hardware"/>
    <x v="221"/>
    <x v="787"/>
    <x v="1"/>
    <x v="801"/>
    <x v="519"/>
    <n v="8.0402010050251257E-2"/>
    <x v="0"/>
    <x v="0"/>
    <x v="78"/>
    <n v="1524286800"/>
    <x v="0"/>
    <b v="0"/>
    <s v="publishing/nonfiction"/>
    <x v="5"/>
    <x v="9"/>
  </r>
  <r>
    <n v="813"/>
    <s v="Buckley Group"/>
    <s v="Diverse high-level attitude"/>
    <x v="170"/>
    <x v="788"/>
    <x v="1"/>
    <x v="802"/>
    <x v="520"/>
    <n v="3.5206801470588234"/>
    <x v="1"/>
    <x v="1"/>
    <x v="732"/>
    <n v="1346907600"/>
    <x v="0"/>
    <b v="0"/>
    <s v="games/video games"/>
    <x v="6"/>
    <x v="11"/>
  </r>
  <r>
    <n v="814"/>
    <s v="Vincent PLC"/>
    <s v="Visionary 24hour analyzer"/>
    <x v="170"/>
    <x v="789"/>
    <x v="0"/>
    <x v="803"/>
    <x v="521"/>
    <n v="2.5607638888888888"/>
    <x v="3"/>
    <x v="3"/>
    <x v="733"/>
    <n v="1464498000"/>
    <x v="0"/>
    <b v="1"/>
    <s v="music/rock"/>
    <x v="1"/>
    <x v="1"/>
  </r>
  <r>
    <n v="815"/>
    <s v="Watson-Douglas"/>
    <s v="Centralized bandwidth-monitored leverage"/>
    <x v="25"/>
    <x v="790"/>
    <x v="1"/>
    <x v="804"/>
    <x v="236"/>
    <n v="0.7116575591985429"/>
    <x v="0"/>
    <x v="0"/>
    <x v="734"/>
    <n v="1514181600"/>
    <x v="0"/>
    <b v="0"/>
    <s v="music/rock"/>
    <x v="1"/>
    <x v="1"/>
  </r>
  <r>
    <n v="816"/>
    <s v="Jones, Casey and Jones"/>
    <s v="Ergonomic mission-critical moratorium"/>
    <x v="173"/>
    <x v="723"/>
    <x v="1"/>
    <x v="805"/>
    <x v="221"/>
    <n v="4.6256946714612619"/>
    <x v="1"/>
    <x v="1"/>
    <x v="406"/>
    <n v="1392184800"/>
    <x v="1"/>
    <b v="1"/>
    <s v="theater/plays"/>
    <x v="3"/>
    <x v="3"/>
  </r>
  <r>
    <n v="817"/>
    <s v="Alvarez-Bauer"/>
    <s v="Front-line intermediate moderator"/>
    <x v="399"/>
    <x v="791"/>
    <x v="1"/>
    <x v="806"/>
    <x v="522"/>
    <n v="0.14817007699374324"/>
    <x v="6"/>
    <x v="6"/>
    <x v="735"/>
    <n v="1559365200"/>
    <x v="0"/>
    <b v="1"/>
    <s v="publishing/nonfiction"/>
    <x v="5"/>
    <x v="9"/>
  </r>
  <r>
    <n v="818"/>
    <s v="Martinez LLC"/>
    <s v="Automated local secured line"/>
    <x v="31"/>
    <x v="792"/>
    <x v="1"/>
    <x v="807"/>
    <x v="464"/>
    <n v="15.867494824016564"/>
    <x v="1"/>
    <x v="1"/>
    <x v="736"/>
    <n v="1549173600"/>
    <x v="0"/>
    <b v="1"/>
    <s v="theater/plays"/>
    <x v="3"/>
    <x v="3"/>
  </r>
  <r>
    <n v="819"/>
    <s v="Buck-Khan"/>
    <s v="Integrated bandwidth-monitored alliance"/>
    <x v="200"/>
    <x v="793"/>
    <x v="0"/>
    <x v="808"/>
    <x v="523"/>
    <n v="1.0779344967726512"/>
    <x v="1"/>
    <x v="1"/>
    <x v="737"/>
    <n v="1355032800"/>
    <x v="1"/>
    <b v="0"/>
    <s v="games/video games"/>
    <x v="6"/>
    <x v="11"/>
  </r>
  <r>
    <n v="820"/>
    <s v="Valdez, Williams and Meyer"/>
    <s v="Cross-group heuristic forecast"/>
    <x v="42"/>
    <x v="794"/>
    <x v="1"/>
    <x v="809"/>
    <x v="524"/>
    <n v="2.8695340501792117"/>
    <x v="4"/>
    <x v="4"/>
    <x v="192"/>
    <n v="1533963600"/>
    <x v="0"/>
    <b v="1"/>
    <s v="music/rock"/>
    <x v="1"/>
    <x v="1"/>
  </r>
  <r>
    <n v="821"/>
    <s v="Alvarez-Andrews"/>
    <s v="Extended impactful secured line"/>
    <x v="70"/>
    <x v="795"/>
    <x v="1"/>
    <x v="810"/>
    <x v="155"/>
    <n v="1.3870748299319728"/>
    <x v="1"/>
    <x v="1"/>
    <x v="738"/>
    <n v="1489381200"/>
    <x v="0"/>
    <b v="0"/>
    <s v="film &amp; video/documentary"/>
    <x v="4"/>
    <x v="4"/>
  </r>
  <r>
    <n v="822"/>
    <s v="Stewart and Sons"/>
    <s v="Distributed optimizing protocol"/>
    <x v="400"/>
    <x v="796"/>
    <x v="1"/>
    <x v="811"/>
    <x v="525"/>
    <n v="0.16665079365079366"/>
    <x v="1"/>
    <x v="1"/>
    <x v="739"/>
    <n v="1395032400"/>
    <x v="0"/>
    <b v="0"/>
    <s v="music/rock"/>
    <x v="1"/>
    <x v="1"/>
  </r>
  <r>
    <n v="823"/>
    <s v="Dyer Inc"/>
    <s v="Secured well-modulated system engine"/>
    <x v="178"/>
    <x v="797"/>
    <x v="1"/>
    <x v="812"/>
    <x v="526"/>
    <n v="1.4169570267131242"/>
    <x v="1"/>
    <x v="1"/>
    <x v="613"/>
    <n v="1412485200"/>
    <x v="1"/>
    <b v="1"/>
    <s v="music/rock"/>
    <x v="1"/>
    <x v="1"/>
  </r>
  <r>
    <n v="824"/>
    <s v="Anderson, Williams and Cox"/>
    <s v="Streamlined national benchmark"/>
    <x v="401"/>
    <x v="798"/>
    <x v="1"/>
    <x v="813"/>
    <x v="527"/>
    <n v="9.881985294117647E-2"/>
    <x v="1"/>
    <x v="1"/>
    <x v="740"/>
    <n v="1279688400"/>
    <x v="0"/>
    <b v="1"/>
    <s v="publishing/nonfiction"/>
    <x v="5"/>
    <x v="9"/>
  </r>
  <r>
    <n v="825"/>
    <s v="Solomon PLC"/>
    <s v="Open-architected 24/7 infrastructure"/>
    <x v="136"/>
    <x v="799"/>
    <x v="1"/>
    <x v="814"/>
    <x v="144"/>
    <n v="2.468152866242038"/>
    <x v="4"/>
    <x v="4"/>
    <x v="145"/>
    <n v="1501995600"/>
    <x v="0"/>
    <b v="0"/>
    <s v="film &amp; video/shorts"/>
    <x v="4"/>
    <x v="12"/>
  </r>
  <r>
    <n v="826"/>
    <s v="Miller-Hubbard"/>
    <s v="Digitized 6thgeneration Local Area Network"/>
    <x v="54"/>
    <x v="800"/>
    <x v="1"/>
    <x v="815"/>
    <x v="346"/>
    <n v="2.3558541973490428"/>
    <x v="1"/>
    <x v="1"/>
    <x v="741"/>
    <n v="1294639200"/>
    <x v="0"/>
    <b v="1"/>
    <s v="theater/plays"/>
    <x v="3"/>
    <x v="3"/>
  </r>
  <r>
    <n v="827"/>
    <s v="Miranda, Martinez and Lowery"/>
    <s v="Innovative actuating artificial intelligence"/>
    <x v="173"/>
    <x v="801"/>
    <x v="1"/>
    <x v="816"/>
    <x v="172"/>
    <n v="3.252386002120891"/>
    <x v="2"/>
    <x v="2"/>
    <x v="742"/>
    <n v="1305435600"/>
    <x v="0"/>
    <b v="1"/>
    <s v="film &amp; video/drama"/>
    <x v="4"/>
    <x v="6"/>
  </r>
  <r>
    <n v="828"/>
    <s v="Munoz, Cherry and Bell"/>
    <s v="Cross-platform reciprocal budgetary management"/>
    <x v="143"/>
    <x v="802"/>
    <x v="0"/>
    <x v="817"/>
    <x v="131"/>
    <n v="0.98571428571428577"/>
    <x v="1"/>
    <x v="1"/>
    <x v="202"/>
    <n v="1537592400"/>
    <x v="0"/>
    <b v="0"/>
    <s v="theater/plays"/>
    <x v="3"/>
    <x v="3"/>
  </r>
  <r>
    <n v="829"/>
    <s v="Baker-Higgins"/>
    <s v="Vision-oriented scalable portal"/>
    <x v="103"/>
    <x v="803"/>
    <x v="0"/>
    <x v="818"/>
    <x v="110"/>
    <n v="0.33340097402597402"/>
    <x v="1"/>
    <x v="1"/>
    <x v="743"/>
    <n v="1435122000"/>
    <x v="0"/>
    <b v="0"/>
    <s v="theater/plays"/>
    <x v="3"/>
    <x v="3"/>
  </r>
  <r>
    <n v="830"/>
    <s v="Johnson, Turner and Carroll"/>
    <s v="Persevering zero administration knowledge user"/>
    <x v="319"/>
    <x v="804"/>
    <x v="0"/>
    <x v="819"/>
    <x v="528"/>
    <n v="5.3229665071770335E-2"/>
    <x v="1"/>
    <x v="1"/>
    <x v="744"/>
    <n v="1520056800"/>
    <x v="0"/>
    <b v="0"/>
    <s v="theater/plays"/>
    <x v="3"/>
    <x v="3"/>
  </r>
  <r>
    <n v="831"/>
    <s v="Ward PLC"/>
    <s v="Front-line bottom-line Graphic Interface"/>
    <x v="402"/>
    <x v="805"/>
    <x v="1"/>
    <x v="820"/>
    <x v="529"/>
    <n v="2.5744706578175548E-2"/>
    <x v="1"/>
    <x v="1"/>
    <x v="745"/>
    <n v="1335675600"/>
    <x v="0"/>
    <b v="0"/>
    <s v="photography/photography books"/>
    <x v="7"/>
    <x v="14"/>
  </r>
  <r>
    <n v="832"/>
    <s v="Bradley, Beck and Mayo"/>
    <s v="Synergized fault-tolerant hierarchy"/>
    <x v="403"/>
    <x v="806"/>
    <x v="1"/>
    <x v="821"/>
    <x v="265"/>
    <n v="0.24300379793826207"/>
    <x v="3"/>
    <x v="3"/>
    <x v="746"/>
    <n v="1448431200"/>
    <x v="1"/>
    <b v="0"/>
    <s v="publishing/translations"/>
    <x v="5"/>
    <x v="18"/>
  </r>
  <r>
    <n v="833"/>
    <s v="Levine, Martin and Hernandez"/>
    <s v="Expanded asynchronous groupware"/>
    <x v="85"/>
    <x v="807"/>
    <x v="1"/>
    <x v="822"/>
    <x v="34"/>
    <n v="0.95570409982174687"/>
    <x v="3"/>
    <x v="3"/>
    <x v="747"/>
    <n v="1298613600"/>
    <x v="0"/>
    <b v="0"/>
    <s v="publishing/translations"/>
    <x v="5"/>
    <x v="18"/>
  </r>
  <r>
    <n v="834"/>
    <s v="Gallegos, Wagner and Gaines"/>
    <s v="Expanded fault-tolerant emulation"/>
    <x v="190"/>
    <x v="808"/>
    <x v="1"/>
    <x v="823"/>
    <x v="530"/>
    <n v="1.2925060435132958"/>
    <x v="1"/>
    <x v="1"/>
    <x v="362"/>
    <n v="1372482000"/>
    <x v="0"/>
    <b v="0"/>
    <s v="theater/plays"/>
    <x v="3"/>
    <x v="3"/>
  </r>
  <r>
    <n v="835"/>
    <s v="Hodges, Smith and Kelly"/>
    <s v="Future-proofed 24hour model"/>
    <x v="404"/>
    <x v="809"/>
    <x v="0"/>
    <x v="824"/>
    <x v="531"/>
    <n v="5.104606320724088E-2"/>
    <x v="1"/>
    <x v="1"/>
    <x v="748"/>
    <n v="1425621600"/>
    <x v="0"/>
    <b v="0"/>
    <s v="technology/web"/>
    <x v="2"/>
    <x v="2"/>
  </r>
  <r>
    <n v="836"/>
    <s v="Macias Inc"/>
    <s v="Optimized didactic intranet"/>
    <x v="32"/>
    <x v="810"/>
    <x v="0"/>
    <x v="825"/>
    <x v="115"/>
    <n v="0.79931704754399779"/>
    <x v="1"/>
    <x v="1"/>
    <x v="749"/>
    <n v="1266300000"/>
    <x v="0"/>
    <b v="0"/>
    <s v="music/indie rock"/>
    <x v="1"/>
    <x v="7"/>
  </r>
  <r>
    <n v="837"/>
    <s v="Cook-Ortiz"/>
    <s v="Right-sized dedicated standardization"/>
    <x v="405"/>
    <x v="811"/>
    <x v="1"/>
    <x v="826"/>
    <x v="532"/>
    <n v="0.47461399884930627"/>
    <x v="1"/>
    <x v="1"/>
    <x v="643"/>
    <n v="1305867600"/>
    <x v="0"/>
    <b v="0"/>
    <s v="music/jazz"/>
    <x v="1"/>
    <x v="17"/>
  </r>
  <r>
    <n v="838"/>
    <s v="Jordan-Fischer"/>
    <s v="Vision-oriented high-level extranet"/>
    <x v="330"/>
    <x v="812"/>
    <x v="1"/>
    <x v="827"/>
    <x v="210"/>
    <n v="0.53220785440613028"/>
    <x v="1"/>
    <x v="1"/>
    <x v="750"/>
    <n v="1538802000"/>
    <x v="0"/>
    <b v="0"/>
    <s v="theater/plays"/>
    <x v="3"/>
    <x v="3"/>
  </r>
  <r>
    <n v="839"/>
    <s v="Pierce-Ramirez"/>
    <s v="Organized scalable initiative"/>
    <x v="106"/>
    <x v="813"/>
    <x v="1"/>
    <x v="828"/>
    <x v="144"/>
    <n v="1.2113491603937465"/>
    <x v="1"/>
    <x v="1"/>
    <x v="751"/>
    <n v="1398920400"/>
    <x v="0"/>
    <b v="1"/>
    <s v="film &amp; video/documentary"/>
    <x v="4"/>
    <x v="4"/>
  </r>
  <r>
    <n v="840"/>
    <s v="Howell and Sons"/>
    <s v="Enhanced regional moderator"/>
    <x v="406"/>
    <x v="814"/>
    <x v="1"/>
    <x v="829"/>
    <x v="533"/>
    <n v="2.8373432267048991E-2"/>
    <x v="1"/>
    <x v="1"/>
    <x v="752"/>
    <n v="1405659600"/>
    <x v="0"/>
    <b v="1"/>
    <s v="theater/plays"/>
    <x v="3"/>
    <x v="3"/>
  </r>
  <r>
    <n v="841"/>
    <s v="Garcia, Dunn and Richardson"/>
    <s v="Automated even-keeled emulation"/>
    <x v="14"/>
    <x v="815"/>
    <x v="1"/>
    <x v="830"/>
    <x v="287"/>
    <n v="0.92102091456930157"/>
    <x v="1"/>
    <x v="1"/>
    <x v="753"/>
    <n v="1457244000"/>
    <x v="0"/>
    <b v="0"/>
    <s v="technology/web"/>
    <x v="2"/>
    <x v="2"/>
  </r>
  <r>
    <n v="842"/>
    <s v="Lawson and Sons"/>
    <s v="Reverse-engineered multi-tasking product"/>
    <x v="42"/>
    <x v="816"/>
    <x v="1"/>
    <x v="831"/>
    <x v="227"/>
    <n v="4.2661616161616163"/>
    <x v="6"/>
    <x v="6"/>
    <x v="754"/>
    <n v="1529298000"/>
    <x v="0"/>
    <b v="0"/>
    <s v="technology/wearables"/>
    <x v="2"/>
    <x v="8"/>
  </r>
  <r>
    <n v="843"/>
    <s v="Porter-Hicks"/>
    <s v="De-engineered next generation parallelism"/>
    <x v="35"/>
    <x v="817"/>
    <x v="0"/>
    <x v="832"/>
    <x v="254"/>
    <n v="0.93078512396694202"/>
    <x v="1"/>
    <x v="1"/>
    <x v="755"/>
    <n v="1535778000"/>
    <x v="0"/>
    <b v="0"/>
    <s v="photography/photography books"/>
    <x v="7"/>
    <x v="14"/>
  </r>
  <r>
    <n v="844"/>
    <s v="Rodriguez-Hansen"/>
    <s v="Intuitive cohesive groupware"/>
    <x v="35"/>
    <x v="818"/>
    <x v="3"/>
    <x v="833"/>
    <x v="115"/>
    <n v="1.0574226305609284"/>
    <x v="1"/>
    <x v="1"/>
    <x v="756"/>
    <n v="1327471200"/>
    <x v="0"/>
    <b v="0"/>
    <s v="film &amp; video/documentary"/>
    <x v="4"/>
    <x v="4"/>
  </r>
  <r>
    <n v="845"/>
    <s v="Williams LLC"/>
    <s v="Up-sized high-level access"/>
    <x v="407"/>
    <x v="819"/>
    <x v="1"/>
    <x v="834"/>
    <x v="534"/>
    <n v="0.14590055851046971"/>
    <x v="4"/>
    <x v="4"/>
    <x v="757"/>
    <n v="1529557200"/>
    <x v="0"/>
    <b v="0"/>
    <s v="technology/web"/>
    <x v="2"/>
    <x v="2"/>
  </r>
  <r>
    <n v="846"/>
    <s v="Cooper, Stanley and Bryant"/>
    <s v="Phased empowering success"/>
    <x v="67"/>
    <x v="820"/>
    <x v="1"/>
    <x v="835"/>
    <x v="44"/>
    <n v="10.59375"/>
    <x v="1"/>
    <x v="1"/>
    <x v="758"/>
    <n v="1535259600"/>
    <x v="1"/>
    <b v="1"/>
    <s v="technology/web"/>
    <x v="2"/>
    <x v="2"/>
  </r>
  <r>
    <n v="847"/>
    <s v="Miller, Glenn and Adams"/>
    <s v="Distributed actuating project"/>
    <x v="53"/>
    <x v="695"/>
    <x v="1"/>
    <x v="836"/>
    <x v="460"/>
    <n v="2.1613152804642168"/>
    <x v="1"/>
    <x v="1"/>
    <x v="759"/>
    <n v="1515564000"/>
    <x v="0"/>
    <b v="0"/>
    <s v="food/food trucks"/>
    <x v="0"/>
    <x v="0"/>
  </r>
  <r>
    <n v="848"/>
    <s v="Cole, Salazar and Moreno"/>
    <s v="Robust motivating orchestration"/>
    <x v="170"/>
    <x v="821"/>
    <x v="1"/>
    <x v="837"/>
    <x v="535"/>
    <n v="1.9678415697674418"/>
    <x v="1"/>
    <x v="1"/>
    <x v="760"/>
    <n v="1277096400"/>
    <x v="0"/>
    <b v="0"/>
    <s v="film &amp; video/drama"/>
    <x v="4"/>
    <x v="6"/>
  </r>
  <r>
    <n v="849"/>
    <s v="Jones-Ryan"/>
    <s v="Vision-oriented uniform instruction set"/>
    <x v="313"/>
    <x v="822"/>
    <x v="1"/>
    <x v="838"/>
    <x v="253"/>
    <n v="0.4335164568039282"/>
    <x v="1"/>
    <x v="1"/>
    <x v="761"/>
    <n v="1329026400"/>
    <x v="0"/>
    <b v="1"/>
    <s v="music/indie rock"/>
    <x v="1"/>
    <x v="7"/>
  </r>
  <r>
    <n v="850"/>
    <s v="Hood, Perez and Meadows"/>
    <s v="Cross-group upward-trending hierarchy"/>
    <x v="0"/>
    <x v="99"/>
    <x v="0"/>
    <x v="100"/>
    <x v="49"/>
    <n v="1"/>
    <x v="1"/>
    <x v="1"/>
    <x v="762"/>
    <n v="1322978400"/>
    <x v="1"/>
    <b v="0"/>
    <s v="music/rock"/>
    <x v="1"/>
    <x v="1"/>
  </r>
  <r>
    <n v="851"/>
    <s v="Bright and Sons"/>
    <s v="Object-based needs-based info-mediaries"/>
    <x v="46"/>
    <x v="823"/>
    <x v="1"/>
    <x v="839"/>
    <x v="415"/>
    <n v="1.2987499999999998"/>
    <x v="1"/>
    <x v="1"/>
    <x v="444"/>
    <n v="1338786000"/>
    <x v="0"/>
    <b v="0"/>
    <s v="music/electric music"/>
    <x v="1"/>
    <x v="5"/>
  </r>
  <r>
    <n v="852"/>
    <s v="Brady Ltd"/>
    <s v="Open-source reciprocal standardization"/>
    <x v="70"/>
    <x v="824"/>
    <x v="0"/>
    <x v="840"/>
    <x v="249"/>
    <n v="1.6491112574061884"/>
    <x v="1"/>
    <x v="1"/>
    <x v="763"/>
    <n v="1311656400"/>
    <x v="0"/>
    <b v="1"/>
    <s v="games/video games"/>
    <x v="6"/>
    <x v="11"/>
  </r>
  <r>
    <n v="853"/>
    <s v="Collier LLC"/>
    <s v="Secured well-modulated projection"/>
    <x v="408"/>
    <x v="825"/>
    <x v="1"/>
    <x v="841"/>
    <x v="50"/>
    <n v="0.44448430779288595"/>
    <x v="0"/>
    <x v="0"/>
    <x v="764"/>
    <n v="1308978000"/>
    <x v="0"/>
    <b v="1"/>
    <s v="music/indie rock"/>
    <x v="1"/>
    <x v="7"/>
  </r>
  <r>
    <n v="854"/>
    <s v="Campbell, Thomas and Obrien"/>
    <s v="Multi-channeled secondary middleware"/>
    <x v="409"/>
    <x v="826"/>
    <x v="1"/>
    <x v="842"/>
    <x v="536"/>
    <n v="4.2686323873796686E-2"/>
    <x v="0"/>
    <x v="0"/>
    <x v="765"/>
    <n v="1576389600"/>
    <x v="0"/>
    <b v="0"/>
    <s v="publishing/fiction"/>
    <x v="5"/>
    <x v="13"/>
  </r>
  <r>
    <n v="855"/>
    <s v="Moses-Terry"/>
    <s v="Horizontal clear-thinking framework"/>
    <x v="410"/>
    <x v="827"/>
    <x v="1"/>
    <x v="843"/>
    <x v="15"/>
    <n v="0.22649572649572652"/>
    <x v="2"/>
    <x v="2"/>
    <x v="766"/>
    <n v="1311051600"/>
    <x v="0"/>
    <b v="0"/>
    <s v="theater/plays"/>
    <x v="3"/>
    <x v="3"/>
  </r>
  <r>
    <n v="856"/>
    <s v="Williams and Sons"/>
    <s v="Profound composite core"/>
    <x v="166"/>
    <x v="828"/>
    <x v="1"/>
    <x v="844"/>
    <x v="1"/>
    <n v="2.2568565400843879"/>
    <x v="1"/>
    <x v="1"/>
    <x v="767"/>
    <n v="1336712400"/>
    <x v="0"/>
    <b v="0"/>
    <s v="food/food trucks"/>
    <x v="0"/>
    <x v="0"/>
  </r>
  <r>
    <n v="857"/>
    <s v="Miranda, Gray and Hale"/>
    <s v="Programmable disintermediate matrices"/>
    <x v="98"/>
    <x v="829"/>
    <x v="1"/>
    <x v="845"/>
    <x v="537"/>
    <n v="0.62163522012578609"/>
    <x v="5"/>
    <x v="5"/>
    <x v="768"/>
    <n v="1330408800"/>
    <x v="1"/>
    <b v="0"/>
    <s v="film &amp; video/shorts"/>
    <x v="4"/>
    <x v="12"/>
  </r>
  <r>
    <n v="858"/>
    <s v="Ayala, Crawford and Taylor"/>
    <s v="Realigned 5thgeneration knowledge user"/>
    <x v="220"/>
    <x v="830"/>
    <x v="0"/>
    <x v="846"/>
    <x v="164"/>
    <n v="1.9842857142857144"/>
    <x v="1"/>
    <x v="1"/>
    <x v="769"/>
    <n v="1524891600"/>
    <x v="1"/>
    <b v="0"/>
    <s v="food/food trucks"/>
    <x v="0"/>
    <x v="0"/>
  </r>
  <r>
    <n v="859"/>
    <s v="Martinez Ltd"/>
    <s v="Multi-layered upward-trending groupware"/>
    <x v="190"/>
    <x v="831"/>
    <x v="0"/>
    <x v="847"/>
    <x v="377"/>
    <n v="0.56403565992607085"/>
    <x v="1"/>
    <x v="1"/>
    <x v="770"/>
    <n v="1363669200"/>
    <x v="0"/>
    <b v="1"/>
    <s v="theater/plays"/>
    <x v="3"/>
    <x v="3"/>
  </r>
  <r>
    <n v="860"/>
    <s v="Lee PLC"/>
    <s v="Re-contextualized leadingedge firmware"/>
    <x v="22"/>
    <x v="832"/>
    <x v="1"/>
    <x v="848"/>
    <x v="167"/>
    <n v="3.8715384615384618"/>
    <x v="1"/>
    <x v="1"/>
    <x v="771"/>
    <n v="1551420000"/>
    <x v="0"/>
    <b v="1"/>
    <s v="technology/wearables"/>
    <x v="2"/>
    <x v="8"/>
  </r>
  <r>
    <n v="861"/>
    <s v="Young, Ramsey and Powell"/>
    <s v="Devolved disintermediate analyzer"/>
    <x v="35"/>
    <x v="833"/>
    <x v="1"/>
    <x v="849"/>
    <x v="25"/>
    <n v="0.64953987730061358"/>
    <x v="1"/>
    <x v="1"/>
    <x v="772"/>
    <n v="1269838800"/>
    <x v="0"/>
    <b v="0"/>
    <s v="theater/plays"/>
    <x v="3"/>
    <x v="3"/>
  </r>
  <r>
    <n v="862"/>
    <s v="Lewis and Sons"/>
    <s v="Profound disintermediate open system"/>
    <x v="26"/>
    <x v="834"/>
    <x v="1"/>
    <x v="850"/>
    <x v="72"/>
    <n v="2.2050420168067228"/>
    <x v="1"/>
    <x v="1"/>
    <x v="773"/>
    <n v="1312520400"/>
    <x v="0"/>
    <b v="0"/>
    <s v="theater/plays"/>
    <x v="3"/>
    <x v="3"/>
  </r>
  <r>
    <n v="863"/>
    <s v="Davis-Johnson"/>
    <s v="Automated reciprocal protocol"/>
    <x v="1"/>
    <x v="835"/>
    <x v="1"/>
    <x v="851"/>
    <x v="538"/>
    <n v="1.782422646477946"/>
    <x v="1"/>
    <x v="1"/>
    <x v="774"/>
    <n v="1436504400"/>
    <x v="0"/>
    <b v="1"/>
    <s v="film &amp; video/television"/>
    <x v="4"/>
    <x v="19"/>
  </r>
  <r>
    <n v="864"/>
    <s v="Stevenson-Thompson"/>
    <s v="Automated static workforce"/>
    <x v="3"/>
    <x v="836"/>
    <x v="1"/>
    <x v="852"/>
    <x v="503"/>
    <n v="2.3138095238095238"/>
    <x v="1"/>
    <x v="1"/>
    <x v="775"/>
    <n v="1472014800"/>
    <x v="0"/>
    <b v="0"/>
    <s v="film &amp; video/shorts"/>
    <x v="4"/>
    <x v="12"/>
  </r>
  <r>
    <n v="865"/>
    <s v="Ellis, Smith and Armstrong"/>
    <s v="Horizontal attitude-oriented help-desk"/>
    <x v="411"/>
    <x v="837"/>
    <x v="1"/>
    <x v="853"/>
    <x v="539"/>
    <n v="5.6791255395574877E-2"/>
    <x v="1"/>
    <x v="1"/>
    <x v="776"/>
    <n v="1411534800"/>
    <x v="0"/>
    <b v="0"/>
    <s v="theater/plays"/>
    <x v="3"/>
    <x v="3"/>
  </r>
  <r>
    <n v="866"/>
    <s v="Jackson-Brown"/>
    <s v="Versatile 5thgeneration matrices"/>
    <x v="412"/>
    <x v="838"/>
    <x v="3"/>
    <x v="854"/>
    <x v="540"/>
    <n v="4.8152836597739689E-2"/>
    <x v="1"/>
    <x v="1"/>
    <x v="777"/>
    <n v="1304917200"/>
    <x v="0"/>
    <b v="0"/>
    <s v="photography/photography books"/>
    <x v="7"/>
    <x v="14"/>
  </r>
  <r>
    <n v="867"/>
    <s v="Kane, Pruitt and Rivera"/>
    <s v="Cross-platform next generation service-desk"/>
    <x v="73"/>
    <x v="839"/>
    <x v="1"/>
    <x v="855"/>
    <x v="402"/>
    <n v="0.54145833333333337"/>
    <x v="1"/>
    <x v="1"/>
    <x v="778"/>
    <n v="1539579600"/>
    <x v="0"/>
    <b v="0"/>
    <s v="food/food trucks"/>
    <x v="0"/>
    <x v="0"/>
  </r>
  <r>
    <n v="868"/>
    <s v="Wood, Buckley and Meza"/>
    <s v="Front-line web-enabled installation"/>
    <x v="260"/>
    <x v="762"/>
    <x v="1"/>
    <x v="856"/>
    <x v="105"/>
    <n v="1.4670068027210885"/>
    <x v="1"/>
    <x v="1"/>
    <x v="779"/>
    <n v="1382504400"/>
    <x v="0"/>
    <b v="0"/>
    <s v="theater/plays"/>
    <x v="3"/>
    <x v="3"/>
  </r>
  <r>
    <n v="869"/>
    <s v="Brown-Williams"/>
    <s v="Multi-channeled responsive product"/>
    <x v="413"/>
    <x v="840"/>
    <x v="0"/>
    <x v="857"/>
    <x v="541"/>
    <n v="4.5063727550922153E-2"/>
    <x v="1"/>
    <x v="1"/>
    <x v="780"/>
    <n v="1278306000"/>
    <x v="0"/>
    <b v="0"/>
    <s v="film &amp; video/drama"/>
    <x v="4"/>
    <x v="6"/>
  </r>
  <r>
    <n v="870"/>
    <s v="Hansen-Austin"/>
    <s v="Adaptive demand-driven encryption"/>
    <x v="106"/>
    <x v="841"/>
    <x v="0"/>
    <x v="858"/>
    <x v="246"/>
    <n v="0.74272834603413118"/>
    <x v="1"/>
    <x v="1"/>
    <x v="335"/>
    <n v="1442552400"/>
    <x v="0"/>
    <b v="0"/>
    <s v="theater/plays"/>
    <x v="3"/>
    <x v="3"/>
  </r>
  <r>
    <n v="871"/>
    <s v="Santana-George"/>
    <s v="Re-engineered client-driven knowledge user"/>
    <x v="414"/>
    <x v="842"/>
    <x v="1"/>
    <x v="859"/>
    <x v="542"/>
    <n v="0.11750180853629129"/>
    <x v="1"/>
    <x v="1"/>
    <x v="535"/>
    <n v="1511071200"/>
    <x v="0"/>
    <b v="1"/>
    <s v="theater/plays"/>
    <x v="3"/>
    <x v="3"/>
  </r>
  <r>
    <n v="872"/>
    <s v="Davis LLC"/>
    <s v="Compatible logistical paradigm"/>
    <x v="53"/>
    <x v="843"/>
    <x v="1"/>
    <x v="860"/>
    <x v="543"/>
    <n v="2.0992907801418439"/>
    <x v="2"/>
    <x v="2"/>
    <x v="270"/>
    <n v="1536382800"/>
    <x v="0"/>
    <b v="0"/>
    <s v="film &amp; video/science fiction"/>
    <x v="4"/>
    <x v="22"/>
  </r>
  <r>
    <n v="873"/>
    <s v="Vazquez, Ochoa and Clark"/>
    <s v="Intuitive value-added installation"/>
    <x v="369"/>
    <x v="844"/>
    <x v="1"/>
    <x v="861"/>
    <x v="544"/>
    <n v="9.9780093073372378E-2"/>
    <x v="1"/>
    <x v="1"/>
    <x v="781"/>
    <n v="1389592800"/>
    <x v="0"/>
    <b v="0"/>
    <s v="photography/photography books"/>
    <x v="7"/>
    <x v="14"/>
  </r>
  <r>
    <n v="874"/>
    <s v="Chung-Nguyen"/>
    <s v="Managed discrete parallelism"/>
    <x v="415"/>
    <x v="845"/>
    <x v="1"/>
    <x v="862"/>
    <x v="545"/>
    <n v="7.9608839693227296E-2"/>
    <x v="1"/>
    <x v="1"/>
    <x v="782"/>
    <n v="1275282000"/>
    <x v="0"/>
    <b v="1"/>
    <s v="photography/photography books"/>
    <x v="7"/>
    <x v="14"/>
  </r>
  <r>
    <n v="875"/>
    <s v="Mueller-Harmon"/>
    <s v="Implemented tangible approach"/>
    <x v="58"/>
    <x v="846"/>
    <x v="0"/>
    <x v="863"/>
    <x v="109"/>
    <n v="1.0324957491025883"/>
    <x v="1"/>
    <x v="1"/>
    <x v="783"/>
    <n v="1294984800"/>
    <x v="0"/>
    <b v="0"/>
    <s v="music/rock"/>
    <x v="1"/>
    <x v="1"/>
  </r>
  <r>
    <n v="876"/>
    <s v="Dixon, Perez and Banks"/>
    <s v="Re-engineered encompassing definition"/>
    <x v="111"/>
    <x v="847"/>
    <x v="0"/>
    <x v="864"/>
    <x v="176"/>
    <n v="0.44620587613612339"/>
    <x v="0"/>
    <x v="0"/>
    <x v="784"/>
    <n v="1562043600"/>
    <x v="0"/>
    <b v="0"/>
    <s v="photography/photography books"/>
    <x v="7"/>
    <x v="14"/>
  </r>
  <r>
    <n v="877"/>
    <s v="Estrada Group"/>
    <s v="Multi-lateral uniform collaboration"/>
    <x v="416"/>
    <x v="848"/>
    <x v="0"/>
    <x v="865"/>
    <x v="546"/>
    <n v="6.2978826684385703E-2"/>
    <x v="1"/>
    <x v="1"/>
    <x v="785"/>
    <n v="1469595600"/>
    <x v="0"/>
    <b v="0"/>
    <s v="food/food trucks"/>
    <x v="0"/>
    <x v="0"/>
  </r>
  <r>
    <n v="878"/>
    <s v="Lutz Group"/>
    <s v="Enterprise-wide foreground paradigm"/>
    <x v="50"/>
    <x v="849"/>
    <x v="0"/>
    <x v="866"/>
    <x v="65"/>
    <n v="3.1234567901234569"/>
    <x v="6"/>
    <x v="6"/>
    <x v="786"/>
    <n v="1581141600"/>
    <x v="0"/>
    <b v="0"/>
    <s v="music/metal"/>
    <x v="1"/>
    <x v="16"/>
  </r>
  <r>
    <n v="879"/>
    <s v="Ortiz Inc"/>
    <s v="Stand-alone incremental parallelism"/>
    <x v="67"/>
    <x v="675"/>
    <x v="1"/>
    <x v="867"/>
    <x v="4"/>
    <n v="10.260377358490565"/>
    <x v="1"/>
    <x v="1"/>
    <x v="787"/>
    <n v="1488520800"/>
    <x v="0"/>
    <b v="0"/>
    <s v="publishing/nonfiction"/>
    <x v="5"/>
    <x v="9"/>
  </r>
  <r>
    <n v="880"/>
    <s v="Craig, Ellis and Miller"/>
    <s v="Persevering 5thgeneration throughput"/>
    <x v="396"/>
    <x v="850"/>
    <x v="1"/>
    <x v="868"/>
    <x v="547"/>
    <n v="9.4665241711319084E-2"/>
    <x v="1"/>
    <x v="1"/>
    <x v="788"/>
    <n v="1563858000"/>
    <x v="0"/>
    <b v="0"/>
    <s v="music/electric music"/>
    <x v="1"/>
    <x v="5"/>
  </r>
  <r>
    <n v="881"/>
    <s v="Charles Inc"/>
    <s v="Implemented object-oriented synergy"/>
    <x v="417"/>
    <x v="851"/>
    <x v="0"/>
    <x v="869"/>
    <x v="15"/>
    <n v="8.6168892662377941E-2"/>
    <x v="1"/>
    <x v="1"/>
    <x v="330"/>
    <n v="1438923600"/>
    <x v="0"/>
    <b v="1"/>
    <s v="theater/plays"/>
    <x v="3"/>
    <x v="3"/>
  </r>
  <r>
    <n v="882"/>
    <s v="White-Rosario"/>
    <s v="Balanced demand-driven definition"/>
    <x v="126"/>
    <x v="852"/>
    <x v="1"/>
    <x v="870"/>
    <x v="175"/>
    <n v="4.625"/>
    <x v="1"/>
    <x v="1"/>
    <x v="789"/>
    <n v="1422165600"/>
    <x v="0"/>
    <b v="0"/>
    <s v="theater/plays"/>
    <x v="3"/>
    <x v="3"/>
  </r>
  <r>
    <n v="883"/>
    <s v="Simmons-Villarreal"/>
    <s v="Customer-focused mobile Graphic Interface"/>
    <x v="74"/>
    <x v="853"/>
    <x v="1"/>
    <x v="871"/>
    <x v="548"/>
    <n v="1.2327034440719291"/>
    <x v="1"/>
    <x v="1"/>
    <x v="790"/>
    <n v="1277874000"/>
    <x v="0"/>
    <b v="0"/>
    <s v="film &amp; video/shorts"/>
    <x v="4"/>
    <x v="12"/>
  </r>
  <r>
    <n v="884"/>
    <s v="Strickland Group"/>
    <s v="Horizontal secondary interface"/>
    <x v="418"/>
    <x v="854"/>
    <x v="0"/>
    <x v="872"/>
    <x v="549"/>
    <n v="3.395349934560337E-2"/>
    <x v="1"/>
    <x v="1"/>
    <x v="791"/>
    <n v="1399352400"/>
    <x v="0"/>
    <b v="1"/>
    <s v="theater/plays"/>
    <x v="3"/>
    <x v="3"/>
  </r>
  <r>
    <n v="885"/>
    <s v="Lynch Ltd"/>
    <s v="Virtual analyzing collaboration"/>
    <x v="37"/>
    <x v="855"/>
    <x v="1"/>
    <x v="873"/>
    <x v="550"/>
    <n v="2.2745726495726495"/>
    <x v="1"/>
    <x v="1"/>
    <x v="792"/>
    <n v="1279083600"/>
    <x v="0"/>
    <b v="0"/>
    <s v="theater/plays"/>
    <x v="3"/>
    <x v="3"/>
  </r>
  <r>
    <n v="886"/>
    <s v="Sanders LLC"/>
    <s v="Multi-tiered explicit focus group"/>
    <x v="419"/>
    <x v="856"/>
    <x v="0"/>
    <x v="874"/>
    <x v="551"/>
    <n v="4.6478924484709562E-2"/>
    <x v="1"/>
    <x v="1"/>
    <x v="793"/>
    <n v="1284354000"/>
    <x v="0"/>
    <b v="0"/>
    <s v="music/indie rock"/>
    <x v="1"/>
    <x v="7"/>
  </r>
  <r>
    <n v="887"/>
    <s v="Cooper LLC"/>
    <s v="Multi-layered systematic knowledgebase"/>
    <x v="75"/>
    <x v="857"/>
    <x v="0"/>
    <x v="875"/>
    <x v="249"/>
    <n v="0.94665012406947879"/>
    <x v="1"/>
    <x v="1"/>
    <x v="794"/>
    <n v="1441170000"/>
    <x v="0"/>
    <b v="1"/>
    <s v="theater/plays"/>
    <x v="3"/>
    <x v="3"/>
  </r>
  <r>
    <n v="888"/>
    <s v="Palmer Ltd"/>
    <s v="Reverse-engineered uniform knowledge user"/>
    <x v="306"/>
    <x v="858"/>
    <x v="1"/>
    <x v="876"/>
    <x v="552"/>
    <n v="0.72378121284185493"/>
    <x v="1"/>
    <x v="1"/>
    <x v="795"/>
    <n v="1493528400"/>
    <x v="0"/>
    <b v="0"/>
    <s v="theater/plays"/>
    <x v="3"/>
    <x v="3"/>
  </r>
  <r>
    <n v="889"/>
    <s v="Santos Group"/>
    <s v="Secured dynamic capacity"/>
    <x v="36"/>
    <x v="859"/>
    <x v="1"/>
    <x v="877"/>
    <x v="393"/>
    <n v="1.3916861826697895"/>
    <x v="1"/>
    <x v="1"/>
    <x v="796"/>
    <n v="1395205200"/>
    <x v="0"/>
    <b v="1"/>
    <s v="music/electric music"/>
    <x v="1"/>
    <x v="5"/>
  </r>
  <r>
    <n v="890"/>
    <s v="Christian, Kim and Jimenez"/>
    <s v="Devolved foreground throughput"/>
    <x v="420"/>
    <x v="860"/>
    <x v="1"/>
    <x v="878"/>
    <x v="553"/>
    <n v="7.8883726109491431E-2"/>
    <x v="1"/>
    <x v="1"/>
    <x v="797"/>
    <n v="1561438800"/>
    <x v="0"/>
    <b v="0"/>
    <s v="music/indie rock"/>
    <x v="1"/>
    <x v="7"/>
  </r>
  <r>
    <n v="891"/>
    <s v="Williams, Price and Hurley"/>
    <s v="Synchronized demand-driven infrastructure"/>
    <x v="162"/>
    <x v="861"/>
    <x v="1"/>
    <x v="879"/>
    <x v="34"/>
    <n v="1.5672727272727272"/>
    <x v="0"/>
    <x v="0"/>
    <x v="798"/>
    <n v="1326693600"/>
    <x v="0"/>
    <b v="0"/>
    <s v="film &amp; video/documentary"/>
    <x v="4"/>
    <x v="4"/>
  </r>
  <r>
    <n v="892"/>
    <s v="Anderson, Parks and Estrada"/>
    <s v="Realigned discrete structure"/>
    <x v="46"/>
    <x v="862"/>
    <x v="1"/>
    <x v="880"/>
    <x v="554"/>
    <n v="1.2669413919413919"/>
    <x v="1"/>
    <x v="1"/>
    <x v="799"/>
    <n v="1277960400"/>
    <x v="0"/>
    <b v="0"/>
    <s v="publishing/translations"/>
    <x v="5"/>
    <x v="18"/>
  </r>
  <r>
    <n v="893"/>
    <s v="Collins-Martinez"/>
    <s v="Progressive grid-enabled website"/>
    <x v="141"/>
    <x v="863"/>
    <x v="1"/>
    <x v="881"/>
    <x v="134"/>
    <n v="0.64429289303661164"/>
    <x v="6"/>
    <x v="6"/>
    <x v="800"/>
    <n v="1434690000"/>
    <x v="0"/>
    <b v="1"/>
    <s v="film &amp; video/documentary"/>
    <x v="4"/>
    <x v="4"/>
  </r>
  <r>
    <n v="894"/>
    <s v="Barrett Inc"/>
    <s v="Organic cohesive neural-net"/>
    <x v="12"/>
    <x v="9"/>
    <x v="1"/>
    <x v="882"/>
    <x v="75"/>
    <n v="3.3697478991596634"/>
    <x v="4"/>
    <x v="4"/>
    <x v="801"/>
    <n v="1376110800"/>
    <x v="0"/>
    <b v="1"/>
    <s v="film &amp; video/television"/>
    <x v="4"/>
    <x v="19"/>
  </r>
  <r>
    <n v="895"/>
    <s v="Adams-Rollins"/>
    <s v="Integrated demand-driven info-mediaries"/>
    <x v="421"/>
    <x v="611"/>
    <x v="0"/>
    <x v="883"/>
    <x v="37"/>
    <n v="6.4964383048904589E-2"/>
    <x v="1"/>
    <x v="1"/>
    <x v="802"/>
    <n v="1518415200"/>
    <x v="0"/>
    <b v="0"/>
    <s v="theater/plays"/>
    <x v="3"/>
    <x v="3"/>
  </r>
  <r>
    <n v="896"/>
    <s v="Wright-Bryant"/>
    <s v="Reverse-engineered client-server extranet"/>
    <x v="174"/>
    <x v="864"/>
    <x v="1"/>
    <x v="884"/>
    <x v="555"/>
    <n v="0.53043448180434483"/>
    <x v="2"/>
    <x v="2"/>
    <x v="803"/>
    <n v="1310878800"/>
    <x v="0"/>
    <b v="1"/>
    <s v="food/food trucks"/>
    <x v="0"/>
    <x v="0"/>
  </r>
  <r>
    <n v="897"/>
    <s v="Berry-Cannon"/>
    <s v="Organized discrete encoding"/>
    <x v="35"/>
    <x v="865"/>
    <x v="0"/>
    <x v="885"/>
    <x v="11"/>
    <n v="1.0256734006734005"/>
    <x v="1"/>
    <x v="1"/>
    <x v="212"/>
    <n v="1556600400"/>
    <x v="0"/>
    <b v="0"/>
    <s v="theater/plays"/>
    <x v="3"/>
    <x v="3"/>
  </r>
  <r>
    <n v="898"/>
    <s v="Davis-Gonzalez"/>
    <s v="Balanced regional flexibility"/>
    <x v="422"/>
    <x v="866"/>
    <x v="0"/>
    <x v="886"/>
    <x v="556"/>
    <n v="4.2980852026078153E-2"/>
    <x v="1"/>
    <x v="1"/>
    <x v="804"/>
    <n v="1576994400"/>
    <x v="0"/>
    <b v="0"/>
    <s v="film &amp; video/documentary"/>
    <x v="4"/>
    <x v="4"/>
  </r>
  <r>
    <n v="899"/>
    <s v="Best-Young"/>
    <s v="Implemented multimedia time-frame"/>
    <x v="33"/>
    <x v="867"/>
    <x v="1"/>
    <x v="887"/>
    <x v="300"/>
    <n v="3.3097298714922636"/>
    <x v="5"/>
    <x v="5"/>
    <x v="805"/>
    <n v="1382677200"/>
    <x v="0"/>
    <b v="0"/>
    <s v="music/jazz"/>
    <x v="1"/>
    <x v="17"/>
  </r>
  <r>
    <n v="900"/>
    <s v="Powers, Smith and Deleon"/>
    <s v="Enhanced uniform service-desk"/>
    <x v="0"/>
    <x v="50"/>
    <x v="0"/>
    <x v="50"/>
    <x v="49"/>
    <n v="2"/>
    <x v="1"/>
    <x v="1"/>
    <x v="806"/>
    <n v="1411189200"/>
    <x v="0"/>
    <b v="1"/>
    <s v="technology/web"/>
    <x v="2"/>
    <x v="2"/>
  </r>
  <r>
    <n v="901"/>
    <s v="Hogan Group"/>
    <s v="Versatile bottom-line definition"/>
    <x v="36"/>
    <x v="868"/>
    <x v="1"/>
    <x v="888"/>
    <x v="122"/>
    <n v="0.98225516621743048"/>
    <x v="1"/>
    <x v="1"/>
    <x v="807"/>
    <n v="1534654800"/>
    <x v="0"/>
    <b v="1"/>
    <s v="music/rock"/>
    <x v="1"/>
    <x v="1"/>
  </r>
  <r>
    <n v="902"/>
    <s v="Wang, Silva and Byrd"/>
    <s v="Integrated bifurcated software"/>
    <x v="1"/>
    <x v="869"/>
    <x v="1"/>
    <x v="889"/>
    <x v="460"/>
    <n v="2.2948051948051948"/>
    <x v="1"/>
    <x v="1"/>
    <x v="722"/>
    <n v="1457762400"/>
    <x v="0"/>
    <b v="0"/>
    <s v="technology/web"/>
    <x v="2"/>
    <x v="2"/>
  </r>
  <r>
    <n v="903"/>
    <s v="Parker-Morris"/>
    <s v="Assimilated next generation instruction set"/>
    <x v="423"/>
    <x v="870"/>
    <x v="2"/>
    <x v="890"/>
    <x v="443"/>
    <n v="0.12351916376306622"/>
    <x v="1"/>
    <x v="1"/>
    <x v="477"/>
    <n v="1337490000"/>
    <x v="0"/>
    <b v="1"/>
    <s v="publishing/nonfiction"/>
    <x v="5"/>
    <x v="9"/>
  </r>
  <r>
    <n v="904"/>
    <s v="Rodriguez, Johnson and Jackson"/>
    <s v="Digitized foreground array"/>
    <x v="191"/>
    <x v="871"/>
    <x v="0"/>
    <x v="891"/>
    <x v="36"/>
    <n v="0.76442307692307698"/>
    <x v="1"/>
    <x v="1"/>
    <x v="259"/>
    <n v="1349672400"/>
    <x v="0"/>
    <b v="0"/>
    <s v="publishing/radio &amp; podcasts"/>
    <x v="5"/>
    <x v="15"/>
  </r>
  <r>
    <n v="905"/>
    <s v="Haynes PLC"/>
    <s v="Re-engineered clear-thinking project"/>
    <x v="58"/>
    <x v="872"/>
    <x v="1"/>
    <x v="892"/>
    <x v="64"/>
    <n v="0.69486161767860977"/>
    <x v="1"/>
    <x v="1"/>
    <x v="9"/>
    <n v="1379826000"/>
    <x v="0"/>
    <b v="0"/>
    <s v="theater/plays"/>
    <x v="3"/>
    <x v="3"/>
  </r>
  <r>
    <n v="906"/>
    <s v="Hayes Group"/>
    <s v="Implemented even-keeled standardization"/>
    <x v="20"/>
    <x v="873"/>
    <x v="1"/>
    <x v="893"/>
    <x v="271"/>
    <n v="0.85330794859590664"/>
    <x v="1"/>
    <x v="1"/>
    <x v="808"/>
    <n v="1497762000"/>
    <x v="1"/>
    <b v="1"/>
    <s v="film &amp; video/documentary"/>
    <x v="4"/>
    <x v="4"/>
  </r>
  <r>
    <n v="907"/>
    <s v="White, Pena and Calhoun"/>
    <s v="Quality-focused asymmetric adapter"/>
    <x v="14"/>
    <x v="874"/>
    <x v="0"/>
    <x v="894"/>
    <x v="142"/>
    <n v="0.49396944518895736"/>
    <x v="1"/>
    <x v="1"/>
    <x v="809"/>
    <n v="1304485200"/>
    <x v="0"/>
    <b v="0"/>
    <s v="theater/plays"/>
    <x v="3"/>
    <x v="3"/>
  </r>
  <r>
    <n v="908"/>
    <s v="Bryant-Pope"/>
    <s v="Networked intangible help-desk"/>
    <x v="424"/>
    <x v="875"/>
    <x v="1"/>
    <x v="895"/>
    <x v="557"/>
    <n v="8.1149170741315474E-2"/>
    <x v="1"/>
    <x v="1"/>
    <x v="444"/>
    <n v="1336885200"/>
    <x v="0"/>
    <b v="0"/>
    <s v="games/video games"/>
    <x v="6"/>
    <x v="11"/>
  </r>
  <r>
    <n v="909"/>
    <s v="Gates, Li and Thompson"/>
    <s v="Synchronized attitude-oriented frame"/>
    <x v="37"/>
    <x v="876"/>
    <x v="1"/>
    <x v="896"/>
    <x v="175"/>
    <n v="5.9868055555555557"/>
    <x v="0"/>
    <x v="0"/>
    <x v="384"/>
    <n v="1530421200"/>
    <x v="0"/>
    <b v="1"/>
    <s v="theater/plays"/>
    <x v="3"/>
    <x v="3"/>
  </r>
  <r>
    <n v="910"/>
    <s v="King-Morris"/>
    <s v="Proactive incremental architecture"/>
    <x v="425"/>
    <x v="877"/>
    <x v="3"/>
    <x v="897"/>
    <x v="102"/>
    <n v="6.6069710487186226E-2"/>
    <x v="1"/>
    <x v="1"/>
    <x v="810"/>
    <n v="1421992800"/>
    <x v="0"/>
    <b v="0"/>
    <s v="theater/plays"/>
    <x v="3"/>
    <x v="3"/>
  </r>
  <r>
    <n v="911"/>
    <s v="Carter, Cole and Curtis"/>
    <s v="Cloned responsive standardization"/>
    <x v="306"/>
    <x v="878"/>
    <x v="1"/>
    <x v="898"/>
    <x v="558"/>
    <n v="0.430623973727422"/>
    <x v="1"/>
    <x v="1"/>
    <x v="811"/>
    <n v="1568178000"/>
    <x v="1"/>
    <b v="0"/>
    <s v="technology/web"/>
    <x v="2"/>
    <x v="2"/>
  </r>
  <r>
    <n v="912"/>
    <s v="Sanchez-Parsons"/>
    <s v="Reduced bifurcated pricing structure"/>
    <x v="37"/>
    <x v="879"/>
    <x v="1"/>
    <x v="899"/>
    <x v="559"/>
    <n v="4.4413407821229054"/>
    <x v="1"/>
    <x v="1"/>
    <x v="812"/>
    <n v="1347944400"/>
    <x v="1"/>
    <b v="0"/>
    <s v="film &amp; video/drama"/>
    <x v="4"/>
    <x v="6"/>
  </r>
  <r>
    <n v="913"/>
    <s v="Rivera-Pearson"/>
    <s v="Re-engineered asymmetric challenge"/>
    <x v="426"/>
    <x v="880"/>
    <x v="0"/>
    <x v="900"/>
    <x v="560"/>
    <n v="9.6789832927500236E-2"/>
    <x v="2"/>
    <x v="2"/>
    <x v="813"/>
    <n v="1558760400"/>
    <x v="0"/>
    <b v="0"/>
    <s v="film &amp; video/drama"/>
    <x v="4"/>
    <x v="6"/>
  </r>
  <r>
    <n v="914"/>
    <s v="Ramirez, Padilla and Barrera"/>
    <s v="Diverse client-driven conglomeration"/>
    <x v="330"/>
    <x v="881"/>
    <x v="0"/>
    <x v="901"/>
    <x v="561"/>
    <n v="0.40735815602836878"/>
    <x v="4"/>
    <x v="4"/>
    <x v="814"/>
    <n v="1376629200"/>
    <x v="0"/>
    <b v="0"/>
    <s v="theater/plays"/>
    <x v="3"/>
    <x v="3"/>
  </r>
  <r>
    <n v="915"/>
    <s v="Riggs Group"/>
    <s v="Configurable upward-trending solution"/>
    <x v="427"/>
    <x v="882"/>
    <x v="1"/>
    <x v="902"/>
    <x v="562"/>
    <n v="8.3402077390058463E-2"/>
    <x v="4"/>
    <x v="4"/>
    <x v="80"/>
    <n v="1504760400"/>
    <x v="0"/>
    <b v="0"/>
    <s v="film &amp; video/television"/>
    <x v="4"/>
    <x v="19"/>
  </r>
  <r>
    <n v="916"/>
    <s v="Clements Ltd"/>
    <s v="Persistent bandwidth-monitored framework"/>
    <x v="41"/>
    <x v="883"/>
    <x v="0"/>
    <x v="903"/>
    <x v="550"/>
    <n v="0.69802494802494808"/>
    <x v="1"/>
    <x v="1"/>
    <x v="815"/>
    <n v="1419660000"/>
    <x v="0"/>
    <b v="0"/>
    <s v="photography/photography books"/>
    <x v="7"/>
    <x v="14"/>
  </r>
  <r>
    <n v="917"/>
    <s v="Cooper Inc"/>
    <s v="Polarized discrete product"/>
    <x v="136"/>
    <x v="884"/>
    <x v="2"/>
    <x v="904"/>
    <x v="11"/>
    <n v="2.1574074074074074"/>
    <x v="4"/>
    <x v="4"/>
    <x v="816"/>
    <n v="1311310800"/>
    <x v="0"/>
    <b v="1"/>
    <s v="film &amp; video/shorts"/>
    <x v="4"/>
    <x v="12"/>
  </r>
  <r>
    <n v="918"/>
    <s v="Jones-Gonzalez"/>
    <s v="Seamless dynamic website"/>
    <x v="167"/>
    <x v="885"/>
    <x v="1"/>
    <x v="905"/>
    <x v="388"/>
    <n v="1.5217611336032388"/>
    <x v="5"/>
    <x v="5"/>
    <x v="474"/>
    <n v="1344315600"/>
    <x v="0"/>
    <b v="0"/>
    <s v="publishing/radio &amp; podcasts"/>
    <x v="5"/>
    <x v="15"/>
  </r>
  <r>
    <n v="919"/>
    <s v="Fox Ltd"/>
    <s v="Extended multimedia firmware"/>
    <x v="428"/>
    <x v="886"/>
    <x v="0"/>
    <x v="906"/>
    <x v="537"/>
    <n v="0.26111111111111113"/>
    <x v="2"/>
    <x v="2"/>
    <x v="817"/>
    <n v="1510725600"/>
    <x v="0"/>
    <b v="1"/>
    <s v="theater/plays"/>
    <x v="3"/>
    <x v="3"/>
  </r>
  <r>
    <n v="920"/>
    <s v="Green, Murphy and Webb"/>
    <s v="Versatile directional project"/>
    <x v="98"/>
    <x v="887"/>
    <x v="1"/>
    <x v="907"/>
    <x v="563"/>
    <n v="0.71594524602293741"/>
    <x v="1"/>
    <x v="1"/>
    <x v="818"/>
    <n v="1551247200"/>
    <x v="1"/>
    <b v="0"/>
    <s v="film &amp; video/animation"/>
    <x v="4"/>
    <x v="10"/>
  </r>
  <r>
    <n v="921"/>
    <s v="Stevenson PLC"/>
    <s v="Profound directional knowledge user"/>
    <x v="429"/>
    <x v="888"/>
    <x v="0"/>
    <x v="908"/>
    <x v="63"/>
    <n v="1.9851686573041084E-2"/>
    <x v="1"/>
    <x v="1"/>
    <x v="819"/>
    <n v="1330236000"/>
    <x v="0"/>
    <b v="0"/>
    <s v="technology/web"/>
    <x v="2"/>
    <x v="2"/>
  </r>
  <r>
    <n v="922"/>
    <s v="Soto-Anthony"/>
    <s v="Ameliorated logistical capability"/>
    <x v="430"/>
    <x v="889"/>
    <x v="1"/>
    <x v="909"/>
    <x v="564"/>
    <n v="7.7821011673151738E-2"/>
    <x v="1"/>
    <x v="1"/>
    <x v="609"/>
    <n v="1545112800"/>
    <x v="0"/>
    <b v="1"/>
    <s v="music/world music"/>
    <x v="1"/>
    <x v="21"/>
  </r>
  <r>
    <n v="923"/>
    <s v="Wise and Sons"/>
    <s v="Sharable discrete definition"/>
    <x v="12"/>
    <x v="890"/>
    <x v="1"/>
    <x v="910"/>
    <x v="174"/>
    <n v="5.947058823529412"/>
    <x v="1"/>
    <x v="1"/>
    <x v="547"/>
    <n v="1279170000"/>
    <x v="0"/>
    <b v="0"/>
    <s v="theater/plays"/>
    <x v="3"/>
    <x v="3"/>
  </r>
  <r>
    <n v="924"/>
    <s v="Butler-Barr"/>
    <s v="User-friendly next generation core"/>
    <x v="431"/>
    <x v="891"/>
    <x v="1"/>
    <x v="911"/>
    <x v="565"/>
    <n v="0.21321571053792915"/>
    <x v="6"/>
    <x v="6"/>
    <x v="820"/>
    <n v="1573452000"/>
    <x v="0"/>
    <b v="0"/>
    <s v="theater/plays"/>
    <x v="3"/>
    <x v="3"/>
  </r>
  <r>
    <n v="925"/>
    <s v="Wilson, Jefferson and Anderson"/>
    <s v="Profit-focused empowering system engine"/>
    <x v="162"/>
    <x v="892"/>
    <x v="1"/>
    <x v="912"/>
    <x v="167"/>
    <n v="3.4471794871794876"/>
    <x v="1"/>
    <x v="1"/>
    <x v="821"/>
    <n v="1507093200"/>
    <x v="0"/>
    <b v="0"/>
    <s v="theater/plays"/>
    <x v="3"/>
    <x v="3"/>
  </r>
  <r>
    <n v="926"/>
    <s v="Brown-Oliver"/>
    <s v="Synchronized cohesive encoding"/>
    <x v="251"/>
    <x v="893"/>
    <x v="0"/>
    <x v="913"/>
    <x v="27"/>
    <n v="1.2084291187739464"/>
    <x v="1"/>
    <x v="1"/>
    <x v="151"/>
    <n v="1463374800"/>
    <x v="0"/>
    <b v="0"/>
    <s v="food/food trucks"/>
    <x v="0"/>
    <x v="0"/>
  </r>
  <r>
    <n v="927"/>
    <s v="Davis-Gardner"/>
    <s v="Synergistic dynamic utilization"/>
    <x v="44"/>
    <x v="894"/>
    <x v="0"/>
    <x v="914"/>
    <x v="95"/>
    <n v="1.239114114114114"/>
    <x v="1"/>
    <x v="1"/>
    <x v="822"/>
    <n v="1344574800"/>
    <x v="0"/>
    <b v="0"/>
    <s v="theater/plays"/>
    <x v="3"/>
    <x v="3"/>
  </r>
  <r>
    <n v="928"/>
    <s v="Dawson Group"/>
    <s v="Triple-buffered bi-directional model"/>
    <x v="225"/>
    <x v="895"/>
    <x v="1"/>
    <x v="915"/>
    <x v="566"/>
    <n v="3.106047449996821E-2"/>
    <x v="6"/>
    <x v="6"/>
    <x v="823"/>
    <n v="1389074400"/>
    <x v="0"/>
    <b v="0"/>
    <s v="technology/web"/>
    <x v="2"/>
    <x v="2"/>
  </r>
  <r>
    <n v="929"/>
    <s v="Turner-Terrell"/>
    <s v="Polarized tertiary function"/>
    <x v="20"/>
    <x v="896"/>
    <x v="1"/>
    <x v="916"/>
    <x v="229"/>
    <n v="1.1810276679841896"/>
    <x v="4"/>
    <x v="4"/>
    <x v="824"/>
    <n v="1494997200"/>
    <x v="0"/>
    <b v="0"/>
    <s v="theater/plays"/>
    <x v="3"/>
    <x v="3"/>
  </r>
  <r>
    <n v="930"/>
    <s v="Hall, Buchanan and Benton"/>
    <s v="Configurable fault-tolerant structure"/>
    <x v="26"/>
    <x v="897"/>
    <x v="1"/>
    <x v="917"/>
    <x v="72"/>
    <n v="1.3210084033613445"/>
    <x v="1"/>
    <x v="1"/>
    <x v="825"/>
    <n v="1425448800"/>
    <x v="0"/>
    <b v="1"/>
    <s v="theater/plays"/>
    <x v="3"/>
    <x v="3"/>
  </r>
  <r>
    <n v="931"/>
    <s v="Lowery, Hayden and Cruz"/>
    <s v="Digitized 24/7 budgetary management"/>
    <x v="58"/>
    <x v="898"/>
    <x v="0"/>
    <x v="918"/>
    <x v="192"/>
    <n v="0.64749095840867998"/>
    <x v="1"/>
    <x v="1"/>
    <x v="826"/>
    <n v="1404104400"/>
    <x v="0"/>
    <b v="1"/>
    <s v="theater/plays"/>
    <x v="3"/>
    <x v="3"/>
  </r>
  <r>
    <n v="932"/>
    <s v="Mora, Miller and Harper"/>
    <s v="Stand-alone zero tolerance algorithm"/>
    <x v="173"/>
    <x v="899"/>
    <x v="1"/>
    <x v="919"/>
    <x v="358"/>
    <n v="1.4743357487922706"/>
    <x v="1"/>
    <x v="1"/>
    <x v="827"/>
    <n v="1394773200"/>
    <x v="0"/>
    <b v="0"/>
    <s v="music/rock"/>
    <x v="1"/>
    <x v="1"/>
  </r>
  <r>
    <n v="933"/>
    <s v="Espinoza Group"/>
    <s v="Implemented tangible support"/>
    <x v="432"/>
    <x v="900"/>
    <x v="1"/>
    <x v="920"/>
    <x v="567"/>
    <n v="0.12604972415481902"/>
    <x v="1"/>
    <x v="1"/>
    <x v="828"/>
    <n v="1366520400"/>
    <x v="0"/>
    <b v="0"/>
    <s v="theater/plays"/>
    <x v="3"/>
    <x v="3"/>
  </r>
  <r>
    <n v="934"/>
    <s v="Davis, Crawford and Lopez"/>
    <s v="Reactive radical framework"/>
    <x v="8"/>
    <x v="901"/>
    <x v="1"/>
    <x v="921"/>
    <x v="339"/>
    <n v="1.7327188940092166"/>
    <x v="1"/>
    <x v="1"/>
    <x v="829"/>
    <n v="1456639200"/>
    <x v="0"/>
    <b v="0"/>
    <s v="theater/plays"/>
    <x v="3"/>
    <x v="3"/>
  </r>
  <r>
    <n v="935"/>
    <s v="Richards, Stevens and Fleming"/>
    <s v="Object-based full-range knowledge user"/>
    <x v="55"/>
    <x v="902"/>
    <x v="1"/>
    <x v="922"/>
    <x v="227"/>
    <n v="1.2434177844013909"/>
    <x v="1"/>
    <x v="1"/>
    <x v="830"/>
    <n v="1438318800"/>
    <x v="0"/>
    <b v="0"/>
    <s v="theater/plays"/>
    <x v="3"/>
    <x v="3"/>
  </r>
  <r>
    <n v="936"/>
    <s v="Brown Ltd"/>
    <s v="Enhanced composite contingency"/>
    <x v="100"/>
    <x v="903"/>
    <x v="0"/>
    <x v="923"/>
    <x v="356"/>
    <n v="7.7980804724990777E-2"/>
    <x v="1"/>
    <x v="1"/>
    <x v="831"/>
    <n v="1564030800"/>
    <x v="1"/>
    <b v="0"/>
    <s v="theater/plays"/>
    <x v="3"/>
    <x v="3"/>
  </r>
  <r>
    <n v="937"/>
    <s v="Tapia, Sandoval and Hurley"/>
    <s v="Cloned fresh-thinking model"/>
    <x v="409"/>
    <x v="904"/>
    <x v="3"/>
    <x v="924"/>
    <x v="568"/>
    <n v="5.086461029623239E-2"/>
    <x v="1"/>
    <x v="1"/>
    <x v="832"/>
    <n v="1449295200"/>
    <x v="0"/>
    <b v="0"/>
    <s v="film &amp; video/documentary"/>
    <x v="4"/>
    <x v="4"/>
  </r>
  <r>
    <n v="938"/>
    <s v="Allen Inc"/>
    <s v="Total dedicated benchmark"/>
    <x v="243"/>
    <x v="905"/>
    <x v="1"/>
    <x v="925"/>
    <x v="87"/>
    <n v="1.1427762681159419"/>
    <x v="1"/>
    <x v="1"/>
    <x v="833"/>
    <n v="1531890000"/>
    <x v="0"/>
    <b v="1"/>
    <s v="publishing/fiction"/>
    <x v="5"/>
    <x v="13"/>
  </r>
  <r>
    <n v="939"/>
    <s v="Williams, Johnson and Campbell"/>
    <s v="Streamlined human-resource Graphic Interface"/>
    <x v="75"/>
    <x v="906"/>
    <x v="0"/>
    <x v="926"/>
    <x v="109"/>
    <n v="0.73459624952162261"/>
    <x v="1"/>
    <x v="1"/>
    <x v="834"/>
    <n v="1306213200"/>
    <x v="0"/>
    <b v="1"/>
    <s v="games/video games"/>
    <x v="6"/>
    <x v="11"/>
  </r>
  <r>
    <n v="940"/>
    <s v="Wiggins Ltd"/>
    <s v="Upgradable analyzing core"/>
    <x v="34"/>
    <x v="907"/>
    <x v="2"/>
    <x v="927"/>
    <x v="569"/>
    <n v="0.94291398836853368"/>
    <x v="0"/>
    <x v="0"/>
    <x v="835"/>
    <n v="1356242400"/>
    <x v="0"/>
    <b v="0"/>
    <s v="technology/web"/>
    <x v="2"/>
    <x v="2"/>
  </r>
  <r>
    <n v="941"/>
    <s v="Luna-Horne"/>
    <s v="Profound exuding pricing structure"/>
    <x v="433"/>
    <x v="908"/>
    <x v="0"/>
    <x v="928"/>
    <x v="373"/>
    <n v="0.16741204531902204"/>
    <x v="1"/>
    <x v="1"/>
    <x v="836"/>
    <n v="1297576800"/>
    <x v="1"/>
    <b v="0"/>
    <s v="theater/plays"/>
    <x v="3"/>
    <x v="3"/>
  </r>
  <r>
    <n v="942"/>
    <s v="Allen Inc"/>
    <s v="Horizontal optimizing model"/>
    <x v="103"/>
    <x v="909"/>
    <x v="0"/>
    <x v="929"/>
    <x v="109"/>
    <n v="0.96470771144278611"/>
    <x v="2"/>
    <x v="2"/>
    <x v="837"/>
    <n v="1296194400"/>
    <x v="0"/>
    <b v="0"/>
    <s v="theater/plays"/>
    <x v="3"/>
    <x v="3"/>
  </r>
  <r>
    <n v="943"/>
    <s v="Peterson, Gonzalez and Spencer"/>
    <s v="Synchronized fault-tolerant algorithm"/>
    <x v="168"/>
    <x v="910"/>
    <x v="1"/>
    <x v="930"/>
    <x v="493"/>
    <n v="1.3998830409356726"/>
    <x v="1"/>
    <x v="1"/>
    <x v="219"/>
    <n v="1414558800"/>
    <x v="0"/>
    <b v="0"/>
    <s v="food/food trucks"/>
    <x v="0"/>
    <x v="0"/>
  </r>
  <r>
    <n v="944"/>
    <s v="Walter Inc"/>
    <s v="Streamlined 5thgeneration intranet"/>
    <x v="83"/>
    <x v="911"/>
    <x v="0"/>
    <x v="931"/>
    <x v="570"/>
    <n v="0.30958174904942964"/>
    <x v="2"/>
    <x v="2"/>
    <x v="365"/>
    <n v="1488348000"/>
    <x v="0"/>
    <b v="0"/>
    <s v="photography/photography books"/>
    <x v="7"/>
    <x v="14"/>
  </r>
  <r>
    <n v="945"/>
    <s v="Sanders, Farley and Huffman"/>
    <s v="Cross-group clear-thinking task-force"/>
    <x v="434"/>
    <x v="912"/>
    <x v="0"/>
    <x v="932"/>
    <x v="571"/>
    <n v="1.9186734146576265E-2"/>
    <x v="1"/>
    <x v="1"/>
    <x v="838"/>
    <n v="1334898000"/>
    <x v="1"/>
    <b v="0"/>
    <s v="photography/photography books"/>
    <x v="7"/>
    <x v="14"/>
  </r>
  <r>
    <n v="946"/>
    <s v="Hall, Holmes and Walker"/>
    <s v="Public-key bandwidth-monitored intranet"/>
    <x v="184"/>
    <x v="913"/>
    <x v="0"/>
    <x v="933"/>
    <x v="483"/>
    <n v="5.4774134875645669E-2"/>
    <x v="1"/>
    <x v="1"/>
    <x v="839"/>
    <n v="1308373200"/>
    <x v="0"/>
    <b v="0"/>
    <s v="theater/plays"/>
    <x v="3"/>
    <x v="3"/>
  </r>
  <r>
    <n v="947"/>
    <s v="Smith-Powell"/>
    <s v="Upgradable clear-thinking hardware"/>
    <x v="136"/>
    <x v="914"/>
    <x v="0"/>
    <x v="934"/>
    <x v="171"/>
    <n v="2.0534188034188032"/>
    <x v="1"/>
    <x v="1"/>
    <x v="840"/>
    <n v="1412312400"/>
    <x v="0"/>
    <b v="0"/>
    <s v="theater/plays"/>
    <x v="3"/>
    <x v="3"/>
  </r>
  <r>
    <n v="948"/>
    <s v="Smith-Hill"/>
    <s v="Integrated holistic paradigm"/>
    <x v="151"/>
    <x v="915"/>
    <x v="3"/>
    <x v="935"/>
    <x v="415"/>
    <n v="0.39348404255319147"/>
    <x v="1"/>
    <x v="1"/>
    <x v="841"/>
    <n v="1419228000"/>
    <x v="1"/>
    <b v="1"/>
    <s v="film &amp; video/documentary"/>
    <x v="4"/>
    <x v="4"/>
  </r>
  <r>
    <n v="949"/>
    <s v="Wright LLC"/>
    <s v="Seamless clear-thinking conglomeration"/>
    <x v="291"/>
    <x v="916"/>
    <x v="1"/>
    <x v="936"/>
    <x v="84"/>
    <n v="0.79485680888369381"/>
    <x v="1"/>
    <x v="1"/>
    <x v="842"/>
    <n v="1430974800"/>
    <x v="0"/>
    <b v="0"/>
    <s v="technology/web"/>
    <x v="2"/>
    <x v="2"/>
  </r>
  <r>
    <n v="950"/>
    <s v="Williams, Orozco and Gomez"/>
    <s v="Persistent content-based methodology"/>
    <x v="0"/>
    <x v="297"/>
    <x v="0"/>
    <x v="298"/>
    <x v="49"/>
    <n v="5"/>
    <x v="1"/>
    <x v="1"/>
    <x v="843"/>
    <n v="1555822800"/>
    <x v="0"/>
    <b v="1"/>
    <s v="theater/plays"/>
    <x v="3"/>
    <x v="3"/>
  </r>
  <r>
    <n v="951"/>
    <s v="Peterson Ltd"/>
    <s v="Re-engineered 24hour matrix"/>
    <x v="435"/>
    <x v="917"/>
    <x v="1"/>
    <x v="937"/>
    <x v="572"/>
    <n v="0.703616376545531"/>
    <x v="1"/>
    <x v="1"/>
    <x v="844"/>
    <n v="1482818400"/>
    <x v="0"/>
    <b v="1"/>
    <s v="music/rock"/>
    <x v="1"/>
    <x v="1"/>
  </r>
  <r>
    <n v="952"/>
    <s v="Cummings-Hayes"/>
    <s v="Virtual multi-tasking core"/>
    <x v="436"/>
    <x v="918"/>
    <x v="3"/>
    <x v="938"/>
    <x v="428"/>
    <n v="3.0932991207238029E-2"/>
    <x v="1"/>
    <x v="1"/>
    <x v="845"/>
    <n v="1471928400"/>
    <x v="0"/>
    <b v="0"/>
    <s v="film &amp; video/documentary"/>
    <x v="4"/>
    <x v="4"/>
  </r>
  <r>
    <n v="953"/>
    <s v="Boyle Ltd"/>
    <s v="Streamlined fault-tolerant conglomeration"/>
    <x v="88"/>
    <x v="919"/>
    <x v="0"/>
    <x v="939"/>
    <x v="356"/>
    <n v="2.8571428571428572"/>
    <x v="1"/>
    <x v="1"/>
    <x v="846"/>
    <n v="1453701600"/>
    <x v="0"/>
    <b v="1"/>
    <s v="film &amp; video/science fiction"/>
    <x v="4"/>
    <x v="22"/>
  </r>
  <r>
    <n v="954"/>
    <s v="Henderson, Parker and Diaz"/>
    <s v="Enterprise-wide client-driven policy"/>
    <x v="142"/>
    <x v="920"/>
    <x v="1"/>
    <x v="940"/>
    <x v="573"/>
    <n v="0.23714379299050117"/>
    <x v="2"/>
    <x v="2"/>
    <x v="110"/>
    <n v="1350363600"/>
    <x v="0"/>
    <b v="0"/>
    <s v="technology/web"/>
    <x v="2"/>
    <x v="2"/>
  </r>
  <r>
    <n v="955"/>
    <s v="Moss-Obrien"/>
    <s v="Function-based next generation emulation"/>
    <x v="31"/>
    <x v="921"/>
    <x v="1"/>
    <x v="941"/>
    <x v="175"/>
    <n v="13.862500000000001"/>
    <x v="1"/>
    <x v="1"/>
    <x v="847"/>
    <n v="1353996000"/>
    <x v="0"/>
    <b v="0"/>
    <s v="theater/plays"/>
    <x v="3"/>
    <x v="3"/>
  </r>
  <r>
    <n v="956"/>
    <s v="Wood Inc"/>
    <s v="Re-engineered composite focus group"/>
    <x v="437"/>
    <x v="922"/>
    <x v="0"/>
    <x v="942"/>
    <x v="268"/>
    <n v="2.2926246564081484E-2"/>
    <x v="1"/>
    <x v="1"/>
    <x v="848"/>
    <n v="1451109600"/>
    <x v="0"/>
    <b v="0"/>
    <s v="film &amp; video/science fiction"/>
    <x v="4"/>
    <x v="22"/>
  </r>
  <r>
    <n v="957"/>
    <s v="Riley, Cohen and Goodman"/>
    <s v="Profound mission-critical function"/>
    <x v="122"/>
    <x v="923"/>
    <x v="1"/>
    <x v="943"/>
    <x v="54"/>
    <n v="0.96853092381990968"/>
    <x v="1"/>
    <x v="1"/>
    <x v="849"/>
    <n v="1329631200"/>
    <x v="0"/>
    <b v="0"/>
    <s v="theater/plays"/>
    <x v="3"/>
    <x v="3"/>
  </r>
  <r>
    <n v="958"/>
    <s v="Green, Robinson and Ho"/>
    <s v="De-engineered zero-defect open system"/>
    <x v="65"/>
    <x v="924"/>
    <x v="1"/>
    <x v="944"/>
    <x v="192"/>
    <n v="6.5592532467532463"/>
    <x v="1"/>
    <x v="1"/>
    <x v="780"/>
    <n v="1278997200"/>
    <x v="0"/>
    <b v="0"/>
    <s v="film &amp; video/animation"/>
    <x v="4"/>
    <x v="10"/>
  </r>
  <r>
    <n v="959"/>
    <s v="Black-Graham"/>
    <s v="Operative hybrid utilization"/>
    <x v="438"/>
    <x v="925"/>
    <x v="0"/>
    <x v="945"/>
    <x v="406"/>
    <n v="3.5177718832891246E-2"/>
    <x v="1"/>
    <x v="1"/>
    <x v="140"/>
    <n v="1280120400"/>
    <x v="0"/>
    <b v="0"/>
    <s v="publishing/translations"/>
    <x v="5"/>
    <x v="18"/>
  </r>
  <r>
    <n v="960"/>
    <s v="Robbins Group"/>
    <s v="Function-based interactive matrix"/>
    <x v="20"/>
    <x v="926"/>
    <x v="0"/>
    <x v="946"/>
    <x v="12"/>
    <n v="1.5464462809917354"/>
    <x v="1"/>
    <x v="1"/>
    <x v="850"/>
    <n v="1458104400"/>
    <x v="0"/>
    <b v="0"/>
    <s v="technology/web"/>
    <x v="2"/>
    <x v="2"/>
  </r>
  <r>
    <n v="961"/>
    <s v="Mason, Case and May"/>
    <s v="Optimized content-based collaboration"/>
    <x v="57"/>
    <x v="927"/>
    <x v="1"/>
    <x v="947"/>
    <x v="287"/>
    <n v="0.76966610073571018"/>
    <x v="1"/>
    <x v="1"/>
    <x v="851"/>
    <n v="1298268000"/>
    <x v="0"/>
    <b v="0"/>
    <s v="publishing/translations"/>
    <x v="5"/>
    <x v="18"/>
  </r>
  <r>
    <n v="962"/>
    <s v="Harris, Russell and Mitchell"/>
    <s v="User-centric cohesive policy"/>
    <x v="136"/>
    <x v="928"/>
    <x v="1"/>
    <x v="948"/>
    <x v="574"/>
    <n v="1.1128863826232247"/>
    <x v="1"/>
    <x v="1"/>
    <x v="852"/>
    <n v="1386223200"/>
    <x v="0"/>
    <b v="0"/>
    <s v="food/food trucks"/>
    <x v="0"/>
    <x v="0"/>
  </r>
  <r>
    <n v="963"/>
    <s v="Rodriguez-Robinson"/>
    <s v="Ergonomic methodical hub"/>
    <x v="291"/>
    <x v="929"/>
    <x v="0"/>
    <x v="949"/>
    <x v="493"/>
    <n v="0.74293785310734461"/>
    <x v="6"/>
    <x v="6"/>
    <x v="853"/>
    <n v="1299823200"/>
    <x v="0"/>
    <b v="1"/>
    <s v="photography/photography books"/>
    <x v="7"/>
    <x v="14"/>
  </r>
  <r>
    <n v="964"/>
    <s v="Peck, Higgins and Smith"/>
    <s v="Devolved disintermediate encryption"/>
    <x v="41"/>
    <x v="930"/>
    <x v="1"/>
    <x v="950"/>
    <x v="287"/>
    <n v="2.2953792502179602"/>
    <x v="1"/>
    <x v="1"/>
    <x v="854"/>
    <n v="1431752400"/>
    <x v="0"/>
    <b v="0"/>
    <s v="theater/plays"/>
    <x v="3"/>
    <x v="3"/>
  </r>
  <r>
    <n v="965"/>
    <s v="Nunez-King"/>
    <s v="Phased clear-thinking policy"/>
    <x v="196"/>
    <x v="931"/>
    <x v="1"/>
    <x v="951"/>
    <x v="512"/>
    <n v="1.8667105841018885"/>
    <x v="4"/>
    <x v="4"/>
    <x v="67"/>
    <n v="1267855200"/>
    <x v="0"/>
    <b v="0"/>
    <s v="music/rock"/>
    <x v="1"/>
    <x v="1"/>
  </r>
  <r>
    <n v="966"/>
    <s v="Davis and Sons"/>
    <s v="Seamless solution-oriented capacity"/>
    <x v="12"/>
    <x v="932"/>
    <x v="1"/>
    <x v="952"/>
    <x v="242"/>
    <n v="3.2336134453781513"/>
    <x v="1"/>
    <x v="1"/>
    <x v="855"/>
    <n v="1497675600"/>
    <x v="0"/>
    <b v="0"/>
    <s v="theater/plays"/>
    <x v="3"/>
    <x v="3"/>
  </r>
  <r>
    <n v="967"/>
    <s v="Howard-Douglas"/>
    <s v="Organized human-resource attitude"/>
    <x v="439"/>
    <x v="933"/>
    <x v="1"/>
    <x v="953"/>
    <x v="575"/>
    <n v="8.7116297934891118E-2"/>
    <x v="1"/>
    <x v="1"/>
    <x v="107"/>
    <n v="1336885200"/>
    <x v="0"/>
    <b v="0"/>
    <s v="music/world music"/>
    <x v="1"/>
    <x v="21"/>
  </r>
  <r>
    <n v="968"/>
    <s v="Gonzalez-White"/>
    <s v="Open-architected disintermediate budgetary management"/>
    <x v="166"/>
    <x v="934"/>
    <x v="1"/>
    <x v="954"/>
    <x v="493"/>
    <n v="2.9667397660818717"/>
    <x v="1"/>
    <x v="1"/>
    <x v="344"/>
    <n v="1295157600"/>
    <x v="0"/>
    <b v="0"/>
    <s v="food/food trucks"/>
    <x v="0"/>
    <x v="0"/>
  </r>
  <r>
    <n v="969"/>
    <s v="Lopez-King"/>
    <s v="Multi-lateral radical solution"/>
    <x v="58"/>
    <x v="935"/>
    <x v="1"/>
    <x v="955"/>
    <x v="576"/>
    <n v="1.1637403021641486"/>
    <x v="1"/>
    <x v="1"/>
    <x v="856"/>
    <n v="1577599200"/>
    <x v="0"/>
    <b v="0"/>
    <s v="theater/plays"/>
    <x v="3"/>
    <x v="3"/>
  </r>
  <r>
    <n v="970"/>
    <s v="Glover-Nelson"/>
    <s v="Inverse context-sensitive info-mediaries"/>
    <x v="309"/>
    <x v="936"/>
    <x v="0"/>
    <x v="956"/>
    <x v="577"/>
    <n v="0.10228558858695844"/>
    <x v="1"/>
    <x v="1"/>
    <x v="857"/>
    <n v="1305003600"/>
    <x v="0"/>
    <b v="0"/>
    <s v="theater/plays"/>
    <x v="3"/>
    <x v="3"/>
  </r>
  <r>
    <n v="971"/>
    <s v="Garner and Sons"/>
    <s v="Versatile neutral workforce"/>
    <x v="135"/>
    <x v="937"/>
    <x v="0"/>
    <x v="957"/>
    <x v="3"/>
    <n v="1.1552287581699348"/>
    <x v="1"/>
    <x v="1"/>
    <x v="858"/>
    <n v="1381726800"/>
    <x v="0"/>
    <b v="0"/>
    <s v="film &amp; video/television"/>
    <x v="4"/>
    <x v="19"/>
  </r>
  <r>
    <n v="972"/>
    <s v="Sellers, Roach and Garrison"/>
    <s v="Multi-tiered systematic knowledge user"/>
    <x v="440"/>
    <x v="938"/>
    <x v="1"/>
    <x v="958"/>
    <x v="578"/>
    <n v="0.13586760417784105"/>
    <x v="1"/>
    <x v="1"/>
    <x v="859"/>
    <n v="1402462800"/>
    <x v="0"/>
    <b v="1"/>
    <s v="technology/web"/>
    <x v="2"/>
    <x v="2"/>
  </r>
  <r>
    <n v="973"/>
    <s v="Herrera, Bennett and Silva"/>
    <s v="Programmable multi-state algorithm"/>
    <x v="441"/>
    <x v="939"/>
    <x v="0"/>
    <x v="959"/>
    <x v="526"/>
    <n v="8.5774579581350846E-2"/>
    <x v="1"/>
    <x v="1"/>
    <x v="860"/>
    <n v="1292133600"/>
    <x v="0"/>
    <b v="1"/>
    <s v="theater/plays"/>
    <x v="3"/>
    <x v="3"/>
  </r>
  <r>
    <n v="974"/>
    <s v="Thomas, Clay and Mendoza"/>
    <s v="Multi-channeled reciprocal interface"/>
    <x v="126"/>
    <x v="940"/>
    <x v="1"/>
    <x v="960"/>
    <x v="235"/>
    <n v="11.68359375"/>
    <x v="1"/>
    <x v="1"/>
    <x v="170"/>
    <n v="1368939600"/>
    <x v="0"/>
    <b v="0"/>
    <s v="music/indie rock"/>
    <x v="1"/>
    <x v="7"/>
  </r>
  <r>
    <n v="975"/>
    <s v="Ayala Group"/>
    <s v="Right-sized maximized migration"/>
    <x v="91"/>
    <x v="941"/>
    <x v="1"/>
    <x v="961"/>
    <x v="18"/>
    <n v="1.1475994513031549"/>
    <x v="1"/>
    <x v="1"/>
    <x v="861"/>
    <n v="1452146400"/>
    <x v="0"/>
    <b v="1"/>
    <s v="theater/plays"/>
    <x v="3"/>
    <x v="3"/>
  </r>
  <r>
    <n v="976"/>
    <s v="Huerta, Roberts and Dickerson"/>
    <s v="Self-enabling value-added artificial intelligence"/>
    <x v="220"/>
    <x v="942"/>
    <x v="1"/>
    <x v="962"/>
    <x v="382"/>
    <n v="2.3010714285714284"/>
    <x v="1"/>
    <x v="1"/>
    <x v="862"/>
    <n v="1296712800"/>
    <x v="0"/>
    <b v="1"/>
    <s v="theater/plays"/>
    <x v="3"/>
    <x v="3"/>
  </r>
  <r>
    <n v="977"/>
    <s v="Johnson Group"/>
    <s v="Vision-oriented interactive solution"/>
    <x v="260"/>
    <x v="943"/>
    <x v="0"/>
    <x v="963"/>
    <x v="109"/>
    <n v="1.1038379530916844"/>
    <x v="1"/>
    <x v="1"/>
    <x v="863"/>
    <n v="1520748000"/>
    <x v="0"/>
    <b v="0"/>
    <s v="food/food trucks"/>
    <x v="0"/>
    <x v="0"/>
  </r>
  <r>
    <n v="978"/>
    <s v="Bailey, Nguyen and Martinez"/>
    <s v="Fundamental user-facing productivity"/>
    <x v="67"/>
    <x v="944"/>
    <x v="1"/>
    <x v="964"/>
    <x v="45"/>
    <n v="9.3923913043478269"/>
    <x v="1"/>
    <x v="1"/>
    <x v="864"/>
    <n v="1480831200"/>
    <x v="0"/>
    <b v="0"/>
    <s v="games/video games"/>
    <x v="6"/>
    <x v="11"/>
  </r>
  <r>
    <n v="979"/>
    <s v="Williams, Martin and Meyer"/>
    <s v="Innovative well-modulated capability"/>
    <x v="138"/>
    <x v="945"/>
    <x v="1"/>
    <x v="965"/>
    <x v="579"/>
    <n v="0.14114527928252296"/>
    <x v="4"/>
    <x v="4"/>
    <x v="527"/>
    <n v="1426914000"/>
    <x v="0"/>
    <b v="0"/>
    <s v="theater/plays"/>
    <x v="3"/>
    <x v="3"/>
  </r>
  <r>
    <n v="980"/>
    <s v="Huff-Johnson"/>
    <s v="Universal fault-tolerant orchestration"/>
    <x v="442"/>
    <x v="946"/>
    <x v="0"/>
    <x v="966"/>
    <x v="580"/>
    <n v="5.4288089346471655E-2"/>
    <x v="1"/>
    <x v="1"/>
    <x v="865"/>
    <n v="1446616800"/>
    <x v="1"/>
    <b v="0"/>
    <s v="publishing/nonfiction"/>
    <x v="5"/>
    <x v="9"/>
  </r>
  <r>
    <n v="981"/>
    <s v="Diaz-Little"/>
    <s v="Grass-roots executive synergy"/>
    <x v="313"/>
    <x v="947"/>
    <x v="1"/>
    <x v="967"/>
    <x v="581"/>
    <n v="0.55177672011459733"/>
    <x v="1"/>
    <x v="1"/>
    <x v="866"/>
    <n v="1517032800"/>
    <x v="0"/>
    <b v="0"/>
    <s v="technology/web"/>
    <x v="2"/>
    <x v="2"/>
  </r>
  <r>
    <n v="982"/>
    <s v="Freeman-French"/>
    <s v="Multi-layered optimal application"/>
    <x v="44"/>
    <x v="948"/>
    <x v="0"/>
    <x v="968"/>
    <x v="51"/>
    <n v="1.1324074074074075"/>
    <x v="1"/>
    <x v="1"/>
    <x v="867"/>
    <n v="1311224400"/>
    <x v="0"/>
    <b v="1"/>
    <s v="film &amp; video/documentary"/>
    <x v="4"/>
    <x v="4"/>
  </r>
  <r>
    <n v="983"/>
    <s v="Beck-Weber"/>
    <s v="Business-focused full-range core"/>
    <x v="443"/>
    <x v="949"/>
    <x v="1"/>
    <x v="969"/>
    <x v="582"/>
    <n v="6.2741394387894764E-2"/>
    <x v="1"/>
    <x v="1"/>
    <x v="868"/>
    <n v="1566190800"/>
    <x v="0"/>
    <b v="0"/>
    <s v="film &amp; video/documentary"/>
    <x v="4"/>
    <x v="4"/>
  </r>
  <r>
    <n v="984"/>
    <s v="Lewis-Jacobson"/>
    <s v="Exclusive system-worthy Graphic Interface"/>
    <x v="191"/>
    <x v="950"/>
    <x v="1"/>
    <x v="970"/>
    <x v="345"/>
    <n v="0.40016151827175456"/>
    <x v="1"/>
    <x v="1"/>
    <x v="105"/>
    <n v="1570165200"/>
    <x v="0"/>
    <b v="0"/>
    <s v="theater/plays"/>
    <x v="3"/>
    <x v="3"/>
  </r>
  <r>
    <n v="985"/>
    <s v="Logan-Curtis"/>
    <s v="Enhanced optimal ability"/>
    <x v="305"/>
    <x v="951"/>
    <x v="0"/>
    <x v="971"/>
    <x v="583"/>
    <n v="1.5239396774154918E-2"/>
    <x v="1"/>
    <x v="1"/>
    <x v="481"/>
    <n v="1388556000"/>
    <x v="0"/>
    <b v="1"/>
    <s v="music/rock"/>
    <x v="1"/>
    <x v="1"/>
  </r>
  <r>
    <n v="986"/>
    <s v="Chan, Washington and Callahan"/>
    <s v="Optional zero administration neural-net"/>
    <x v="75"/>
    <x v="952"/>
    <x v="0"/>
    <x v="972"/>
    <x v="45"/>
    <n v="0.43812709030100333"/>
    <x v="1"/>
    <x v="1"/>
    <x v="253"/>
    <n v="1303189200"/>
    <x v="0"/>
    <b v="0"/>
    <s v="music/rock"/>
    <x v="1"/>
    <x v="1"/>
  </r>
  <r>
    <n v="987"/>
    <s v="Wilson Group"/>
    <s v="Ameliorated foreground focus group"/>
    <x v="8"/>
    <x v="953"/>
    <x v="1"/>
    <x v="973"/>
    <x v="584"/>
    <n v="0.45164650537634415"/>
    <x v="1"/>
    <x v="1"/>
    <x v="869"/>
    <n v="1494478800"/>
    <x v="0"/>
    <b v="0"/>
    <s v="film &amp; video/documentary"/>
    <x v="4"/>
    <x v="4"/>
  </r>
  <r>
    <n v="988"/>
    <s v="Gardner, Ryan and Gutierrez"/>
    <s v="Triple-buffered multi-tasking matrices"/>
    <x v="151"/>
    <x v="802"/>
    <x v="0"/>
    <x v="974"/>
    <x v="251"/>
    <n v="0.81432845744680848"/>
    <x v="1"/>
    <x v="1"/>
    <x v="864"/>
    <n v="1480744800"/>
    <x v="0"/>
    <b v="0"/>
    <s v="publishing/radio &amp; podcasts"/>
    <x v="5"/>
    <x v="15"/>
  </r>
  <r>
    <n v="989"/>
    <s v="Hernandez Inc"/>
    <s v="Versatile dedicated migration"/>
    <x v="166"/>
    <x v="954"/>
    <x v="1"/>
    <x v="975"/>
    <x v="31"/>
    <n v="2.2105457227138645"/>
    <x v="1"/>
    <x v="1"/>
    <x v="843"/>
    <n v="1555822800"/>
    <x v="0"/>
    <b v="0"/>
    <s v="publishing/translations"/>
    <x v="5"/>
    <x v="18"/>
  </r>
  <r>
    <n v="990"/>
    <s v="Ortiz-Roberts"/>
    <s v="Devolved foreground customer loyalty"/>
    <x v="75"/>
    <x v="955"/>
    <x v="0"/>
    <x v="976"/>
    <x v="251"/>
    <n v="1.3699919871794872"/>
    <x v="1"/>
    <x v="1"/>
    <x v="289"/>
    <n v="1458882000"/>
    <x v="0"/>
    <b v="1"/>
    <s v="film &amp; video/drama"/>
    <x v="4"/>
    <x v="6"/>
  </r>
  <r>
    <n v="991"/>
    <s v="Ramirez LLC"/>
    <s v="Reduced reciprocal focus group"/>
    <x v="122"/>
    <x v="551"/>
    <x v="1"/>
    <x v="977"/>
    <x v="585"/>
    <n v="0.46959945804047759"/>
    <x v="1"/>
    <x v="1"/>
    <x v="870"/>
    <n v="1411966800"/>
    <x v="0"/>
    <b v="1"/>
    <s v="music/rock"/>
    <x v="1"/>
    <x v="1"/>
  </r>
  <r>
    <n v="992"/>
    <s v="Morrow Inc"/>
    <s v="Networked global migration"/>
    <x v="33"/>
    <x v="956"/>
    <x v="1"/>
    <x v="978"/>
    <x v="227"/>
    <n v="3.2314271749755621"/>
    <x v="1"/>
    <x v="1"/>
    <x v="871"/>
    <n v="1526878800"/>
    <x v="0"/>
    <b v="1"/>
    <s v="film &amp; video/drama"/>
    <x v="4"/>
    <x v="6"/>
  </r>
  <r>
    <n v="993"/>
    <s v="Erickson-Rogers"/>
    <s v="De-engineered even-keeled definition"/>
    <x v="122"/>
    <x v="957"/>
    <x v="3"/>
    <x v="979"/>
    <x v="51"/>
    <n v="1.0351020408163265"/>
    <x v="6"/>
    <x v="6"/>
    <x v="872"/>
    <n v="1452405600"/>
    <x v="0"/>
    <b v="1"/>
    <s v="photography/photography books"/>
    <x v="7"/>
    <x v="14"/>
  </r>
  <r>
    <n v="994"/>
    <s v="Leach, Rich and Price"/>
    <s v="Implemented bi-directional flexibility"/>
    <x v="444"/>
    <x v="958"/>
    <x v="0"/>
    <x v="980"/>
    <x v="586"/>
    <n v="6.2347756261878585E-2"/>
    <x v="1"/>
    <x v="1"/>
    <x v="873"/>
    <n v="1414040400"/>
    <x v="0"/>
    <b v="1"/>
    <s v="publishing/translations"/>
    <x v="5"/>
    <x v="18"/>
  </r>
  <r>
    <n v="995"/>
    <s v="Manning-Hamilton"/>
    <s v="Vision-oriented scalable definition"/>
    <x v="238"/>
    <x v="959"/>
    <x v="1"/>
    <x v="981"/>
    <x v="587"/>
    <n v="7.7076664659461863E-2"/>
    <x v="1"/>
    <x v="1"/>
    <x v="874"/>
    <n v="1543816800"/>
    <x v="0"/>
    <b v="1"/>
    <s v="food/food trucks"/>
    <x v="0"/>
    <x v="0"/>
  </r>
  <r>
    <n v="996"/>
    <s v="Butler LLC"/>
    <s v="Future-proofed upward-trending migration"/>
    <x v="47"/>
    <x v="960"/>
    <x v="0"/>
    <x v="982"/>
    <x v="192"/>
    <n v="0.65124458874458868"/>
    <x v="1"/>
    <x v="1"/>
    <x v="875"/>
    <n v="1359698400"/>
    <x v="0"/>
    <b v="0"/>
    <s v="theater/plays"/>
    <x v="3"/>
    <x v="3"/>
  </r>
  <r>
    <n v="997"/>
    <s v="Ball LLC"/>
    <s v="Right-sized full-range throughput"/>
    <x v="4"/>
    <x v="961"/>
    <x v="3"/>
    <x v="983"/>
    <x v="279"/>
    <n v="0.43572510412722448"/>
    <x v="6"/>
    <x v="6"/>
    <x v="876"/>
    <n v="1390629600"/>
    <x v="0"/>
    <b v="0"/>
    <s v="theater/plays"/>
    <x v="3"/>
    <x v="3"/>
  </r>
  <r>
    <n v="998"/>
    <s v="Taylor, Santiago and Flores"/>
    <s v="Polarized composite customer loyalty"/>
    <x v="445"/>
    <x v="962"/>
    <x v="0"/>
    <x v="984"/>
    <x v="82"/>
    <n v="0.15184837243660773"/>
    <x v="1"/>
    <x v="1"/>
    <x v="877"/>
    <n v="1267077600"/>
    <x v="0"/>
    <b v="1"/>
    <s v="music/indie rock"/>
    <x v="1"/>
    <x v="7"/>
  </r>
  <r>
    <n v="999"/>
    <s v="Hernandez, Norton and Kelley"/>
    <s v="Expanded eco-centric policy"/>
    <x v="446"/>
    <x v="963"/>
    <x v="3"/>
    <x v="985"/>
    <x v="588"/>
    <n v="5.0394611653678735E-2"/>
    <x v="1"/>
    <x v="1"/>
    <x v="878"/>
    <n v="1467781200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e v="#DIV/0!"/>
    <s v="CA"/>
    <s v="CAD"/>
    <n v="1448690400"/>
    <x v="0"/>
    <n v="1450159200"/>
    <d v="2015-12-15T06:00:00"/>
    <b v="0"/>
    <b v="0"/>
    <s v="food/food trucks"/>
    <x v="0"/>
    <x v="0"/>
  </r>
  <r>
    <x v="1"/>
    <n v="1040"/>
    <n v="158"/>
    <n v="6.5822784810126587"/>
    <s v="US"/>
    <s v="USD"/>
    <n v="1408424400"/>
    <x v="1"/>
    <n v="1408597200"/>
    <d v="2014-08-21T05:00:00"/>
    <b v="0"/>
    <b v="1"/>
    <s v="music/rock"/>
    <x v="1"/>
    <x v="1"/>
  </r>
  <r>
    <x v="1"/>
    <n v="131.4787822878229"/>
    <n v="1425"/>
    <n v="9.2265812131805541E-2"/>
    <s v="AU"/>
    <s v="AUD"/>
    <n v="1384668000"/>
    <x v="2"/>
    <n v="1384840800"/>
    <d v="2013-11-19T06:00:00"/>
    <b v="0"/>
    <b v="0"/>
    <s v="technology/web"/>
    <x v="2"/>
    <x v="2"/>
  </r>
  <r>
    <x v="0"/>
    <n v="58.976190476190467"/>
    <n v="24"/>
    <n v="2.4573412698412693"/>
    <s v="US"/>
    <s v="USD"/>
    <n v="1565499600"/>
    <x v="3"/>
    <n v="1568955600"/>
    <d v="2019-09-20T05:00:00"/>
    <b v="0"/>
    <b v="0"/>
    <s v="music/rock"/>
    <x v="1"/>
    <x v="1"/>
  </r>
  <r>
    <x v="0"/>
    <n v="69.276315789473685"/>
    <n v="53"/>
    <n v="1.3071002979145978"/>
    <s v="US"/>
    <s v="USD"/>
    <n v="1547964000"/>
    <x v="4"/>
    <n v="1548309600"/>
    <d v="2019-01-24T06:00:00"/>
    <b v="0"/>
    <b v="0"/>
    <s v="theater/plays"/>
    <x v="3"/>
    <x v="3"/>
  </r>
  <r>
    <x v="1"/>
    <n v="173.61842105263159"/>
    <n v="174"/>
    <n v="0.9978070175438597"/>
    <s v="DK"/>
    <s v="DKK"/>
    <n v="1346130000"/>
    <x v="5"/>
    <n v="1347080400"/>
    <d v="2012-09-08T05:00:00"/>
    <b v="0"/>
    <b v="0"/>
    <s v="theater/plays"/>
    <x v="3"/>
    <x v="3"/>
  </r>
  <r>
    <x v="0"/>
    <n v="20.961538461538463"/>
    <n v="18"/>
    <n v="1.1645299145299146"/>
    <s v="GB"/>
    <s v="GBP"/>
    <n v="1505278800"/>
    <x v="6"/>
    <n v="1505365200"/>
    <d v="2017-09-14T05:00:00"/>
    <b v="0"/>
    <b v="0"/>
    <s v="film &amp; video/documentary"/>
    <x v="4"/>
    <x v="4"/>
  </r>
  <r>
    <x v="1"/>
    <n v="327.57777777777778"/>
    <n v="227"/>
    <n v="1.4430739109153206"/>
    <s v="DK"/>
    <s v="DKK"/>
    <n v="1439442000"/>
    <x v="7"/>
    <n v="1439614800"/>
    <d v="2015-08-15T05:00:00"/>
    <b v="0"/>
    <b v="0"/>
    <s v="theater/plays"/>
    <x v="3"/>
    <x v="3"/>
  </r>
  <r>
    <x v="2"/>
    <n v="19.932788374205266"/>
    <n v="708"/>
    <n v="2.8153655895770149E-2"/>
    <s v="DK"/>
    <s v="DKK"/>
    <n v="1281330000"/>
    <x v="8"/>
    <n v="1281502800"/>
    <d v="2010-08-11T05:00:00"/>
    <b v="0"/>
    <b v="0"/>
    <s v="theater/plays"/>
    <x v="3"/>
    <x v="3"/>
  </r>
  <r>
    <x v="0"/>
    <n v="51.741935483870968"/>
    <n v="44"/>
    <n v="1.1759530791788857"/>
    <s v="US"/>
    <s v="USD"/>
    <n v="1379566800"/>
    <x v="9"/>
    <n v="1383804000"/>
    <d v="2013-11-07T06:00:00"/>
    <b v="0"/>
    <b v="0"/>
    <s v="music/electric music"/>
    <x v="1"/>
    <x v="5"/>
  </r>
  <r>
    <x v="1"/>
    <n v="266.11538461538464"/>
    <n v="220"/>
    <n v="1.2096153846153848"/>
    <s v="US"/>
    <s v="USD"/>
    <n v="1281762000"/>
    <x v="10"/>
    <n v="1285909200"/>
    <d v="2010-10-01T05:00:00"/>
    <b v="0"/>
    <b v="0"/>
    <s v="film &amp; video/drama"/>
    <x v="4"/>
    <x v="6"/>
  </r>
  <r>
    <x v="0"/>
    <n v="48.095238095238095"/>
    <n v="27"/>
    <n v="1.781305114638448"/>
    <s v="US"/>
    <s v="USD"/>
    <n v="1285045200"/>
    <x v="11"/>
    <n v="1285563600"/>
    <d v="2010-09-27T05:00:00"/>
    <b v="0"/>
    <b v="1"/>
    <s v="theater/plays"/>
    <x v="3"/>
    <x v="3"/>
  </r>
  <r>
    <x v="0"/>
    <n v="89.349206349206341"/>
    <n v="55"/>
    <n v="1.6245310245310243"/>
    <s v="US"/>
    <s v="USD"/>
    <n v="1571720400"/>
    <x v="12"/>
    <n v="1572411600"/>
    <d v="2019-10-30T05:00:00"/>
    <b v="0"/>
    <b v="0"/>
    <s v="film &amp; video/drama"/>
    <x v="4"/>
    <x v="6"/>
  </r>
  <r>
    <x v="1"/>
    <n v="245.11904761904765"/>
    <n v="98"/>
    <n v="2.5012147716229354"/>
    <s v="US"/>
    <s v="USD"/>
    <n v="1465621200"/>
    <x v="13"/>
    <n v="1466658000"/>
    <d v="2016-06-23T05:00:00"/>
    <b v="0"/>
    <b v="0"/>
    <s v="music/indie rock"/>
    <x v="1"/>
    <x v="7"/>
  </r>
  <r>
    <x v="0"/>
    <n v="66.769503546099301"/>
    <n v="200"/>
    <n v="0.33384751773049648"/>
    <s v="US"/>
    <s v="USD"/>
    <n v="1331013600"/>
    <x v="14"/>
    <n v="1333342800"/>
    <d v="2012-04-02T05:00:00"/>
    <b v="0"/>
    <b v="0"/>
    <s v="music/indie rock"/>
    <x v="1"/>
    <x v="7"/>
  </r>
  <r>
    <x v="0"/>
    <n v="47.307881773399011"/>
    <n v="452"/>
    <n v="0.10466345525088276"/>
    <s v="US"/>
    <s v="USD"/>
    <n v="1575957600"/>
    <x v="15"/>
    <n v="1576303200"/>
    <d v="2019-12-14T06:00:00"/>
    <b v="0"/>
    <b v="0"/>
    <s v="technology/wearables"/>
    <x v="2"/>
    <x v="8"/>
  </r>
  <r>
    <x v="1"/>
    <n v="649.47058823529414"/>
    <n v="100"/>
    <n v="6.4947058823529416"/>
    <s v="US"/>
    <s v="USD"/>
    <n v="1390370400"/>
    <x v="16"/>
    <n v="1392271200"/>
    <d v="2014-02-13T06:00:00"/>
    <b v="0"/>
    <b v="0"/>
    <s v="publishing/nonfiction"/>
    <x v="5"/>
    <x v="9"/>
  </r>
  <r>
    <x v="1"/>
    <n v="159.39125295508273"/>
    <n v="1249"/>
    <n v="0.12761509443961788"/>
    <s v="US"/>
    <s v="USD"/>
    <n v="1294812000"/>
    <x v="17"/>
    <n v="1294898400"/>
    <d v="2011-01-13T06:00:00"/>
    <b v="0"/>
    <b v="0"/>
    <s v="film &amp; video/animation"/>
    <x v="4"/>
    <x v="10"/>
  </r>
  <r>
    <x v="3"/>
    <n v="66.912087912087912"/>
    <n v="135"/>
    <n v="0.49564509564509562"/>
    <s v="US"/>
    <s v="USD"/>
    <n v="1536382800"/>
    <x v="18"/>
    <n v="1537074000"/>
    <d v="2018-09-16T05:00:00"/>
    <b v="0"/>
    <b v="0"/>
    <s v="theater/plays"/>
    <x v="3"/>
    <x v="3"/>
  </r>
  <r>
    <x v="0"/>
    <n v="48.529600000000002"/>
    <n v="674"/>
    <n v="7.2002373887240359E-2"/>
    <s v="US"/>
    <s v="USD"/>
    <n v="1551679200"/>
    <x v="19"/>
    <n v="1553490000"/>
    <d v="2019-03-25T05:00:00"/>
    <b v="0"/>
    <b v="1"/>
    <s v="theater/plays"/>
    <x v="3"/>
    <x v="3"/>
  </r>
  <r>
    <x v="1"/>
    <n v="112.24279210925646"/>
    <n v="1396"/>
    <n v="8.0403146210069096E-2"/>
    <s v="US"/>
    <s v="USD"/>
    <n v="1406523600"/>
    <x v="20"/>
    <n v="1406523600"/>
    <d v="2014-07-28T05:00:00"/>
    <b v="0"/>
    <b v="0"/>
    <s v="film &amp; video/drama"/>
    <x v="4"/>
    <x v="6"/>
  </r>
  <r>
    <x v="0"/>
    <n v="40.992553191489364"/>
    <n v="558"/>
    <n v="7.3463356973995281E-2"/>
    <s v="US"/>
    <s v="USD"/>
    <n v="1313384400"/>
    <x v="21"/>
    <n v="1316322000"/>
    <d v="2011-09-18T05:00:00"/>
    <b v="0"/>
    <b v="0"/>
    <s v="theater/plays"/>
    <x v="3"/>
    <x v="3"/>
  </r>
  <r>
    <x v="1"/>
    <n v="128.07106598984771"/>
    <n v="890"/>
    <n v="0.14390007414589631"/>
    <s v="US"/>
    <s v="USD"/>
    <n v="1522731600"/>
    <x v="22"/>
    <n v="1524027600"/>
    <d v="2018-04-18T05:00:00"/>
    <b v="0"/>
    <b v="0"/>
    <s v="theater/plays"/>
    <x v="3"/>
    <x v="3"/>
  </r>
  <r>
    <x v="1"/>
    <n v="332.04444444444448"/>
    <n v="142"/>
    <n v="2.338341158059468"/>
    <s v="GB"/>
    <s v="GBP"/>
    <n v="1550124000"/>
    <x v="23"/>
    <n v="1554699600"/>
    <d v="2019-04-08T05:00:00"/>
    <b v="0"/>
    <b v="0"/>
    <s v="film &amp; video/documentary"/>
    <x v="4"/>
    <x v="4"/>
  </r>
  <r>
    <x v="1"/>
    <n v="112.83225108225108"/>
    <n v="2673"/>
    <n v="4.2211841033389853E-2"/>
    <s v="US"/>
    <s v="USD"/>
    <n v="1403326800"/>
    <x v="24"/>
    <n v="1403499600"/>
    <d v="2014-06-23T05:00:00"/>
    <b v="0"/>
    <b v="0"/>
    <s v="technology/wearables"/>
    <x v="2"/>
    <x v="8"/>
  </r>
  <r>
    <x v="1"/>
    <n v="216.43636363636364"/>
    <n v="163"/>
    <n v="1.3278304517568322"/>
    <s v="US"/>
    <s v="USD"/>
    <n v="1305694800"/>
    <x v="25"/>
    <n v="1307422800"/>
    <d v="2011-06-07T05:00:00"/>
    <b v="0"/>
    <b v="1"/>
    <s v="games/video games"/>
    <x v="6"/>
    <x v="11"/>
  </r>
  <r>
    <x v="3"/>
    <n v="48.199069767441863"/>
    <n v="1480"/>
    <n v="3.2566939032055313E-2"/>
    <s v="US"/>
    <s v="USD"/>
    <n v="1533013200"/>
    <x v="26"/>
    <n v="1535346000"/>
    <d v="2018-08-27T05:00:00"/>
    <b v="0"/>
    <b v="0"/>
    <s v="theater/plays"/>
    <x v="3"/>
    <x v="3"/>
  </r>
  <r>
    <x v="0"/>
    <n v="79.95"/>
    <n v="15"/>
    <n v="5.33"/>
    <s v="US"/>
    <s v="USD"/>
    <n v="1443848400"/>
    <x v="27"/>
    <n v="1444539600"/>
    <d v="2015-10-11T05:00:00"/>
    <b v="0"/>
    <b v="0"/>
    <s v="music/rock"/>
    <x v="1"/>
    <x v="1"/>
  </r>
  <r>
    <x v="1"/>
    <n v="105.22553516819573"/>
    <n v="2220"/>
    <n v="4.7398889715403486E-2"/>
    <s v="US"/>
    <s v="USD"/>
    <n v="1265695200"/>
    <x v="28"/>
    <n v="1267682400"/>
    <d v="2010-03-04T06:00:00"/>
    <b v="0"/>
    <b v="1"/>
    <s v="theater/plays"/>
    <x v="3"/>
    <x v="3"/>
  </r>
  <r>
    <x v="1"/>
    <n v="328.89978213507629"/>
    <n v="1606"/>
    <n v="0.20479438489108112"/>
    <s v="CH"/>
    <s v="CHF"/>
    <n v="1532062800"/>
    <x v="29"/>
    <n v="1535518800"/>
    <d v="2018-08-29T05:00:00"/>
    <b v="0"/>
    <b v="0"/>
    <s v="film &amp; video/shorts"/>
    <x v="4"/>
    <x v="12"/>
  </r>
  <r>
    <x v="1"/>
    <n v="160.61111111111111"/>
    <n v="129"/>
    <n v="1.2450473729543496"/>
    <s v="US"/>
    <s v="USD"/>
    <n v="1558674000"/>
    <x v="30"/>
    <n v="1559106000"/>
    <d v="2019-05-29T05:00:00"/>
    <b v="0"/>
    <b v="0"/>
    <s v="film &amp; video/animation"/>
    <x v="4"/>
    <x v="10"/>
  </r>
  <r>
    <x v="1"/>
    <n v="310"/>
    <n v="226"/>
    <n v="1.3716814159292035"/>
    <s v="GB"/>
    <s v="GBP"/>
    <n v="1451973600"/>
    <x v="31"/>
    <n v="1454392800"/>
    <d v="2016-02-02T06:00:00"/>
    <b v="0"/>
    <b v="0"/>
    <s v="games/video games"/>
    <x v="6"/>
    <x v="11"/>
  </r>
  <r>
    <x v="0"/>
    <n v="86.807920792079202"/>
    <n v="2307"/>
    <n v="3.7628054092795495E-2"/>
    <s v="IT"/>
    <s v="EUR"/>
    <n v="1515564000"/>
    <x v="32"/>
    <n v="1517896800"/>
    <d v="2018-02-06T06:00:00"/>
    <b v="0"/>
    <b v="0"/>
    <s v="film &amp; video/documentary"/>
    <x v="4"/>
    <x v="4"/>
  </r>
  <r>
    <x v="1"/>
    <n v="377.82071713147411"/>
    <n v="5419"/>
    <n v="6.9721483139227547E-2"/>
    <s v="US"/>
    <s v="USD"/>
    <n v="1412485200"/>
    <x v="33"/>
    <n v="1415685600"/>
    <d v="2014-11-11T06:00:00"/>
    <b v="0"/>
    <b v="0"/>
    <s v="theater/plays"/>
    <x v="3"/>
    <x v="3"/>
  </r>
  <r>
    <x v="1"/>
    <n v="150.80645161290323"/>
    <n v="165"/>
    <n v="0.91397849462365599"/>
    <s v="US"/>
    <s v="USD"/>
    <n v="1490245200"/>
    <x v="34"/>
    <n v="1490677200"/>
    <d v="2017-03-28T05:00:00"/>
    <b v="0"/>
    <b v="0"/>
    <s v="film &amp; video/documentary"/>
    <x v="4"/>
    <x v="4"/>
  </r>
  <r>
    <x v="1"/>
    <n v="150.30119521912351"/>
    <n v="1965"/>
    <n v="7.648915787232749E-2"/>
    <s v="DK"/>
    <s v="DKK"/>
    <n v="1547877600"/>
    <x v="35"/>
    <n v="1551506400"/>
    <d v="2019-03-02T06:00:00"/>
    <b v="0"/>
    <b v="1"/>
    <s v="film &amp; video/drama"/>
    <x v="4"/>
    <x v="6"/>
  </r>
  <r>
    <x v="1"/>
    <n v="157.28571428571431"/>
    <n v="16"/>
    <n v="9.8303571428571441"/>
    <s v="US"/>
    <s v="USD"/>
    <n v="1298700000"/>
    <x v="36"/>
    <n v="1300856400"/>
    <d v="2011-03-23T05:00:00"/>
    <b v="0"/>
    <b v="0"/>
    <s v="theater/plays"/>
    <x v="3"/>
    <x v="3"/>
  </r>
  <r>
    <x v="1"/>
    <n v="139.98765432098764"/>
    <n v="107"/>
    <n v="1.3082958347755855"/>
    <s v="US"/>
    <s v="USD"/>
    <n v="1570338000"/>
    <x v="37"/>
    <n v="1573192800"/>
    <d v="2019-11-08T06:00:00"/>
    <b v="0"/>
    <b v="1"/>
    <s v="publishing/fiction"/>
    <x v="5"/>
    <x v="13"/>
  </r>
  <r>
    <x v="1"/>
    <n v="325.32258064516128"/>
    <n v="134"/>
    <n v="2.4277804525758304"/>
    <s v="US"/>
    <s v="USD"/>
    <n v="1287378000"/>
    <x v="38"/>
    <n v="1287810000"/>
    <d v="2010-10-23T05:00:00"/>
    <b v="0"/>
    <b v="0"/>
    <s v="photography/photography books"/>
    <x v="7"/>
    <x v="14"/>
  </r>
  <r>
    <x v="0"/>
    <n v="50.777777777777779"/>
    <n v="88"/>
    <n v="0.57702020202020199"/>
    <s v="DK"/>
    <s v="DKK"/>
    <n v="1361772000"/>
    <x v="39"/>
    <n v="1362978000"/>
    <d v="2013-03-11T05:00:00"/>
    <b v="0"/>
    <b v="0"/>
    <s v="theater/plays"/>
    <x v="3"/>
    <x v="3"/>
  </r>
  <r>
    <x v="1"/>
    <n v="169.06818181818181"/>
    <n v="198"/>
    <n v="0.85387970615243336"/>
    <s v="US"/>
    <s v="USD"/>
    <n v="1275714000"/>
    <x v="40"/>
    <n v="1277355600"/>
    <d v="2010-06-24T05:00:00"/>
    <b v="0"/>
    <b v="1"/>
    <s v="technology/wearables"/>
    <x v="2"/>
    <x v="8"/>
  </r>
  <r>
    <x v="1"/>
    <n v="212.92857142857144"/>
    <n v="111"/>
    <n v="1.9182754182754185"/>
    <s v="IT"/>
    <s v="EUR"/>
    <n v="1346734800"/>
    <x v="41"/>
    <n v="1348981200"/>
    <d v="2012-09-30T05:00:00"/>
    <b v="0"/>
    <b v="1"/>
    <s v="music/rock"/>
    <x v="1"/>
    <x v="1"/>
  </r>
  <r>
    <x v="1"/>
    <n v="443.94444444444446"/>
    <n v="222"/>
    <n v="1.9997497497497498"/>
    <s v="US"/>
    <s v="USD"/>
    <n v="1309755600"/>
    <x v="42"/>
    <n v="1310533200"/>
    <d v="2011-07-13T05:00:00"/>
    <b v="0"/>
    <b v="0"/>
    <s v="food/food trucks"/>
    <x v="0"/>
    <x v="0"/>
  </r>
  <r>
    <x v="1"/>
    <n v="185.9390243902439"/>
    <n v="6212"/>
    <n v="2.9932231872222135E-2"/>
    <s v="US"/>
    <s v="USD"/>
    <n v="1406178000"/>
    <x v="43"/>
    <n v="1407560400"/>
    <d v="2014-08-09T05:00:00"/>
    <b v="0"/>
    <b v="0"/>
    <s v="publishing/radio &amp; podcasts"/>
    <x v="5"/>
    <x v="15"/>
  </r>
  <r>
    <x v="1"/>
    <n v="658.8125"/>
    <n v="98"/>
    <n v="6.7225765306122449"/>
    <s v="DK"/>
    <s v="DKK"/>
    <n v="1552798800"/>
    <x v="44"/>
    <n v="1552885200"/>
    <d v="2019-03-18T05:00:00"/>
    <b v="0"/>
    <b v="0"/>
    <s v="publishing/fiction"/>
    <x v="5"/>
    <x v="13"/>
  </r>
  <r>
    <x v="0"/>
    <n v="47.684210526315788"/>
    <n v="48"/>
    <n v="0.99342105263157887"/>
    <s v="US"/>
    <s v="USD"/>
    <n v="1478062800"/>
    <x v="45"/>
    <n v="1479362400"/>
    <d v="2016-11-17T06:00:00"/>
    <b v="0"/>
    <b v="1"/>
    <s v="theater/plays"/>
    <x v="3"/>
    <x v="3"/>
  </r>
  <r>
    <x v="1"/>
    <n v="114.78378378378378"/>
    <n v="92"/>
    <n v="1.2476498237367801"/>
    <s v="US"/>
    <s v="USD"/>
    <n v="1278565200"/>
    <x v="46"/>
    <n v="1280552400"/>
    <d v="2010-07-31T05:00:00"/>
    <b v="0"/>
    <b v="0"/>
    <s v="music/rock"/>
    <x v="1"/>
    <x v="1"/>
  </r>
  <r>
    <x v="1"/>
    <n v="475.26666666666665"/>
    <n v="149"/>
    <n v="3.1897091722595077"/>
    <s v="US"/>
    <s v="USD"/>
    <n v="1396069200"/>
    <x v="47"/>
    <n v="1398661200"/>
    <d v="2014-04-28T05:00:00"/>
    <b v="0"/>
    <b v="0"/>
    <s v="theater/plays"/>
    <x v="3"/>
    <x v="3"/>
  </r>
  <r>
    <x v="1"/>
    <n v="386.97297297297297"/>
    <n v="2431"/>
    <n v="0.15918262977086506"/>
    <s v="US"/>
    <s v="USD"/>
    <n v="1435208400"/>
    <x v="48"/>
    <n v="1436245200"/>
    <d v="2015-07-07T05:00:00"/>
    <b v="0"/>
    <b v="0"/>
    <s v="theater/plays"/>
    <x v="3"/>
    <x v="3"/>
  </r>
  <r>
    <x v="1"/>
    <n v="189.625"/>
    <n v="303"/>
    <n v="0.62582508250825086"/>
    <s v="US"/>
    <s v="USD"/>
    <n v="1571547600"/>
    <x v="49"/>
    <n v="1575439200"/>
    <d v="2019-12-04T06:00:00"/>
    <b v="0"/>
    <b v="0"/>
    <s v="music/rock"/>
    <x v="1"/>
    <x v="1"/>
  </r>
  <r>
    <x v="0"/>
    <n v="2"/>
    <n v="1"/>
    <n v="2"/>
    <s v="IT"/>
    <s v="EUR"/>
    <n v="1375333200"/>
    <x v="50"/>
    <n v="1377752400"/>
    <d v="2013-08-29T05:00:00"/>
    <b v="0"/>
    <b v="0"/>
    <s v="music/metal"/>
    <x v="1"/>
    <x v="16"/>
  </r>
  <r>
    <x v="0"/>
    <n v="91.867805186590772"/>
    <n v="1467"/>
    <n v="6.2622907420988944E-2"/>
    <s v="GB"/>
    <s v="GBP"/>
    <n v="1332824400"/>
    <x v="51"/>
    <n v="1334206800"/>
    <d v="2012-04-12T05:00:00"/>
    <b v="0"/>
    <b v="1"/>
    <s v="technology/wearables"/>
    <x v="2"/>
    <x v="8"/>
  </r>
  <r>
    <x v="0"/>
    <n v="34.152777777777779"/>
    <n v="75"/>
    <n v="0.45537037037037037"/>
    <s v="US"/>
    <s v="USD"/>
    <n v="1284526800"/>
    <x v="52"/>
    <n v="1284872400"/>
    <d v="2010-09-19T05:00:00"/>
    <b v="0"/>
    <b v="0"/>
    <s v="theater/plays"/>
    <x v="3"/>
    <x v="3"/>
  </r>
  <r>
    <x v="1"/>
    <n v="140.40909090909091"/>
    <n v="209"/>
    <n v="0.67181383210091339"/>
    <s v="US"/>
    <s v="USD"/>
    <n v="1400562000"/>
    <x v="53"/>
    <n v="1403931600"/>
    <d v="2014-06-28T05:00:00"/>
    <b v="0"/>
    <b v="0"/>
    <s v="film &amp; video/drama"/>
    <x v="4"/>
    <x v="6"/>
  </r>
  <r>
    <x v="0"/>
    <n v="89.86666666666666"/>
    <n v="120"/>
    <n v="0.74888888888888883"/>
    <s v="US"/>
    <s v="USD"/>
    <n v="1520748000"/>
    <x v="54"/>
    <n v="1521262800"/>
    <d v="2018-03-17T05:00:00"/>
    <b v="0"/>
    <b v="0"/>
    <s v="technology/wearables"/>
    <x v="2"/>
    <x v="8"/>
  </r>
  <r>
    <x v="1"/>
    <n v="177.96969696969697"/>
    <n v="131"/>
    <n v="1.3585473051121906"/>
    <s v="US"/>
    <s v="USD"/>
    <n v="1532926800"/>
    <x v="55"/>
    <n v="1533358800"/>
    <d v="2018-08-04T05:00:00"/>
    <b v="0"/>
    <b v="0"/>
    <s v="music/jazz"/>
    <x v="1"/>
    <x v="17"/>
  </r>
  <r>
    <x v="1"/>
    <n v="143.66249999999999"/>
    <n v="164"/>
    <n v="0.87599085365853657"/>
    <s v="US"/>
    <s v="USD"/>
    <n v="1420869600"/>
    <x v="56"/>
    <n v="1421474400"/>
    <d v="2015-01-17T06:00:00"/>
    <b v="0"/>
    <b v="0"/>
    <s v="technology/wearables"/>
    <x v="2"/>
    <x v="8"/>
  </r>
  <r>
    <x v="1"/>
    <n v="215.27586206896552"/>
    <n v="201"/>
    <n v="1.0710241893978385"/>
    <s v="US"/>
    <s v="USD"/>
    <n v="1504242000"/>
    <x v="57"/>
    <n v="1505278800"/>
    <d v="2017-09-13T05:00:00"/>
    <b v="0"/>
    <b v="0"/>
    <s v="games/video games"/>
    <x v="6"/>
    <x v="11"/>
  </r>
  <r>
    <x v="1"/>
    <n v="227.11111111111114"/>
    <n v="211"/>
    <n v="1.0763559768299107"/>
    <s v="US"/>
    <s v="USD"/>
    <n v="1442811600"/>
    <x v="58"/>
    <n v="1443934800"/>
    <d v="2015-10-04T05:00:00"/>
    <b v="0"/>
    <b v="0"/>
    <s v="theater/plays"/>
    <x v="3"/>
    <x v="3"/>
  </r>
  <r>
    <x v="1"/>
    <n v="275.07142857142861"/>
    <n v="128"/>
    <n v="2.148995535714286"/>
    <s v="US"/>
    <s v="USD"/>
    <n v="1497243600"/>
    <x v="59"/>
    <n v="1498539600"/>
    <d v="2017-06-27T05:00:00"/>
    <b v="0"/>
    <b v="1"/>
    <s v="theater/plays"/>
    <x v="3"/>
    <x v="3"/>
  </r>
  <r>
    <x v="1"/>
    <n v="144.37048832271762"/>
    <n v="1600"/>
    <n v="9.023155520169851E-2"/>
    <s v="CA"/>
    <s v="CAD"/>
    <n v="1342501200"/>
    <x v="60"/>
    <n v="1342760400"/>
    <d v="2012-07-20T05:00:00"/>
    <b v="0"/>
    <b v="0"/>
    <s v="theater/plays"/>
    <x v="3"/>
    <x v="3"/>
  </r>
  <r>
    <x v="0"/>
    <n v="92.74598393574297"/>
    <n v="2253"/>
    <n v="4.1165549904901448E-2"/>
    <s v="CA"/>
    <s v="CAD"/>
    <n v="1298268000"/>
    <x v="61"/>
    <n v="1301720400"/>
    <d v="2011-04-02T05:00:00"/>
    <b v="0"/>
    <b v="0"/>
    <s v="theater/plays"/>
    <x v="3"/>
    <x v="3"/>
  </r>
  <r>
    <x v="1"/>
    <n v="722.6"/>
    <n v="249"/>
    <n v="2.902008032128514"/>
    <s v="US"/>
    <s v="USD"/>
    <n v="1433480400"/>
    <x v="62"/>
    <n v="1433566800"/>
    <d v="2015-06-06T05:00:00"/>
    <b v="0"/>
    <b v="0"/>
    <s v="technology/web"/>
    <x v="2"/>
    <x v="2"/>
  </r>
  <r>
    <x v="0"/>
    <n v="11.851063829787234"/>
    <n v="5"/>
    <n v="2.3702127659574468"/>
    <s v="US"/>
    <s v="USD"/>
    <n v="1493355600"/>
    <x v="63"/>
    <n v="1493874000"/>
    <d v="2017-05-04T05:00:00"/>
    <b v="0"/>
    <b v="0"/>
    <s v="theater/plays"/>
    <x v="3"/>
    <x v="3"/>
  </r>
  <r>
    <x v="0"/>
    <n v="97.642857142857139"/>
    <n v="38"/>
    <n v="2.5695488721804511"/>
    <s v="US"/>
    <s v="USD"/>
    <n v="1530507600"/>
    <x v="64"/>
    <n v="1531803600"/>
    <d v="2018-07-17T05:00:00"/>
    <b v="0"/>
    <b v="1"/>
    <s v="technology/web"/>
    <x v="2"/>
    <x v="2"/>
  </r>
  <r>
    <x v="1"/>
    <n v="236.14754098360655"/>
    <n v="236"/>
    <n v="1.0006251736593497"/>
    <s v="US"/>
    <s v="USD"/>
    <n v="1296108000"/>
    <x v="65"/>
    <n v="1296712800"/>
    <d v="2011-02-03T06:00:00"/>
    <b v="0"/>
    <b v="0"/>
    <s v="theater/plays"/>
    <x v="3"/>
    <x v="3"/>
  </r>
  <r>
    <x v="0"/>
    <n v="45.068965517241381"/>
    <n v="12"/>
    <n v="3.7557471264367819"/>
    <s v="US"/>
    <s v="USD"/>
    <n v="1428469200"/>
    <x v="66"/>
    <n v="1428901200"/>
    <d v="2015-04-13T05:00:00"/>
    <b v="0"/>
    <b v="1"/>
    <s v="theater/plays"/>
    <x v="3"/>
    <x v="3"/>
  </r>
  <r>
    <x v="1"/>
    <n v="162.38567493112947"/>
    <n v="4065"/>
    <n v="3.994727550581291E-2"/>
    <s v="GB"/>
    <s v="GBP"/>
    <n v="1264399200"/>
    <x v="67"/>
    <n v="1264831200"/>
    <d v="2010-01-30T06:00:00"/>
    <b v="0"/>
    <b v="1"/>
    <s v="technology/wearables"/>
    <x v="2"/>
    <x v="8"/>
  </r>
  <r>
    <x v="1"/>
    <n v="254.52631578947367"/>
    <n v="246"/>
    <n v="1.0346598202824133"/>
    <s v="IT"/>
    <s v="EUR"/>
    <n v="1501131600"/>
    <x v="68"/>
    <n v="1505192400"/>
    <d v="2017-09-12T05:00:00"/>
    <b v="0"/>
    <b v="1"/>
    <s v="theater/plays"/>
    <x v="3"/>
    <x v="3"/>
  </r>
  <r>
    <x v="3"/>
    <n v="24.063291139240505"/>
    <n v="17"/>
    <n v="1.4154877140729709"/>
    <s v="US"/>
    <s v="USD"/>
    <n v="1292738400"/>
    <x v="69"/>
    <n v="1295676000"/>
    <d v="2011-01-22T06:00:00"/>
    <b v="0"/>
    <b v="0"/>
    <s v="theater/plays"/>
    <x v="3"/>
    <x v="3"/>
  </r>
  <r>
    <x v="1"/>
    <n v="123.74140625000001"/>
    <n v="2475"/>
    <n v="4.9996527777777786E-2"/>
    <s v="IT"/>
    <s v="EUR"/>
    <n v="1288674000"/>
    <x v="70"/>
    <n v="1292911200"/>
    <d v="2010-12-21T06:00:00"/>
    <b v="0"/>
    <b v="1"/>
    <s v="theater/plays"/>
    <x v="3"/>
    <x v="3"/>
  </r>
  <r>
    <x v="1"/>
    <n v="108.06666666666666"/>
    <n v="76"/>
    <n v="1.4219298245614034"/>
    <s v="US"/>
    <s v="USD"/>
    <n v="1575093600"/>
    <x v="71"/>
    <n v="1575439200"/>
    <d v="2019-12-04T06:00:00"/>
    <b v="0"/>
    <b v="0"/>
    <s v="theater/plays"/>
    <x v="3"/>
    <x v="3"/>
  </r>
  <r>
    <x v="1"/>
    <n v="670.33333333333326"/>
    <n v="54"/>
    <n v="12.413580246913579"/>
    <s v="US"/>
    <s v="USD"/>
    <n v="1435726800"/>
    <x v="72"/>
    <n v="1438837200"/>
    <d v="2015-08-06T05:00:00"/>
    <b v="0"/>
    <b v="0"/>
    <s v="film &amp; video/animation"/>
    <x v="4"/>
    <x v="10"/>
  </r>
  <r>
    <x v="1"/>
    <n v="660.92857142857144"/>
    <n v="88"/>
    <n v="7.5105519480519485"/>
    <s v="US"/>
    <s v="USD"/>
    <n v="1480226400"/>
    <x v="73"/>
    <n v="1480485600"/>
    <d v="2016-11-30T06:00:00"/>
    <b v="0"/>
    <b v="0"/>
    <s v="music/jazz"/>
    <x v="1"/>
    <x v="17"/>
  </r>
  <r>
    <x v="1"/>
    <n v="122.46153846153847"/>
    <n v="85"/>
    <n v="1.4407239819004525"/>
    <s v="GB"/>
    <s v="GBP"/>
    <n v="1459054800"/>
    <x v="74"/>
    <n v="1459141200"/>
    <d v="2016-03-28T05:00:00"/>
    <b v="0"/>
    <b v="0"/>
    <s v="music/metal"/>
    <x v="1"/>
    <x v="16"/>
  </r>
  <r>
    <x v="1"/>
    <n v="150.57731958762886"/>
    <n v="170"/>
    <n v="0.885748938750758"/>
    <s v="US"/>
    <s v="USD"/>
    <n v="1531630800"/>
    <x v="75"/>
    <n v="1532322000"/>
    <d v="2018-07-23T05:00:00"/>
    <b v="0"/>
    <b v="0"/>
    <s v="photography/photography books"/>
    <x v="7"/>
    <x v="14"/>
  </r>
  <r>
    <x v="0"/>
    <n v="78.106590724165997"/>
    <n v="1684"/>
    <n v="4.6381585940716154E-2"/>
    <s v="US"/>
    <s v="USD"/>
    <n v="1421992800"/>
    <x v="76"/>
    <n v="1426222800"/>
    <d v="2015-03-13T05:00:00"/>
    <b v="1"/>
    <b v="1"/>
    <s v="theater/plays"/>
    <x v="3"/>
    <x v="3"/>
  </r>
  <r>
    <x v="0"/>
    <n v="46.94736842105263"/>
    <n v="56"/>
    <n v="0.83834586466165406"/>
    <s v="US"/>
    <s v="USD"/>
    <n v="1285563600"/>
    <x v="77"/>
    <n v="1286773200"/>
    <d v="2010-10-11T05:00:00"/>
    <b v="0"/>
    <b v="1"/>
    <s v="film &amp; video/animation"/>
    <x v="4"/>
    <x v="10"/>
  </r>
  <r>
    <x v="1"/>
    <n v="300.8"/>
    <n v="330"/>
    <n v="0.9115151515151515"/>
    <s v="US"/>
    <s v="USD"/>
    <n v="1523854800"/>
    <x v="78"/>
    <n v="1523941200"/>
    <d v="2018-04-17T05:00:00"/>
    <b v="0"/>
    <b v="0"/>
    <s v="publishing/translations"/>
    <x v="5"/>
    <x v="18"/>
  </r>
  <r>
    <x v="0"/>
    <n v="69.598615916955026"/>
    <n v="838"/>
    <n v="8.3053240951020318E-2"/>
    <s v="US"/>
    <s v="USD"/>
    <n v="1529125200"/>
    <x v="79"/>
    <n v="1529557200"/>
    <d v="2018-06-21T05:00:00"/>
    <b v="0"/>
    <b v="0"/>
    <s v="theater/plays"/>
    <x v="3"/>
    <x v="3"/>
  </r>
  <r>
    <x v="1"/>
    <n v="637.4545454545455"/>
    <n v="127"/>
    <n v="5.0193271295633499"/>
    <s v="US"/>
    <s v="USD"/>
    <n v="1503982800"/>
    <x v="80"/>
    <n v="1506574800"/>
    <d v="2017-09-28T05:00:00"/>
    <b v="0"/>
    <b v="0"/>
    <s v="games/video games"/>
    <x v="6"/>
    <x v="11"/>
  </r>
  <r>
    <x v="1"/>
    <n v="225.33928571428569"/>
    <n v="411"/>
    <n v="0.54827076816127907"/>
    <s v="US"/>
    <s v="USD"/>
    <n v="1511416800"/>
    <x v="81"/>
    <n v="1513576800"/>
    <d v="2017-12-18T06:00:00"/>
    <b v="0"/>
    <b v="0"/>
    <s v="music/rock"/>
    <x v="1"/>
    <x v="1"/>
  </r>
  <r>
    <x v="1"/>
    <n v="1497.3000000000002"/>
    <n v="180"/>
    <n v="8.3183333333333351"/>
    <s v="GB"/>
    <s v="GBP"/>
    <n v="1547704800"/>
    <x v="82"/>
    <n v="1548309600"/>
    <d v="2019-01-24T06:00:00"/>
    <b v="0"/>
    <b v="1"/>
    <s v="games/video games"/>
    <x v="6"/>
    <x v="11"/>
  </r>
  <r>
    <x v="0"/>
    <n v="37.590225563909776"/>
    <n v="1000"/>
    <n v="3.7590225563909778E-2"/>
    <s v="US"/>
    <s v="USD"/>
    <n v="1469682000"/>
    <x v="83"/>
    <n v="1471582800"/>
    <d v="2016-08-19T05:00:00"/>
    <b v="0"/>
    <b v="0"/>
    <s v="music/electric music"/>
    <x v="1"/>
    <x v="5"/>
  </r>
  <r>
    <x v="1"/>
    <n v="132.36942675159236"/>
    <n v="374"/>
    <n v="0.35392894853366941"/>
    <s v="US"/>
    <s v="USD"/>
    <n v="1343451600"/>
    <x v="84"/>
    <n v="1344315600"/>
    <d v="2012-08-07T05:00:00"/>
    <b v="0"/>
    <b v="0"/>
    <s v="technology/wearables"/>
    <x v="2"/>
    <x v="8"/>
  </r>
  <r>
    <x v="1"/>
    <n v="131.22448979591837"/>
    <n v="71"/>
    <n v="1.8482322506467377"/>
    <s v="AU"/>
    <s v="AUD"/>
    <n v="1315717200"/>
    <x v="85"/>
    <n v="1316408400"/>
    <d v="2011-09-19T05:00:00"/>
    <b v="0"/>
    <b v="0"/>
    <s v="music/indie rock"/>
    <x v="1"/>
    <x v="7"/>
  </r>
  <r>
    <x v="1"/>
    <n v="167.63513513513513"/>
    <n v="203"/>
    <n v="0.82578884303022226"/>
    <s v="US"/>
    <s v="USD"/>
    <n v="1430715600"/>
    <x v="86"/>
    <n v="1431838800"/>
    <d v="2015-05-17T05:00:00"/>
    <b v="1"/>
    <b v="0"/>
    <s v="theater/plays"/>
    <x v="3"/>
    <x v="3"/>
  </r>
  <r>
    <x v="0"/>
    <n v="61.984886649874063"/>
    <n v="1482"/>
    <n v="4.1825159682776024E-2"/>
    <s v="AU"/>
    <s v="AUD"/>
    <n v="1299564000"/>
    <x v="87"/>
    <n v="1300510800"/>
    <d v="2011-03-19T05:00:00"/>
    <b v="0"/>
    <b v="1"/>
    <s v="music/rock"/>
    <x v="1"/>
    <x v="1"/>
  </r>
  <r>
    <x v="1"/>
    <n v="260.75"/>
    <n v="113"/>
    <n v="2.3075221238938055"/>
    <s v="US"/>
    <s v="USD"/>
    <n v="1429160400"/>
    <x v="88"/>
    <n v="1431061200"/>
    <d v="2015-05-08T05:00:00"/>
    <b v="0"/>
    <b v="0"/>
    <s v="publishing/translations"/>
    <x v="5"/>
    <x v="18"/>
  </r>
  <r>
    <x v="1"/>
    <n v="252.58823529411765"/>
    <n v="96"/>
    <n v="2.6311274509803924"/>
    <s v="US"/>
    <s v="USD"/>
    <n v="1271307600"/>
    <x v="89"/>
    <n v="1271480400"/>
    <d v="2010-04-17T05:00:00"/>
    <b v="0"/>
    <b v="0"/>
    <s v="theater/plays"/>
    <x v="3"/>
    <x v="3"/>
  </r>
  <r>
    <x v="0"/>
    <n v="78.615384615384613"/>
    <n v="106"/>
    <n v="0.74165457184325112"/>
    <s v="US"/>
    <s v="USD"/>
    <n v="1456380000"/>
    <x v="90"/>
    <n v="1456380000"/>
    <d v="2016-02-25T06:00:00"/>
    <b v="0"/>
    <b v="1"/>
    <s v="theater/plays"/>
    <x v="3"/>
    <x v="3"/>
  </r>
  <r>
    <x v="0"/>
    <n v="48.404406999351913"/>
    <n v="679"/>
    <n v="7.1287786449708263E-2"/>
    <s v="IT"/>
    <s v="EUR"/>
    <n v="1470459600"/>
    <x v="91"/>
    <n v="1472878800"/>
    <d v="2016-09-03T05:00:00"/>
    <b v="0"/>
    <b v="0"/>
    <s v="publishing/translations"/>
    <x v="5"/>
    <x v="18"/>
  </r>
  <r>
    <x v="1"/>
    <n v="258.875"/>
    <n v="498"/>
    <n v="0.51982931726907633"/>
    <s v="CH"/>
    <s v="CHF"/>
    <n v="1277269200"/>
    <x v="92"/>
    <n v="1277355600"/>
    <d v="2010-06-24T05:00:00"/>
    <b v="0"/>
    <b v="1"/>
    <s v="games/video games"/>
    <x v="6"/>
    <x v="11"/>
  </r>
  <r>
    <x v="3"/>
    <n v="60.548713235294116"/>
    <n v="610"/>
    <n v="9.9260185631629694E-2"/>
    <s v="US"/>
    <s v="USD"/>
    <n v="1350709200"/>
    <x v="93"/>
    <n v="1351054800"/>
    <d v="2012-10-24T05:00:00"/>
    <b v="0"/>
    <b v="1"/>
    <s v="theater/plays"/>
    <x v="3"/>
    <x v="3"/>
  </r>
  <r>
    <x v="1"/>
    <n v="303.68965517241378"/>
    <n v="180"/>
    <n v="1.6871647509578542"/>
    <s v="GB"/>
    <s v="GBP"/>
    <n v="1554613200"/>
    <x v="94"/>
    <n v="1555563600"/>
    <d v="2019-04-18T05:00:00"/>
    <b v="0"/>
    <b v="0"/>
    <s v="technology/web"/>
    <x v="2"/>
    <x v="2"/>
  </r>
  <r>
    <x v="1"/>
    <n v="112.99999999999999"/>
    <n v="27"/>
    <n v="4.1851851851851842"/>
    <s v="US"/>
    <s v="USD"/>
    <n v="1571029200"/>
    <x v="95"/>
    <n v="1571634000"/>
    <d v="2019-10-21T05:00:00"/>
    <b v="0"/>
    <b v="0"/>
    <s v="film &amp; video/documentary"/>
    <x v="4"/>
    <x v="4"/>
  </r>
  <r>
    <x v="1"/>
    <n v="217.37876614060258"/>
    <n v="2331"/>
    <n v="9.3255583929902436E-2"/>
    <s v="US"/>
    <s v="USD"/>
    <n v="1299736800"/>
    <x v="96"/>
    <n v="1300856400"/>
    <d v="2011-03-23T05:00:00"/>
    <b v="0"/>
    <b v="0"/>
    <s v="theater/plays"/>
    <x v="3"/>
    <x v="3"/>
  </r>
  <r>
    <x v="1"/>
    <n v="926.69230769230762"/>
    <n v="113"/>
    <n v="8.2008168822328109"/>
    <s v="US"/>
    <s v="USD"/>
    <n v="1435208400"/>
    <x v="48"/>
    <n v="1439874000"/>
    <d v="2015-08-18T05:00:00"/>
    <b v="0"/>
    <b v="0"/>
    <s v="food/food trucks"/>
    <x v="0"/>
    <x v="0"/>
  </r>
  <r>
    <x v="0"/>
    <n v="33.692229038854805"/>
    <n v="1220"/>
    <n v="2.7616581179389185E-2"/>
    <s v="AU"/>
    <s v="AUD"/>
    <n v="1437973200"/>
    <x v="97"/>
    <n v="1438318800"/>
    <d v="2015-07-31T05:00:00"/>
    <b v="0"/>
    <b v="0"/>
    <s v="games/video games"/>
    <x v="6"/>
    <x v="11"/>
  </r>
  <r>
    <x v="1"/>
    <n v="196.7236842105263"/>
    <n v="164"/>
    <n v="1.1995346598202823"/>
    <s v="US"/>
    <s v="USD"/>
    <n v="1416895200"/>
    <x v="98"/>
    <n v="1419400800"/>
    <d v="2014-12-24T06:00:00"/>
    <b v="0"/>
    <b v="0"/>
    <s v="theater/plays"/>
    <x v="3"/>
    <x v="3"/>
  </r>
  <r>
    <x v="0"/>
    <n v="1"/>
    <n v="1"/>
    <n v="1"/>
    <s v="US"/>
    <s v="USD"/>
    <n v="1319000400"/>
    <x v="99"/>
    <n v="1320555600"/>
    <d v="2011-11-06T05:00:00"/>
    <b v="0"/>
    <b v="0"/>
    <s v="theater/plays"/>
    <x v="3"/>
    <x v="3"/>
  </r>
  <r>
    <x v="1"/>
    <n v="1021.4444444444445"/>
    <n v="164"/>
    <n v="6.2283197831978319"/>
    <s v="US"/>
    <s v="USD"/>
    <n v="1424498400"/>
    <x v="100"/>
    <n v="1425103200"/>
    <d v="2015-02-28T06:00:00"/>
    <b v="0"/>
    <b v="1"/>
    <s v="music/electric music"/>
    <x v="1"/>
    <x v="5"/>
  </r>
  <r>
    <x v="1"/>
    <n v="281.67567567567568"/>
    <n v="336"/>
    <n v="0.83832046332046328"/>
    <s v="US"/>
    <s v="USD"/>
    <n v="1526274000"/>
    <x v="101"/>
    <n v="1526878800"/>
    <d v="2018-05-21T05:00:00"/>
    <b v="0"/>
    <b v="1"/>
    <s v="technology/wearables"/>
    <x v="2"/>
    <x v="8"/>
  </r>
  <r>
    <x v="0"/>
    <n v="24.610000000000003"/>
    <n v="37"/>
    <n v="0.66513513513513522"/>
    <s v="IT"/>
    <s v="EUR"/>
    <n v="1287896400"/>
    <x v="102"/>
    <n v="1288674000"/>
    <d v="2010-11-02T05:00:00"/>
    <b v="0"/>
    <b v="0"/>
    <s v="music/electric music"/>
    <x v="1"/>
    <x v="5"/>
  </r>
  <r>
    <x v="1"/>
    <n v="143.14010067114094"/>
    <n v="1917"/>
    <n v="7.4668805775243055E-2"/>
    <s v="US"/>
    <s v="USD"/>
    <n v="1495515600"/>
    <x v="103"/>
    <n v="1495602000"/>
    <d v="2017-05-24T05:00:00"/>
    <b v="0"/>
    <b v="0"/>
    <s v="music/indie rock"/>
    <x v="1"/>
    <x v="7"/>
  </r>
  <r>
    <x v="1"/>
    <n v="144.54411764705884"/>
    <n v="95"/>
    <n v="1.5215170278637773"/>
    <s v="US"/>
    <s v="USD"/>
    <n v="1364878800"/>
    <x v="104"/>
    <n v="1366434000"/>
    <d v="2013-04-20T05:00:00"/>
    <b v="0"/>
    <b v="0"/>
    <s v="technology/web"/>
    <x v="2"/>
    <x v="2"/>
  </r>
  <r>
    <x v="1"/>
    <n v="359.12820512820514"/>
    <n v="147"/>
    <n v="2.443049014477586"/>
    <s v="US"/>
    <s v="USD"/>
    <n v="1567918800"/>
    <x v="105"/>
    <n v="1568350800"/>
    <d v="2019-09-13T05:00:00"/>
    <b v="0"/>
    <b v="0"/>
    <s v="theater/plays"/>
    <x v="3"/>
    <x v="3"/>
  </r>
  <r>
    <x v="1"/>
    <n v="186.48571428571427"/>
    <n v="86"/>
    <n v="2.1684385382059799"/>
    <s v="US"/>
    <s v="USD"/>
    <n v="1524459600"/>
    <x v="106"/>
    <n v="1525928400"/>
    <d v="2018-05-10T05:00:00"/>
    <b v="0"/>
    <b v="1"/>
    <s v="theater/plays"/>
    <x v="3"/>
    <x v="3"/>
  </r>
  <r>
    <x v="1"/>
    <n v="595.26666666666665"/>
    <n v="83"/>
    <n v="7.171887550200803"/>
    <s v="US"/>
    <s v="USD"/>
    <n v="1333688400"/>
    <x v="107"/>
    <n v="1336885200"/>
    <d v="2012-05-13T05:00:00"/>
    <b v="0"/>
    <b v="0"/>
    <s v="film &amp; video/documentary"/>
    <x v="4"/>
    <x v="4"/>
  </r>
  <r>
    <x v="0"/>
    <n v="59.21153846153846"/>
    <n v="60"/>
    <n v="0.98685897435897429"/>
    <s v="US"/>
    <s v="USD"/>
    <n v="1389506400"/>
    <x v="108"/>
    <n v="1389679200"/>
    <d v="2014-01-14T06:00:00"/>
    <b v="0"/>
    <b v="0"/>
    <s v="film &amp; video/television"/>
    <x v="4"/>
    <x v="19"/>
  </r>
  <r>
    <x v="0"/>
    <n v="14.962780898876405"/>
    <n v="296"/>
    <n v="5.0549935469177042E-2"/>
    <s v="US"/>
    <s v="USD"/>
    <n v="1536642000"/>
    <x v="109"/>
    <n v="1538283600"/>
    <d v="2018-09-30T05:00:00"/>
    <b v="0"/>
    <b v="0"/>
    <s v="food/food trucks"/>
    <x v="0"/>
    <x v="0"/>
  </r>
  <r>
    <x v="1"/>
    <n v="119.95602605863192"/>
    <n v="676"/>
    <n v="0.17744974269028391"/>
    <s v="US"/>
    <s v="USD"/>
    <n v="1348290000"/>
    <x v="110"/>
    <n v="1348808400"/>
    <d v="2012-09-28T05:00:00"/>
    <b v="0"/>
    <b v="0"/>
    <s v="publishing/radio &amp; podcasts"/>
    <x v="5"/>
    <x v="15"/>
  </r>
  <r>
    <x v="1"/>
    <n v="268.82978723404256"/>
    <n v="361"/>
    <n v="0.74468085106382975"/>
    <s v="AU"/>
    <s v="AUD"/>
    <n v="1408856400"/>
    <x v="111"/>
    <n v="1410152400"/>
    <d v="2014-09-08T05:00:00"/>
    <b v="0"/>
    <b v="0"/>
    <s v="technology/web"/>
    <x v="2"/>
    <x v="2"/>
  </r>
  <r>
    <x v="1"/>
    <n v="376.87878787878788"/>
    <n v="131"/>
    <n v="2.8769373120518158"/>
    <s v="US"/>
    <s v="USD"/>
    <n v="1505192400"/>
    <x v="112"/>
    <n v="1505797200"/>
    <d v="2017-09-19T05:00:00"/>
    <b v="0"/>
    <b v="0"/>
    <s v="food/food trucks"/>
    <x v="0"/>
    <x v="0"/>
  </r>
  <r>
    <x v="1"/>
    <n v="727.15789473684208"/>
    <n v="126"/>
    <n v="5.7710944026733495"/>
    <s v="US"/>
    <s v="USD"/>
    <n v="1554786000"/>
    <x v="113"/>
    <n v="1554872400"/>
    <d v="2019-04-10T05:00:00"/>
    <b v="0"/>
    <b v="1"/>
    <s v="technology/wearables"/>
    <x v="2"/>
    <x v="8"/>
  </r>
  <r>
    <x v="0"/>
    <n v="87.211757648470297"/>
    <n v="3304"/>
    <n v="2.6395810426292462E-2"/>
    <s v="IT"/>
    <s v="EUR"/>
    <n v="1510898400"/>
    <x v="114"/>
    <n v="1513922400"/>
    <d v="2017-12-22T06:00:00"/>
    <b v="0"/>
    <b v="0"/>
    <s v="publishing/fiction"/>
    <x v="5"/>
    <x v="13"/>
  </r>
  <r>
    <x v="0"/>
    <n v="88"/>
    <n v="73"/>
    <n v="1.2054794520547945"/>
    <s v="US"/>
    <s v="USD"/>
    <n v="1442552400"/>
    <x v="115"/>
    <n v="1442638800"/>
    <d v="2015-09-19T05:00:00"/>
    <b v="0"/>
    <b v="0"/>
    <s v="theater/plays"/>
    <x v="3"/>
    <x v="3"/>
  </r>
  <r>
    <x v="1"/>
    <n v="173.9387755102041"/>
    <n v="275"/>
    <n v="0.632504638218924"/>
    <s v="US"/>
    <s v="USD"/>
    <n v="1316667600"/>
    <x v="116"/>
    <n v="1317186000"/>
    <d v="2011-09-28T05:00:00"/>
    <b v="0"/>
    <b v="0"/>
    <s v="film &amp; video/television"/>
    <x v="4"/>
    <x v="19"/>
  </r>
  <r>
    <x v="1"/>
    <n v="117.61111111111111"/>
    <n v="67"/>
    <n v="1.7553897180762852"/>
    <s v="US"/>
    <s v="USD"/>
    <n v="1390716000"/>
    <x v="117"/>
    <n v="1391234400"/>
    <d v="2014-02-01T06:00:00"/>
    <b v="0"/>
    <b v="0"/>
    <s v="photography/photography books"/>
    <x v="7"/>
    <x v="14"/>
  </r>
  <r>
    <x v="1"/>
    <n v="214.96"/>
    <n v="154"/>
    <n v="1.3958441558441559"/>
    <s v="US"/>
    <s v="USD"/>
    <n v="1402894800"/>
    <x v="118"/>
    <n v="1404363600"/>
    <d v="2014-07-03T05:00:00"/>
    <b v="0"/>
    <b v="1"/>
    <s v="film &amp; video/documentary"/>
    <x v="4"/>
    <x v="4"/>
  </r>
  <r>
    <x v="1"/>
    <n v="149.49667110519306"/>
    <n v="1782"/>
    <n v="8.3892632494496661E-2"/>
    <s v="US"/>
    <s v="USD"/>
    <n v="1429246800"/>
    <x v="119"/>
    <n v="1429592400"/>
    <d v="2015-04-21T05:00:00"/>
    <b v="0"/>
    <b v="1"/>
    <s v="games/mobile games"/>
    <x v="6"/>
    <x v="20"/>
  </r>
  <r>
    <x v="1"/>
    <n v="219.33995584988963"/>
    <n v="903"/>
    <n v="0.24290139075292319"/>
    <s v="US"/>
    <s v="USD"/>
    <n v="1412485200"/>
    <x v="33"/>
    <n v="1413608400"/>
    <d v="2014-10-18T05:00:00"/>
    <b v="0"/>
    <b v="0"/>
    <s v="games/video games"/>
    <x v="6"/>
    <x v="11"/>
  </r>
  <r>
    <x v="0"/>
    <n v="64.367690058479525"/>
    <n v="3387"/>
    <n v="1.9004337188804111E-2"/>
    <s v="US"/>
    <s v="USD"/>
    <n v="1417068000"/>
    <x v="120"/>
    <n v="1419400800"/>
    <d v="2014-12-24T06:00:00"/>
    <b v="0"/>
    <b v="0"/>
    <s v="publishing/fiction"/>
    <x v="5"/>
    <x v="13"/>
  </r>
  <r>
    <x v="0"/>
    <n v="18.622397298818232"/>
    <n v="662"/>
    <n v="2.8130509514831165E-2"/>
    <s v="CA"/>
    <s v="CAD"/>
    <n v="1448344800"/>
    <x v="121"/>
    <n v="1448604000"/>
    <d v="2015-11-27T06:00:00"/>
    <b v="1"/>
    <b v="0"/>
    <s v="theater/plays"/>
    <x v="3"/>
    <x v="3"/>
  </r>
  <r>
    <x v="1"/>
    <n v="367.76923076923077"/>
    <n v="94"/>
    <n v="3.9124386252045826"/>
    <s v="IT"/>
    <s v="EUR"/>
    <n v="1557723600"/>
    <x v="122"/>
    <n v="1562302800"/>
    <d v="2019-07-05T05:00:00"/>
    <b v="0"/>
    <b v="0"/>
    <s v="photography/photography books"/>
    <x v="7"/>
    <x v="14"/>
  </r>
  <r>
    <x v="1"/>
    <n v="159.90566037735849"/>
    <n v="180"/>
    <n v="0.88836477987421381"/>
    <s v="US"/>
    <s v="USD"/>
    <n v="1537333200"/>
    <x v="123"/>
    <n v="1537678800"/>
    <d v="2018-09-23T05:00:00"/>
    <b v="0"/>
    <b v="0"/>
    <s v="theater/plays"/>
    <x v="3"/>
    <x v="3"/>
  </r>
  <r>
    <x v="0"/>
    <n v="38.633185349611544"/>
    <n v="774"/>
    <n v="4.9913676162288818E-2"/>
    <s v="US"/>
    <s v="USD"/>
    <n v="1471150800"/>
    <x v="124"/>
    <n v="1473570000"/>
    <d v="2016-09-11T05:00:00"/>
    <b v="0"/>
    <b v="1"/>
    <s v="theater/plays"/>
    <x v="3"/>
    <x v="3"/>
  </r>
  <r>
    <x v="0"/>
    <n v="51.42151162790698"/>
    <n v="672"/>
    <n v="7.6520106589147291E-2"/>
    <s v="CA"/>
    <s v="CAD"/>
    <n v="1273640400"/>
    <x v="125"/>
    <n v="1273899600"/>
    <d v="2010-05-15T05:00:00"/>
    <b v="0"/>
    <b v="0"/>
    <s v="theater/plays"/>
    <x v="3"/>
    <x v="3"/>
  </r>
  <r>
    <x v="3"/>
    <n v="60.334277620396605"/>
    <n v="532"/>
    <n v="0.11341029627894099"/>
    <s v="US"/>
    <s v="USD"/>
    <n v="1282885200"/>
    <x v="126"/>
    <n v="1284008400"/>
    <d v="2010-09-09T05:00:00"/>
    <b v="0"/>
    <b v="0"/>
    <s v="music/rock"/>
    <x v="1"/>
    <x v="1"/>
  </r>
  <r>
    <x v="3"/>
    <n v="3.202693602693603"/>
    <n v="55"/>
    <n v="5.8230792776247327E-2"/>
    <s v="AU"/>
    <s v="AUD"/>
    <n v="1422943200"/>
    <x v="127"/>
    <n v="1425103200"/>
    <d v="2015-02-28T06:00:00"/>
    <b v="0"/>
    <b v="0"/>
    <s v="food/food trucks"/>
    <x v="0"/>
    <x v="0"/>
  </r>
  <r>
    <x v="1"/>
    <n v="155.46875"/>
    <n v="533"/>
    <n v="0.29168621013133206"/>
    <s v="DK"/>
    <s v="DKK"/>
    <n v="1319605200"/>
    <x v="128"/>
    <n v="1320991200"/>
    <d v="2011-11-11T06:00:00"/>
    <b v="0"/>
    <b v="0"/>
    <s v="film &amp; video/drama"/>
    <x v="4"/>
    <x v="6"/>
  </r>
  <r>
    <x v="1"/>
    <n v="100.85974499089254"/>
    <n v="2443"/>
    <n v="4.1285200569337918E-2"/>
    <s v="GB"/>
    <s v="GBP"/>
    <n v="1385704800"/>
    <x v="129"/>
    <n v="1386828000"/>
    <d v="2013-12-12T06:00:00"/>
    <b v="0"/>
    <b v="0"/>
    <s v="technology/web"/>
    <x v="2"/>
    <x v="2"/>
  </r>
  <r>
    <x v="1"/>
    <n v="116.18181818181819"/>
    <n v="89"/>
    <n v="1.3054136874361595"/>
    <s v="US"/>
    <s v="USD"/>
    <n v="1515736800"/>
    <x v="130"/>
    <n v="1517119200"/>
    <d v="2018-01-28T06:00:00"/>
    <b v="0"/>
    <b v="1"/>
    <s v="theater/plays"/>
    <x v="3"/>
    <x v="3"/>
  </r>
  <r>
    <x v="1"/>
    <n v="310.77777777777777"/>
    <n v="159"/>
    <n v="1.954577218728162"/>
    <s v="US"/>
    <s v="USD"/>
    <n v="1313125200"/>
    <x v="131"/>
    <n v="1315026000"/>
    <d v="2011-09-03T05:00:00"/>
    <b v="0"/>
    <b v="0"/>
    <s v="music/world music"/>
    <x v="1"/>
    <x v="21"/>
  </r>
  <r>
    <x v="0"/>
    <n v="89.73668341708543"/>
    <n v="940"/>
    <n v="9.5464556826686628E-2"/>
    <s v="CH"/>
    <s v="CHF"/>
    <n v="1308459600"/>
    <x v="132"/>
    <n v="1312693200"/>
    <d v="2011-08-07T05:00:00"/>
    <b v="0"/>
    <b v="1"/>
    <s v="film &amp; video/documentary"/>
    <x v="4"/>
    <x v="4"/>
  </r>
  <r>
    <x v="0"/>
    <n v="71.27272727272728"/>
    <n v="117"/>
    <n v="0.60916860916860927"/>
    <s v="US"/>
    <s v="USD"/>
    <n v="1362636000"/>
    <x v="133"/>
    <n v="1363064400"/>
    <d v="2013-03-12T05:00:00"/>
    <b v="0"/>
    <b v="1"/>
    <s v="theater/plays"/>
    <x v="3"/>
    <x v="3"/>
  </r>
  <r>
    <x v="3"/>
    <n v="3.2862318840579712"/>
    <n v="58"/>
    <n v="5.6659170414792605E-2"/>
    <s v="US"/>
    <s v="USD"/>
    <n v="1402117200"/>
    <x v="134"/>
    <n v="1403154000"/>
    <d v="2014-06-19T05:00:00"/>
    <b v="0"/>
    <b v="1"/>
    <s v="film &amp; video/drama"/>
    <x v="4"/>
    <x v="6"/>
  </r>
  <r>
    <x v="1"/>
    <n v="261.77777777777777"/>
    <n v="50"/>
    <n v="5.2355555555555551"/>
    <s v="US"/>
    <s v="USD"/>
    <n v="1286341200"/>
    <x v="135"/>
    <n v="1286859600"/>
    <d v="2010-10-12T05:00:00"/>
    <b v="0"/>
    <b v="0"/>
    <s v="publishing/nonfiction"/>
    <x v="5"/>
    <x v="9"/>
  </r>
  <r>
    <x v="0"/>
    <n v="96"/>
    <n v="115"/>
    <n v="0.83478260869565213"/>
    <s v="US"/>
    <s v="USD"/>
    <n v="1348808400"/>
    <x v="136"/>
    <n v="1349326800"/>
    <d v="2012-10-04T05:00:00"/>
    <b v="0"/>
    <b v="0"/>
    <s v="games/mobile games"/>
    <x v="6"/>
    <x v="20"/>
  </r>
  <r>
    <x v="0"/>
    <n v="20.896851248642779"/>
    <n v="326"/>
    <n v="6.4100770701358223E-2"/>
    <s v="US"/>
    <s v="USD"/>
    <n v="1429592400"/>
    <x v="137"/>
    <n v="1430974800"/>
    <d v="2015-05-07T05:00:00"/>
    <b v="0"/>
    <b v="1"/>
    <s v="technology/wearables"/>
    <x v="2"/>
    <x v="8"/>
  </r>
  <r>
    <x v="1"/>
    <n v="223.16363636363636"/>
    <n v="186"/>
    <n v="1.19980449657869"/>
    <s v="US"/>
    <s v="USD"/>
    <n v="1519538400"/>
    <x v="138"/>
    <n v="1519970400"/>
    <d v="2018-03-02T06:00:00"/>
    <b v="0"/>
    <b v="0"/>
    <s v="film &amp; video/documentary"/>
    <x v="4"/>
    <x v="4"/>
  </r>
  <r>
    <x v="1"/>
    <n v="101.59097978227061"/>
    <n v="1071"/>
    <n v="9.4856190272895061E-2"/>
    <s v="US"/>
    <s v="USD"/>
    <n v="1434085200"/>
    <x v="139"/>
    <n v="1434603600"/>
    <d v="2015-06-18T05:00:00"/>
    <b v="0"/>
    <b v="0"/>
    <s v="technology/web"/>
    <x v="2"/>
    <x v="2"/>
  </r>
  <r>
    <x v="1"/>
    <n v="230.03999999999996"/>
    <n v="117"/>
    <n v="1.9661538461538459"/>
    <s v="US"/>
    <s v="USD"/>
    <n v="1333688400"/>
    <x v="107"/>
    <n v="1337230800"/>
    <d v="2012-05-17T05:00:00"/>
    <b v="0"/>
    <b v="0"/>
    <s v="technology/web"/>
    <x v="2"/>
    <x v="2"/>
  </r>
  <r>
    <x v="1"/>
    <n v="135.59259259259261"/>
    <n v="70"/>
    <n v="1.9370370370370373"/>
    <s v="US"/>
    <s v="USD"/>
    <n v="1277701200"/>
    <x v="140"/>
    <n v="1279429200"/>
    <d v="2010-07-18T05:00:00"/>
    <b v="0"/>
    <b v="0"/>
    <s v="music/indie rock"/>
    <x v="1"/>
    <x v="7"/>
  </r>
  <r>
    <x v="1"/>
    <n v="129.1"/>
    <n v="135"/>
    <n v="0.9562962962962962"/>
    <s v="US"/>
    <s v="USD"/>
    <n v="1560747600"/>
    <x v="141"/>
    <n v="1561438800"/>
    <d v="2019-06-25T05:00:00"/>
    <b v="0"/>
    <b v="0"/>
    <s v="theater/plays"/>
    <x v="3"/>
    <x v="3"/>
  </r>
  <r>
    <x v="1"/>
    <n v="236.512"/>
    <n v="768"/>
    <n v="0.30795833333333333"/>
    <s v="CH"/>
    <s v="CHF"/>
    <n v="1410066000"/>
    <x v="142"/>
    <n v="1410498000"/>
    <d v="2014-09-12T05:00:00"/>
    <b v="0"/>
    <b v="0"/>
    <s v="technology/wearables"/>
    <x v="2"/>
    <x v="8"/>
  </r>
  <r>
    <x v="3"/>
    <n v="17.25"/>
    <n v="51"/>
    <n v="0.33823529411764708"/>
    <s v="US"/>
    <s v="USD"/>
    <n v="1320732000"/>
    <x v="143"/>
    <n v="1322460000"/>
    <d v="2011-11-28T06:00:00"/>
    <b v="0"/>
    <b v="0"/>
    <s v="theater/plays"/>
    <x v="3"/>
    <x v="3"/>
  </r>
  <r>
    <x v="1"/>
    <n v="112.49397590361446"/>
    <n v="199"/>
    <n v="0.56529636132469574"/>
    <s v="US"/>
    <s v="USD"/>
    <n v="1465794000"/>
    <x v="144"/>
    <n v="1466312400"/>
    <d v="2016-06-19T05:00:00"/>
    <b v="0"/>
    <b v="1"/>
    <s v="theater/plays"/>
    <x v="3"/>
    <x v="3"/>
  </r>
  <r>
    <x v="1"/>
    <n v="121.02150537634408"/>
    <n v="107"/>
    <n v="1.1310421063209728"/>
    <s v="US"/>
    <s v="USD"/>
    <n v="1500958800"/>
    <x v="145"/>
    <n v="1501736400"/>
    <d v="2017-08-03T05:00:00"/>
    <b v="0"/>
    <b v="0"/>
    <s v="technology/wearables"/>
    <x v="2"/>
    <x v="8"/>
  </r>
  <r>
    <x v="1"/>
    <n v="219.87096774193549"/>
    <n v="195"/>
    <n v="1.1275434243176179"/>
    <s v="US"/>
    <s v="USD"/>
    <n v="1357020000"/>
    <x v="146"/>
    <n v="1361512800"/>
    <d v="2013-02-22T06:00:00"/>
    <b v="0"/>
    <b v="0"/>
    <s v="music/indie rock"/>
    <x v="1"/>
    <x v="7"/>
  </r>
  <r>
    <x v="0"/>
    <n v="1"/>
    <n v="1"/>
    <n v="1"/>
    <s v="US"/>
    <s v="USD"/>
    <n v="1544940000"/>
    <x v="147"/>
    <n v="1545026400"/>
    <d v="2018-12-17T06:00:00"/>
    <b v="0"/>
    <b v="0"/>
    <s v="music/rock"/>
    <x v="1"/>
    <x v="1"/>
  </r>
  <r>
    <x v="0"/>
    <n v="64.166909620991248"/>
    <n v="1467"/>
    <n v="4.3740224690518914E-2"/>
    <s v="US"/>
    <s v="USD"/>
    <n v="1402290000"/>
    <x v="148"/>
    <n v="1406696400"/>
    <d v="2014-07-30T05:00:00"/>
    <b v="0"/>
    <b v="0"/>
    <s v="music/electric music"/>
    <x v="1"/>
    <x v="5"/>
  </r>
  <r>
    <x v="1"/>
    <n v="423.06746987951806"/>
    <n v="3376"/>
    <n v="0.12531619368469138"/>
    <s v="US"/>
    <s v="USD"/>
    <n v="1487311200"/>
    <x v="149"/>
    <n v="1487916000"/>
    <d v="2017-02-24T06:00:00"/>
    <b v="0"/>
    <b v="0"/>
    <s v="music/indie rock"/>
    <x v="1"/>
    <x v="7"/>
  </r>
  <r>
    <x v="0"/>
    <n v="92.984160506863773"/>
    <n v="5681"/>
    <n v="1.6367569179169823E-2"/>
    <s v="US"/>
    <s v="USD"/>
    <n v="1350622800"/>
    <x v="150"/>
    <n v="1351141200"/>
    <d v="2012-10-25T05:00:00"/>
    <b v="0"/>
    <b v="0"/>
    <s v="theater/plays"/>
    <x v="3"/>
    <x v="3"/>
  </r>
  <r>
    <x v="0"/>
    <n v="58.756567425569173"/>
    <n v="1059"/>
    <n v="5.5483066501953893E-2"/>
    <s v="US"/>
    <s v="USD"/>
    <n v="1463029200"/>
    <x v="151"/>
    <n v="1465016400"/>
    <d v="2016-06-04T05:00:00"/>
    <b v="0"/>
    <b v="1"/>
    <s v="music/indie rock"/>
    <x v="1"/>
    <x v="7"/>
  </r>
  <r>
    <x v="0"/>
    <n v="65.022222222222226"/>
    <n v="1194"/>
    <n v="5.445747254792481E-2"/>
    <s v="US"/>
    <s v="USD"/>
    <n v="1269493200"/>
    <x v="152"/>
    <n v="1270789200"/>
    <d v="2010-04-09T05:00:00"/>
    <b v="0"/>
    <b v="0"/>
    <s v="theater/plays"/>
    <x v="3"/>
    <x v="3"/>
  </r>
  <r>
    <x v="3"/>
    <n v="73.939560439560438"/>
    <n v="379"/>
    <n v="0.19509118849488241"/>
    <s v="AU"/>
    <s v="AUD"/>
    <n v="1570251600"/>
    <x v="153"/>
    <n v="1572325200"/>
    <d v="2019-10-29T05:00:00"/>
    <b v="0"/>
    <b v="0"/>
    <s v="music/rock"/>
    <x v="1"/>
    <x v="1"/>
  </r>
  <r>
    <x v="0"/>
    <n v="52.666666666666664"/>
    <n v="30"/>
    <n v="1.7555555555555555"/>
    <s v="AU"/>
    <s v="AUD"/>
    <n v="1388383200"/>
    <x v="154"/>
    <n v="1389420000"/>
    <d v="2014-01-11T06:00:00"/>
    <b v="0"/>
    <b v="0"/>
    <s v="photography/photography books"/>
    <x v="7"/>
    <x v="14"/>
  </r>
  <r>
    <x v="1"/>
    <n v="220.95238095238096"/>
    <n v="41"/>
    <n v="5.3890824622531941"/>
    <s v="US"/>
    <s v="USD"/>
    <n v="1449554400"/>
    <x v="155"/>
    <n v="1449640800"/>
    <d v="2015-12-09T06:00:00"/>
    <b v="0"/>
    <b v="0"/>
    <s v="music/rock"/>
    <x v="1"/>
    <x v="1"/>
  </r>
  <r>
    <x v="1"/>
    <n v="100.01150627615063"/>
    <n v="1821"/>
    <n v="5.4921200590966848E-2"/>
    <s v="US"/>
    <s v="USD"/>
    <n v="1553662800"/>
    <x v="156"/>
    <n v="1555218000"/>
    <d v="2019-04-14T05:00:00"/>
    <b v="0"/>
    <b v="1"/>
    <s v="theater/plays"/>
    <x v="3"/>
    <x v="3"/>
  </r>
  <r>
    <x v="1"/>
    <n v="162.3125"/>
    <n v="164"/>
    <n v="0.98971036585365857"/>
    <s v="US"/>
    <s v="USD"/>
    <n v="1556341200"/>
    <x v="157"/>
    <n v="1557723600"/>
    <d v="2019-05-13T05:00:00"/>
    <b v="0"/>
    <b v="0"/>
    <s v="technology/wearables"/>
    <x v="2"/>
    <x v="8"/>
  </r>
  <r>
    <x v="0"/>
    <n v="78.181818181818187"/>
    <n v="75"/>
    <n v="1.0424242424242425"/>
    <s v="US"/>
    <s v="USD"/>
    <n v="1442984400"/>
    <x v="158"/>
    <n v="1443502800"/>
    <d v="2015-09-29T05:00:00"/>
    <b v="0"/>
    <b v="1"/>
    <s v="technology/web"/>
    <x v="2"/>
    <x v="2"/>
  </r>
  <r>
    <x v="1"/>
    <n v="149.73770491803279"/>
    <n v="157"/>
    <n v="0.95374334342696043"/>
    <s v="CH"/>
    <s v="CHF"/>
    <n v="1544248800"/>
    <x v="159"/>
    <n v="1546840800"/>
    <d v="2019-01-07T06:00:00"/>
    <b v="0"/>
    <b v="0"/>
    <s v="music/rock"/>
    <x v="1"/>
    <x v="1"/>
  </r>
  <r>
    <x v="1"/>
    <n v="253.25714285714284"/>
    <n v="246"/>
    <n v="1.0295005807200928"/>
    <s v="US"/>
    <s v="USD"/>
    <n v="1508475600"/>
    <x v="160"/>
    <n v="1512712800"/>
    <d v="2017-12-08T06:00:00"/>
    <b v="0"/>
    <b v="1"/>
    <s v="photography/photography books"/>
    <x v="7"/>
    <x v="14"/>
  </r>
  <r>
    <x v="1"/>
    <n v="100.16943521594683"/>
    <n v="1396"/>
    <n v="7.1754609753543572E-2"/>
    <s v="US"/>
    <s v="USD"/>
    <n v="1507438800"/>
    <x v="161"/>
    <n v="1507525200"/>
    <d v="2017-10-09T05:00:00"/>
    <b v="0"/>
    <b v="0"/>
    <s v="theater/plays"/>
    <x v="3"/>
    <x v="3"/>
  </r>
  <r>
    <x v="1"/>
    <n v="121.99004424778761"/>
    <n v="2506"/>
    <n v="4.8679187648758025E-2"/>
    <s v="US"/>
    <s v="USD"/>
    <n v="1501563600"/>
    <x v="162"/>
    <n v="1504328400"/>
    <d v="2017-09-02T05:00:00"/>
    <b v="0"/>
    <b v="0"/>
    <s v="technology/web"/>
    <x v="2"/>
    <x v="2"/>
  </r>
  <r>
    <x v="1"/>
    <n v="137.13265306122449"/>
    <n v="244"/>
    <n v="0.56201906992305117"/>
    <s v="US"/>
    <s v="USD"/>
    <n v="1292997600"/>
    <x v="163"/>
    <n v="1293343200"/>
    <d v="2010-12-26T06:00:00"/>
    <b v="0"/>
    <b v="0"/>
    <s v="photography/photography books"/>
    <x v="7"/>
    <x v="14"/>
  </r>
  <r>
    <x v="1"/>
    <n v="415.53846153846149"/>
    <n v="146"/>
    <n v="2.8461538461538458"/>
    <s v="AU"/>
    <s v="AUD"/>
    <n v="1370840400"/>
    <x v="164"/>
    <n v="1371704400"/>
    <d v="2013-06-20T05:00:00"/>
    <b v="0"/>
    <b v="0"/>
    <s v="theater/plays"/>
    <x v="3"/>
    <x v="3"/>
  </r>
  <r>
    <x v="0"/>
    <n v="31.30913348946136"/>
    <n v="955"/>
    <n v="3.278443297325797E-2"/>
    <s v="DK"/>
    <s v="DKK"/>
    <n v="1550815200"/>
    <x v="165"/>
    <n v="1552798800"/>
    <d v="2019-03-17T05:00:00"/>
    <b v="0"/>
    <b v="1"/>
    <s v="music/indie rock"/>
    <x v="1"/>
    <x v="7"/>
  </r>
  <r>
    <x v="1"/>
    <n v="424.08154506437768"/>
    <n v="1267"/>
    <n v="0.33471313738309211"/>
    <s v="US"/>
    <s v="USD"/>
    <n v="1339909200"/>
    <x v="166"/>
    <n v="1342328400"/>
    <d v="2012-07-15T05:00:00"/>
    <b v="0"/>
    <b v="1"/>
    <s v="film &amp; video/shorts"/>
    <x v="4"/>
    <x v="12"/>
  </r>
  <r>
    <x v="0"/>
    <n v="2.93886230728336"/>
    <n v="67"/>
    <n v="4.3863616526617313E-2"/>
    <s v="US"/>
    <s v="USD"/>
    <n v="1501736400"/>
    <x v="167"/>
    <n v="1502341200"/>
    <d v="2017-08-10T05:00:00"/>
    <b v="0"/>
    <b v="0"/>
    <s v="music/indie rock"/>
    <x v="1"/>
    <x v="7"/>
  </r>
  <r>
    <x v="0"/>
    <n v="10.63265306122449"/>
    <n v="5"/>
    <n v="2.1265306122448981"/>
    <s v="US"/>
    <s v="USD"/>
    <n v="1395291600"/>
    <x v="168"/>
    <n v="1397192400"/>
    <d v="2014-04-11T05:00:00"/>
    <b v="0"/>
    <b v="0"/>
    <s v="publishing/translations"/>
    <x v="5"/>
    <x v="18"/>
  </r>
  <r>
    <x v="0"/>
    <n v="82.875"/>
    <n v="26"/>
    <n v="3.1875"/>
    <s v="US"/>
    <s v="USD"/>
    <n v="1405746000"/>
    <x v="169"/>
    <n v="1407042000"/>
    <d v="2014-08-03T05:00:00"/>
    <b v="0"/>
    <b v="1"/>
    <s v="film &amp; video/documentary"/>
    <x v="4"/>
    <x v="4"/>
  </r>
  <r>
    <x v="1"/>
    <n v="163.01447776628748"/>
    <n v="1561"/>
    <n v="0.10442951810780748"/>
    <s v="US"/>
    <s v="USD"/>
    <n v="1368853200"/>
    <x v="170"/>
    <n v="1369371600"/>
    <d v="2013-05-24T05:00:00"/>
    <b v="0"/>
    <b v="0"/>
    <s v="theater/plays"/>
    <x v="3"/>
    <x v="3"/>
  </r>
  <r>
    <x v="1"/>
    <n v="894.66666666666674"/>
    <n v="48"/>
    <n v="18.638888888888889"/>
    <s v="US"/>
    <s v="USD"/>
    <n v="1444021200"/>
    <x v="171"/>
    <n v="1444107600"/>
    <d v="2015-10-06T05:00:00"/>
    <b v="0"/>
    <b v="1"/>
    <s v="technology/wearables"/>
    <x v="2"/>
    <x v="8"/>
  </r>
  <r>
    <x v="0"/>
    <n v="26.191501103752756"/>
    <n v="1130"/>
    <n v="2.3178319560843146E-2"/>
    <s v="US"/>
    <s v="USD"/>
    <n v="1472619600"/>
    <x v="172"/>
    <n v="1474261200"/>
    <d v="2016-09-19T05:00:00"/>
    <b v="0"/>
    <b v="0"/>
    <s v="theater/plays"/>
    <x v="3"/>
    <x v="3"/>
  </r>
  <r>
    <x v="0"/>
    <n v="74.834782608695647"/>
    <n v="782"/>
    <n v="9.5696652952296221E-2"/>
    <s v="US"/>
    <s v="USD"/>
    <n v="1472878800"/>
    <x v="173"/>
    <n v="1473656400"/>
    <d v="2016-09-12T05:00:00"/>
    <b v="0"/>
    <b v="0"/>
    <s v="theater/plays"/>
    <x v="3"/>
    <x v="3"/>
  </r>
  <r>
    <x v="1"/>
    <n v="416.47680412371136"/>
    <n v="2739"/>
    <n v="0.1520543279020487"/>
    <s v="US"/>
    <s v="USD"/>
    <n v="1289800800"/>
    <x v="174"/>
    <n v="1291960800"/>
    <d v="2010-12-10T06:00:00"/>
    <b v="0"/>
    <b v="0"/>
    <s v="theater/plays"/>
    <x v="3"/>
    <x v="3"/>
  </r>
  <r>
    <x v="0"/>
    <n v="96.208333333333329"/>
    <n v="210"/>
    <n v="0.45813492063492062"/>
    <s v="US"/>
    <s v="USD"/>
    <n v="1505970000"/>
    <x v="175"/>
    <n v="1506747600"/>
    <d v="2017-09-30T05:00:00"/>
    <b v="0"/>
    <b v="0"/>
    <s v="food/food trucks"/>
    <x v="0"/>
    <x v="0"/>
  </r>
  <r>
    <x v="1"/>
    <n v="357.71910112359546"/>
    <n v="3537"/>
    <n v="0.10113630226847482"/>
    <s v="CA"/>
    <s v="CAD"/>
    <n v="1363496400"/>
    <x v="176"/>
    <n v="1363582800"/>
    <d v="2013-03-18T05:00:00"/>
    <b v="0"/>
    <b v="1"/>
    <s v="theater/plays"/>
    <x v="3"/>
    <x v="3"/>
  </r>
  <r>
    <x v="1"/>
    <n v="308.45714285714286"/>
    <n v="2107"/>
    <n v="0.14639636585531221"/>
    <s v="AU"/>
    <s v="AUD"/>
    <n v="1269234000"/>
    <x v="177"/>
    <n v="1269666000"/>
    <d v="2010-03-27T05:00:00"/>
    <b v="0"/>
    <b v="0"/>
    <s v="technology/wearables"/>
    <x v="2"/>
    <x v="8"/>
  </r>
  <r>
    <x v="0"/>
    <n v="61.802325581395344"/>
    <n v="136"/>
    <n v="0.45442886456908343"/>
    <s v="US"/>
    <s v="USD"/>
    <n v="1507093200"/>
    <x v="178"/>
    <n v="1508648400"/>
    <d v="2017-10-22T05:00:00"/>
    <b v="0"/>
    <b v="0"/>
    <s v="technology/web"/>
    <x v="2"/>
    <x v="2"/>
  </r>
  <r>
    <x v="1"/>
    <n v="722.32472324723244"/>
    <n v="3318"/>
    <n v="0.21769883159952755"/>
    <s v="DK"/>
    <s v="DKK"/>
    <n v="1560574800"/>
    <x v="179"/>
    <n v="1561957200"/>
    <d v="2019-07-01T05:00:00"/>
    <b v="0"/>
    <b v="0"/>
    <s v="theater/plays"/>
    <x v="3"/>
    <x v="3"/>
  </r>
  <r>
    <x v="0"/>
    <n v="69.117647058823522"/>
    <n v="86"/>
    <n v="0.8036935704514363"/>
    <s v="CA"/>
    <s v="CAD"/>
    <n v="1284008400"/>
    <x v="180"/>
    <n v="1285131600"/>
    <d v="2010-09-22T05:00:00"/>
    <b v="0"/>
    <b v="0"/>
    <s v="music/rock"/>
    <x v="1"/>
    <x v="1"/>
  </r>
  <r>
    <x v="1"/>
    <n v="293.05555555555554"/>
    <n v="340"/>
    <n v="0.86192810457516333"/>
    <s v="US"/>
    <s v="USD"/>
    <n v="1556859600"/>
    <x v="181"/>
    <n v="1556946000"/>
    <d v="2019-05-04T05:00:00"/>
    <b v="0"/>
    <b v="0"/>
    <s v="theater/plays"/>
    <x v="3"/>
    <x v="3"/>
  </r>
  <r>
    <x v="0"/>
    <n v="71.8"/>
    <n v="19"/>
    <n v="3.7789473684210524"/>
    <s v="US"/>
    <s v="USD"/>
    <n v="1526187600"/>
    <x v="182"/>
    <n v="1527138000"/>
    <d v="2018-05-24T05:00:00"/>
    <b v="0"/>
    <b v="0"/>
    <s v="film &amp; video/television"/>
    <x v="4"/>
    <x v="19"/>
  </r>
  <r>
    <x v="0"/>
    <n v="31.934684684684683"/>
    <n v="886"/>
    <n v="3.6043662172330342E-2"/>
    <s v="US"/>
    <s v="USD"/>
    <n v="1400821200"/>
    <x v="183"/>
    <n v="1402117200"/>
    <d v="2014-06-07T05:00:00"/>
    <b v="0"/>
    <b v="0"/>
    <s v="theater/plays"/>
    <x v="3"/>
    <x v="3"/>
  </r>
  <r>
    <x v="1"/>
    <n v="229.87375415282392"/>
    <n v="1442"/>
    <n v="0.15941314435008594"/>
    <s v="CA"/>
    <s v="CAD"/>
    <n v="1361599200"/>
    <x v="184"/>
    <n v="1364014800"/>
    <d v="2013-03-23T05:00:00"/>
    <b v="0"/>
    <b v="1"/>
    <s v="film &amp; video/shorts"/>
    <x v="4"/>
    <x v="12"/>
  </r>
  <r>
    <x v="0"/>
    <n v="32.012195121951223"/>
    <n v="35"/>
    <n v="0.91463414634146345"/>
    <s v="IT"/>
    <s v="EUR"/>
    <n v="1417500000"/>
    <x v="185"/>
    <n v="1417586400"/>
    <d v="2014-12-03T06:00:00"/>
    <b v="0"/>
    <b v="0"/>
    <s v="theater/plays"/>
    <x v="3"/>
    <x v="3"/>
  </r>
  <r>
    <x v="3"/>
    <n v="23.525352848928385"/>
    <n v="441"/>
    <n v="5.3345471312762779E-2"/>
    <s v="US"/>
    <s v="USD"/>
    <n v="1457071200"/>
    <x v="186"/>
    <n v="1457071200"/>
    <d v="2016-03-04T06:00:00"/>
    <b v="0"/>
    <b v="0"/>
    <s v="theater/plays"/>
    <x v="3"/>
    <x v="3"/>
  </r>
  <r>
    <x v="0"/>
    <n v="68.594594594594597"/>
    <n v="24"/>
    <n v="2.8581081081081083"/>
    <s v="US"/>
    <s v="USD"/>
    <n v="1370322000"/>
    <x v="187"/>
    <n v="1370408400"/>
    <d v="2013-06-05T05:00:00"/>
    <b v="0"/>
    <b v="1"/>
    <s v="theater/plays"/>
    <x v="3"/>
    <x v="3"/>
  </r>
  <r>
    <x v="0"/>
    <n v="37.952380952380956"/>
    <n v="86"/>
    <n v="0.44130675526024365"/>
    <s v="IT"/>
    <s v="EUR"/>
    <n v="1552366800"/>
    <x v="188"/>
    <n v="1552626000"/>
    <d v="2019-03-15T05:00:00"/>
    <b v="0"/>
    <b v="0"/>
    <s v="theater/plays"/>
    <x v="3"/>
    <x v="3"/>
  </r>
  <r>
    <x v="0"/>
    <n v="19.992957746478872"/>
    <n v="243"/>
    <n v="8.2275546281806056E-2"/>
    <s v="US"/>
    <s v="USD"/>
    <n v="1403845200"/>
    <x v="189"/>
    <n v="1404190800"/>
    <d v="2014-07-01T05:00:00"/>
    <b v="0"/>
    <b v="0"/>
    <s v="music/rock"/>
    <x v="1"/>
    <x v="1"/>
  </r>
  <r>
    <x v="0"/>
    <n v="45.636363636363633"/>
    <n v="65"/>
    <n v="0.70209790209790202"/>
    <s v="US"/>
    <s v="USD"/>
    <n v="1523163600"/>
    <x v="190"/>
    <n v="1523509200"/>
    <d v="2018-04-12T05:00:00"/>
    <b v="1"/>
    <b v="0"/>
    <s v="music/indie rock"/>
    <x v="1"/>
    <x v="7"/>
  </r>
  <r>
    <x v="1"/>
    <n v="122.7605633802817"/>
    <n v="126"/>
    <n v="0.97429018555779123"/>
    <s v="US"/>
    <s v="USD"/>
    <n v="1442206800"/>
    <x v="191"/>
    <n v="1443589200"/>
    <d v="2015-09-30T05:00:00"/>
    <b v="0"/>
    <b v="0"/>
    <s v="music/metal"/>
    <x v="1"/>
    <x v="16"/>
  </r>
  <r>
    <x v="1"/>
    <n v="361.75316455696202"/>
    <n v="524"/>
    <n v="0.69036863465069087"/>
    <s v="US"/>
    <s v="USD"/>
    <n v="1532840400"/>
    <x v="192"/>
    <n v="1533445200"/>
    <d v="2018-08-05T05:00:00"/>
    <b v="0"/>
    <b v="0"/>
    <s v="music/electric music"/>
    <x v="1"/>
    <x v="5"/>
  </r>
  <r>
    <x v="0"/>
    <n v="63.146341463414636"/>
    <n v="100"/>
    <n v="0.63146341463414635"/>
    <s v="DK"/>
    <s v="DKK"/>
    <n v="1472878800"/>
    <x v="173"/>
    <n v="1474520400"/>
    <d v="2016-09-22T05:00:00"/>
    <b v="0"/>
    <b v="0"/>
    <s v="technology/wearables"/>
    <x v="2"/>
    <x v="8"/>
  </r>
  <r>
    <x v="1"/>
    <n v="298.20475319926874"/>
    <n v="1989"/>
    <n v="0.14992697496192495"/>
    <s v="US"/>
    <s v="USD"/>
    <n v="1498194000"/>
    <x v="193"/>
    <n v="1499403600"/>
    <d v="2017-07-07T05:00:00"/>
    <b v="0"/>
    <b v="0"/>
    <s v="film &amp; video/drama"/>
    <x v="4"/>
    <x v="6"/>
  </r>
  <r>
    <x v="0"/>
    <n v="9.5585443037974684"/>
    <n v="168"/>
    <n v="5.6896097046413505E-2"/>
    <s v="US"/>
    <s v="USD"/>
    <n v="1281070800"/>
    <x v="194"/>
    <n v="1283576400"/>
    <d v="2010-09-04T05:00:00"/>
    <b v="0"/>
    <b v="0"/>
    <s v="music/electric music"/>
    <x v="1"/>
    <x v="5"/>
  </r>
  <r>
    <x v="0"/>
    <n v="53.777777777777779"/>
    <n v="13"/>
    <n v="4.1367521367521372"/>
    <s v="US"/>
    <s v="USD"/>
    <n v="1436245200"/>
    <x v="195"/>
    <n v="1436590800"/>
    <d v="2015-07-11T05:00:00"/>
    <b v="0"/>
    <b v="0"/>
    <s v="music/rock"/>
    <x v="1"/>
    <x v="1"/>
  </r>
  <r>
    <x v="0"/>
    <n v="2"/>
    <n v="1"/>
    <n v="2"/>
    <s v="CA"/>
    <s v="CAD"/>
    <n v="1269493200"/>
    <x v="152"/>
    <n v="1270443600"/>
    <d v="2010-04-05T05:00:00"/>
    <b v="0"/>
    <b v="0"/>
    <s v="theater/plays"/>
    <x v="3"/>
    <x v="3"/>
  </r>
  <r>
    <x v="1"/>
    <n v="681.19047619047615"/>
    <n v="157"/>
    <n v="4.338792841977555"/>
    <s v="US"/>
    <s v="USD"/>
    <n v="1406264400"/>
    <x v="196"/>
    <n v="1407819600"/>
    <d v="2014-08-12T05:00:00"/>
    <b v="0"/>
    <b v="0"/>
    <s v="technology/web"/>
    <x v="2"/>
    <x v="2"/>
  </r>
  <r>
    <x v="3"/>
    <n v="78.831325301204828"/>
    <n v="82"/>
    <n v="0.96135762562444915"/>
    <s v="US"/>
    <s v="USD"/>
    <n v="1317531600"/>
    <x v="197"/>
    <n v="1317877200"/>
    <d v="2011-10-06T05:00:00"/>
    <b v="0"/>
    <b v="0"/>
    <s v="food/food trucks"/>
    <x v="0"/>
    <x v="0"/>
  </r>
  <r>
    <x v="1"/>
    <n v="134.40792216817235"/>
    <n v="4498"/>
    <n v="2.9881707907552766E-2"/>
    <s v="AU"/>
    <s v="AUD"/>
    <n v="1484632800"/>
    <x v="198"/>
    <n v="1484805600"/>
    <d v="2017-01-19T06:00:00"/>
    <b v="0"/>
    <b v="0"/>
    <s v="theater/plays"/>
    <x v="3"/>
    <x v="3"/>
  </r>
  <r>
    <x v="0"/>
    <n v="3.3719999999999999"/>
    <n v="40"/>
    <n v="8.43E-2"/>
    <s v="US"/>
    <s v="USD"/>
    <n v="1301806800"/>
    <x v="199"/>
    <n v="1302670800"/>
    <d v="2011-04-13T05:00:00"/>
    <b v="0"/>
    <b v="0"/>
    <s v="music/jazz"/>
    <x v="1"/>
    <x v="17"/>
  </r>
  <r>
    <x v="1"/>
    <n v="431.84615384615387"/>
    <n v="80"/>
    <n v="5.398076923076923"/>
    <s v="US"/>
    <s v="USD"/>
    <n v="1539752400"/>
    <x v="200"/>
    <n v="1540789200"/>
    <d v="2018-10-29T05:00:00"/>
    <b v="1"/>
    <b v="0"/>
    <s v="theater/plays"/>
    <x v="3"/>
    <x v="3"/>
  </r>
  <r>
    <x v="3"/>
    <n v="38.844444444444441"/>
    <n v="57"/>
    <n v="0.68148148148148147"/>
    <s v="US"/>
    <s v="USD"/>
    <n v="1267250400"/>
    <x v="201"/>
    <n v="1268028000"/>
    <d v="2010-03-08T06:00:00"/>
    <b v="0"/>
    <b v="0"/>
    <s v="publishing/fiction"/>
    <x v="5"/>
    <x v="13"/>
  </r>
  <r>
    <x v="1"/>
    <n v="425.7"/>
    <n v="43"/>
    <n v="9.9"/>
    <s v="US"/>
    <s v="USD"/>
    <n v="1535432400"/>
    <x v="202"/>
    <n v="1537160400"/>
    <d v="2018-09-17T05:00:00"/>
    <b v="0"/>
    <b v="1"/>
    <s v="music/rock"/>
    <x v="1"/>
    <x v="1"/>
  </r>
  <r>
    <x v="1"/>
    <n v="101.12239715591672"/>
    <n v="2053"/>
    <n v="4.9255916783203464E-2"/>
    <s v="US"/>
    <s v="USD"/>
    <n v="1510207200"/>
    <x v="203"/>
    <n v="1512280800"/>
    <d v="2017-12-03T06:00:00"/>
    <b v="0"/>
    <b v="0"/>
    <s v="film &amp; video/documentary"/>
    <x v="4"/>
    <x v="4"/>
  </r>
  <r>
    <x v="2"/>
    <n v="21.188688946015425"/>
    <n v="808"/>
    <n v="2.6223624933187407E-2"/>
    <s v="AU"/>
    <s v="AUD"/>
    <n v="1462510800"/>
    <x v="204"/>
    <n v="1463115600"/>
    <d v="2016-05-13T05:00:00"/>
    <b v="0"/>
    <b v="0"/>
    <s v="film &amp; video/documentary"/>
    <x v="4"/>
    <x v="4"/>
  </r>
  <r>
    <x v="0"/>
    <n v="67.425531914893625"/>
    <n v="226"/>
    <n v="0.29834306157032575"/>
    <s v="DK"/>
    <s v="DKK"/>
    <n v="1488520800"/>
    <x v="205"/>
    <n v="1490850000"/>
    <d v="2017-03-30T05:00:00"/>
    <b v="0"/>
    <b v="0"/>
    <s v="film &amp; video/science fiction"/>
    <x v="4"/>
    <x v="22"/>
  </r>
  <r>
    <x v="0"/>
    <n v="94.923371647509583"/>
    <n v="1625"/>
    <n v="5.8414382552313592E-2"/>
    <s v="US"/>
    <s v="USD"/>
    <n v="1377579600"/>
    <x v="206"/>
    <n v="1379653200"/>
    <d v="2013-09-20T05:00:00"/>
    <b v="0"/>
    <b v="0"/>
    <s v="theater/plays"/>
    <x v="3"/>
    <x v="3"/>
  </r>
  <r>
    <x v="1"/>
    <n v="151.85185185185185"/>
    <n v="168"/>
    <n v="0.90388007054673714"/>
    <s v="US"/>
    <s v="USD"/>
    <n v="1576389600"/>
    <x v="207"/>
    <n v="1580364000"/>
    <d v="2020-01-30T06:00:00"/>
    <b v="0"/>
    <b v="0"/>
    <s v="theater/plays"/>
    <x v="3"/>
    <x v="3"/>
  </r>
  <r>
    <x v="1"/>
    <n v="195.16382252559728"/>
    <n v="4289"/>
    <n v="4.5503339362461481E-2"/>
    <s v="US"/>
    <s v="USD"/>
    <n v="1289019600"/>
    <x v="208"/>
    <n v="1289714400"/>
    <d v="2010-11-14T06:00:00"/>
    <b v="0"/>
    <b v="1"/>
    <s v="music/indie rock"/>
    <x v="1"/>
    <x v="7"/>
  </r>
  <r>
    <x v="1"/>
    <n v="1023.1428571428571"/>
    <n v="165"/>
    <n v="6.2008658008658006"/>
    <s v="US"/>
    <s v="USD"/>
    <n v="1282194000"/>
    <x v="209"/>
    <n v="1282712400"/>
    <d v="2010-08-25T05:00:00"/>
    <b v="0"/>
    <b v="0"/>
    <s v="music/rock"/>
    <x v="1"/>
    <x v="1"/>
  </r>
  <r>
    <x v="0"/>
    <n v="3.841836734693878"/>
    <n v="143"/>
    <n v="2.6865991151705442E-2"/>
    <s v="US"/>
    <s v="USD"/>
    <n v="1550037600"/>
    <x v="210"/>
    <n v="1550210400"/>
    <d v="2019-02-15T06:00:00"/>
    <b v="0"/>
    <b v="0"/>
    <s v="theater/plays"/>
    <x v="3"/>
    <x v="3"/>
  </r>
  <r>
    <x v="1"/>
    <n v="155.07066557107643"/>
    <n v="1815"/>
    <n v="8.5438383234752849E-2"/>
    <s v="US"/>
    <s v="USD"/>
    <n v="1321941600"/>
    <x v="211"/>
    <n v="1322114400"/>
    <d v="2011-11-24T06:00:00"/>
    <b v="0"/>
    <b v="0"/>
    <s v="theater/plays"/>
    <x v="3"/>
    <x v="3"/>
  </r>
  <r>
    <x v="0"/>
    <n v="44.753477588871718"/>
    <n v="934"/>
    <n v="4.7915928896008264E-2"/>
    <s v="US"/>
    <s v="USD"/>
    <n v="1556427600"/>
    <x v="212"/>
    <n v="1557205200"/>
    <d v="2019-05-07T05:00:00"/>
    <b v="0"/>
    <b v="0"/>
    <s v="film &amp; video/science fiction"/>
    <x v="4"/>
    <x v="22"/>
  </r>
  <r>
    <x v="1"/>
    <n v="215.94736842105263"/>
    <n v="397"/>
    <n v="0.54394803128728619"/>
    <s v="GB"/>
    <s v="GBP"/>
    <n v="1320991200"/>
    <x v="213"/>
    <n v="1323928800"/>
    <d v="2011-12-15T06:00:00"/>
    <b v="0"/>
    <b v="1"/>
    <s v="film &amp; video/shorts"/>
    <x v="4"/>
    <x v="12"/>
  </r>
  <r>
    <x v="1"/>
    <n v="332.12709832134288"/>
    <n v="1539"/>
    <n v="0.21580708143037225"/>
    <s v="US"/>
    <s v="USD"/>
    <n v="1345093200"/>
    <x v="214"/>
    <n v="1346130000"/>
    <d v="2012-08-28T05:00:00"/>
    <b v="0"/>
    <b v="0"/>
    <s v="film &amp; video/animation"/>
    <x v="4"/>
    <x v="10"/>
  </r>
  <r>
    <x v="0"/>
    <n v="8.4430379746835449"/>
    <n v="17"/>
    <n v="0.49664929262844382"/>
    <s v="US"/>
    <s v="USD"/>
    <n v="1309496400"/>
    <x v="215"/>
    <n v="1311051600"/>
    <d v="2011-07-19T05:00:00"/>
    <b v="1"/>
    <b v="0"/>
    <s v="theater/plays"/>
    <x v="3"/>
    <x v="3"/>
  </r>
  <r>
    <x v="0"/>
    <n v="98.625514403292186"/>
    <n v="2179"/>
    <n v="4.5261823957453963E-2"/>
    <s v="US"/>
    <s v="USD"/>
    <n v="1340254800"/>
    <x v="216"/>
    <n v="1340427600"/>
    <d v="2012-06-23T05:00:00"/>
    <b v="1"/>
    <b v="0"/>
    <s v="food/food trucks"/>
    <x v="0"/>
    <x v="0"/>
  </r>
  <r>
    <x v="1"/>
    <n v="137.97916666666669"/>
    <n v="138"/>
    <n v="0.9998490338164252"/>
    <s v="US"/>
    <s v="USD"/>
    <n v="1412226000"/>
    <x v="217"/>
    <n v="1412312400"/>
    <d v="2014-10-03T05:00:00"/>
    <b v="0"/>
    <b v="0"/>
    <s v="photography/photography books"/>
    <x v="7"/>
    <x v="14"/>
  </r>
  <r>
    <x v="0"/>
    <n v="93.81099656357388"/>
    <n v="931"/>
    <n v="0.10076369126055197"/>
    <s v="US"/>
    <s v="USD"/>
    <n v="1458104400"/>
    <x v="218"/>
    <n v="1459314000"/>
    <d v="2016-03-30T05:00:00"/>
    <b v="0"/>
    <b v="0"/>
    <s v="theater/plays"/>
    <x v="3"/>
    <x v="3"/>
  </r>
  <r>
    <x v="1"/>
    <n v="403.63930885529157"/>
    <n v="3594"/>
    <n v="0.11230921225801101"/>
    <s v="US"/>
    <s v="USD"/>
    <n v="1411534800"/>
    <x v="219"/>
    <n v="1415426400"/>
    <d v="2014-11-08T06:00:00"/>
    <b v="0"/>
    <b v="0"/>
    <s v="film &amp; video/science fiction"/>
    <x v="4"/>
    <x v="22"/>
  </r>
  <r>
    <x v="1"/>
    <n v="260.1740412979351"/>
    <n v="5880"/>
    <n v="4.424728593502298E-2"/>
    <s v="US"/>
    <s v="USD"/>
    <n v="1399093200"/>
    <x v="220"/>
    <n v="1399093200"/>
    <d v="2014-05-03T05:00:00"/>
    <b v="1"/>
    <b v="0"/>
    <s v="music/rock"/>
    <x v="1"/>
    <x v="1"/>
  </r>
  <r>
    <x v="1"/>
    <n v="366.63333333333333"/>
    <n v="112"/>
    <n v="3.2735119047619046"/>
    <s v="US"/>
    <s v="USD"/>
    <n v="1270702800"/>
    <x v="221"/>
    <n v="1273899600"/>
    <d v="2010-05-15T05:00:00"/>
    <b v="0"/>
    <b v="0"/>
    <s v="photography/photography books"/>
    <x v="7"/>
    <x v="14"/>
  </r>
  <r>
    <x v="1"/>
    <n v="168.72085385878489"/>
    <n v="943"/>
    <n v="0.17891925117580582"/>
    <s v="US"/>
    <s v="USD"/>
    <n v="1431666000"/>
    <x v="222"/>
    <n v="1432184400"/>
    <d v="2015-05-21T05:00:00"/>
    <b v="0"/>
    <b v="0"/>
    <s v="games/mobile games"/>
    <x v="6"/>
    <x v="20"/>
  </r>
  <r>
    <x v="1"/>
    <n v="119.90717911530093"/>
    <n v="2468"/>
    <n v="4.858475652970054E-2"/>
    <s v="US"/>
    <s v="USD"/>
    <n v="1472619600"/>
    <x v="172"/>
    <n v="1474779600"/>
    <d v="2016-09-25T05:00:00"/>
    <b v="0"/>
    <b v="0"/>
    <s v="film &amp; video/animation"/>
    <x v="4"/>
    <x v="10"/>
  </r>
  <r>
    <x v="1"/>
    <n v="193.68925233644859"/>
    <n v="2551"/>
    <n v="7.5926794330242492E-2"/>
    <s v="US"/>
    <s v="USD"/>
    <n v="1496293200"/>
    <x v="223"/>
    <n v="1500440400"/>
    <d v="2017-07-19T05:00:00"/>
    <b v="0"/>
    <b v="1"/>
    <s v="games/mobile games"/>
    <x v="6"/>
    <x v="20"/>
  </r>
  <r>
    <x v="1"/>
    <n v="420.16666666666669"/>
    <n v="101"/>
    <n v="4.1600660066006601"/>
    <s v="US"/>
    <s v="USD"/>
    <n v="1575612000"/>
    <x v="224"/>
    <n v="1575612000"/>
    <d v="2019-12-06T06:00:00"/>
    <b v="0"/>
    <b v="0"/>
    <s v="games/video games"/>
    <x v="6"/>
    <x v="11"/>
  </r>
  <r>
    <x v="3"/>
    <n v="76.708333333333329"/>
    <n v="67"/>
    <n v="1.1449004975124377"/>
    <s v="US"/>
    <s v="USD"/>
    <n v="1369112400"/>
    <x v="225"/>
    <n v="1374123600"/>
    <d v="2013-07-18T05:00:00"/>
    <b v="0"/>
    <b v="0"/>
    <s v="theater/plays"/>
    <x v="3"/>
    <x v="3"/>
  </r>
  <r>
    <x v="1"/>
    <n v="171.26470588235293"/>
    <n v="92"/>
    <n v="1.8615728900255752"/>
    <s v="US"/>
    <s v="USD"/>
    <n v="1469422800"/>
    <x v="226"/>
    <n v="1469509200"/>
    <d v="2016-07-26T05:00:00"/>
    <b v="0"/>
    <b v="0"/>
    <s v="theater/plays"/>
    <x v="3"/>
    <x v="3"/>
  </r>
  <r>
    <x v="1"/>
    <n v="157.89473684210526"/>
    <n v="62"/>
    <n v="2.5466893039049237"/>
    <s v="US"/>
    <s v="USD"/>
    <n v="1307854800"/>
    <x v="227"/>
    <n v="1309237200"/>
    <d v="2011-06-28T05:00:00"/>
    <b v="0"/>
    <b v="0"/>
    <s v="film &amp; video/animation"/>
    <x v="4"/>
    <x v="10"/>
  </r>
  <r>
    <x v="1"/>
    <n v="109.08"/>
    <n v="149"/>
    <n v="0.73208053691275166"/>
    <s v="IT"/>
    <s v="EUR"/>
    <n v="1503378000"/>
    <x v="228"/>
    <n v="1503982800"/>
    <d v="2017-08-29T05:00:00"/>
    <b v="0"/>
    <b v="1"/>
    <s v="games/video games"/>
    <x v="6"/>
    <x v="11"/>
  </r>
  <r>
    <x v="0"/>
    <n v="41.732558139534881"/>
    <n v="92"/>
    <n v="0.4536147623862487"/>
    <s v="US"/>
    <s v="USD"/>
    <n v="1486965600"/>
    <x v="229"/>
    <n v="1487397600"/>
    <d v="2017-02-18T06:00:00"/>
    <b v="0"/>
    <b v="0"/>
    <s v="film &amp; video/animation"/>
    <x v="4"/>
    <x v="10"/>
  </r>
  <r>
    <x v="0"/>
    <n v="10.944303797468354"/>
    <n v="57"/>
    <n v="0.19200532978014656"/>
    <s v="AU"/>
    <s v="AUD"/>
    <n v="1561438800"/>
    <x v="230"/>
    <n v="1562043600"/>
    <d v="2019-07-02T05:00:00"/>
    <b v="0"/>
    <b v="1"/>
    <s v="music/rock"/>
    <x v="1"/>
    <x v="1"/>
  </r>
  <r>
    <x v="1"/>
    <n v="159.3763440860215"/>
    <n v="329"/>
    <n v="0.48442657776906234"/>
    <s v="US"/>
    <s v="USD"/>
    <n v="1398402000"/>
    <x v="231"/>
    <n v="1398574800"/>
    <d v="2014-04-27T05:00:00"/>
    <b v="0"/>
    <b v="0"/>
    <s v="film &amp; video/animation"/>
    <x v="4"/>
    <x v="10"/>
  </r>
  <r>
    <x v="1"/>
    <n v="422.41666666666669"/>
    <n v="97"/>
    <n v="4.3548109965635744"/>
    <s v="DK"/>
    <s v="DKK"/>
    <n v="1513231200"/>
    <x v="232"/>
    <n v="1515391200"/>
    <d v="2018-01-08T06:00:00"/>
    <b v="0"/>
    <b v="1"/>
    <s v="theater/plays"/>
    <x v="3"/>
    <x v="3"/>
  </r>
  <r>
    <x v="0"/>
    <n v="97.71875"/>
    <n v="41"/>
    <n v="2.3833841463414633"/>
    <s v="US"/>
    <s v="USD"/>
    <n v="1440824400"/>
    <x v="233"/>
    <n v="1441170000"/>
    <d v="2015-09-02T05:00:00"/>
    <b v="0"/>
    <b v="0"/>
    <s v="technology/wearables"/>
    <x v="2"/>
    <x v="8"/>
  </r>
  <r>
    <x v="1"/>
    <n v="418.78911564625849"/>
    <n v="1784"/>
    <n v="0.23474726213355296"/>
    <s v="US"/>
    <s v="USD"/>
    <n v="1281070800"/>
    <x v="194"/>
    <n v="1281157200"/>
    <d v="2010-08-07T05:00:00"/>
    <b v="0"/>
    <b v="0"/>
    <s v="theater/plays"/>
    <x v="3"/>
    <x v="3"/>
  </r>
  <r>
    <x v="1"/>
    <n v="101.91632047477745"/>
    <n v="1684"/>
    <n v="6.0520380329440293E-2"/>
    <s v="AU"/>
    <s v="AUD"/>
    <n v="1397365200"/>
    <x v="234"/>
    <n v="1398229200"/>
    <d v="2014-04-23T05:00:00"/>
    <b v="0"/>
    <b v="1"/>
    <s v="publishing/nonfiction"/>
    <x v="5"/>
    <x v="9"/>
  </r>
  <r>
    <x v="1"/>
    <n v="127.72619047619047"/>
    <n v="250"/>
    <n v="0.51090476190476186"/>
    <s v="US"/>
    <s v="USD"/>
    <n v="1494392400"/>
    <x v="235"/>
    <n v="1495256400"/>
    <d v="2017-05-20T05:00:00"/>
    <b v="0"/>
    <b v="1"/>
    <s v="music/rock"/>
    <x v="1"/>
    <x v="1"/>
  </r>
  <r>
    <x v="1"/>
    <n v="445.21739130434781"/>
    <n v="238"/>
    <n v="1.8706613080014614"/>
    <s v="US"/>
    <s v="USD"/>
    <n v="1520143200"/>
    <x v="236"/>
    <n v="1520402400"/>
    <d v="2018-03-07T06:00:00"/>
    <b v="0"/>
    <b v="0"/>
    <s v="theater/plays"/>
    <x v="3"/>
    <x v="3"/>
  </r>
  <r>
    <x v="1"/>
    <n v="569.71428571428578"/>
    <n v="53"/>
    <n v="10.749326145552562"/>
    <s v="US"/>
    <s v="USD"/>
    <n v="1405314000"/>
    <x v="237"/>
    <n v="1409806800"/>
    <d v="2014-09-04T05:00:00"/>
    <b v="0"/>
    <b v="0"/>
    <s v="theater/plays"/>
    <x v="3"/>
    <x v="3"/>
  </r>
  <r>
    <x v="1"/>
    <n v="509.34482758620686"/>
    <n v="214"/>
    <n v="2.380116016757976"/>
    <s v="US"/>
    <s v="USD"/>
    <n v="1396846800"/>
    <x v="238"/>
    <n v="1396933200"/>
    <d v="2014-04-08T05:00:00"/>
    <b v="0"/>
    <b v="0"/>
    <s v="theater/plays"/>
    <x v="3"/>
    <x v="3"/>
  </r>
  <r>
    <x v="1"/>
    <n v="325.5333333333333"/>
    <n v="222"/>
    <n v="1.4663663663663662"/>
    <s v="US"/>
    <s v="USD"/>
    <n v="1375678800"/>
    <x v="239"/>
    <n v="1376024400"/>
    <d v="2013-08-09T05:00:00"/>
    <b v="0"/>
    <b v="0"/>
    <s v="technology/web"/>
    <x v="2"/>
    <x v="2"/>
  </r>
  <r>
    <x v="1"/>
    <n v="932.61616161616166"/>
    <n v="1884"/>
    <n v="0.49501919406378009"/>
    <s v="US"/>
    <s v="USD"/>
    <n v="1482386400"/>
    <x v="240"/>
    <n v="1483682400"/>
    <d v="2017-01-06T06:00:00"/>
    <b v="0"/>
    <b v="1"/>
    <s v="publishing/fiction"/>
    <x v="5"/>
    <x v="13"/>
  </r>
  <r>
    <x v="1"/>
    <n v="211.33870967741933"/>
    <n v="218"/>
    <n v="0.96944362237348314"/>
    <s v="AU"/>
    <s v="AUD"/>
    <n v="1420005600"/>
    <x v="241"/>
    <n v="1420437600"/>
    <d v="2015-01-05T06:00:00"/>
    <b v="0"/>
    <b v="0"/>
    <s v="games/mobile games"/>
    <x v="6"/>
    <x v="20"/>
  </r>
  <r>
    <x v="1"/>
    <n v="273.32520325203251"/>
    <n v="6465"/>
    <n v="4.2277680317406419E-2"/>
    <s v="US"/>
    <s v="USD"/>
    <n v="1420178400"/>
    <x v="242"/>
    <n v="1420783200"/>
    <d v="2015-01-09T06:00:00"/>
    <b v="0"/>
    <b v="0"/>
    <s v="publishing/translations"/>
    <x v="5"/>
    <x v="18"/>
  </r>
  <r>
    <x v="0"/>
    <n v="3"/>
    <n v="1"/>
    <n v="3"/>
    <s v="US"/>
    <s v="USD"/>
    <n v="1264399200"/>
    <x v="67"/>
    <n v="1267423200"/>
    <d v="2010-03-01T06:00:00"/>
    <b v="0"/>
    <b v="0"/>
    <s v="music/rock"/>
    <x v="1"/>
    <x v="1"/>
  </r>
  <r>
    <x v="0"/>
    <n v="54.084507042253513"/>
    <n v="101"/>
    <n v="0.53549016873518329"/>
    <s v="US"/>
    <s v="USD"/>
    <n v="1355032800"/>
    <x v="243"/>
    <n v="1355205600"/>
    <d v="2012-12-11T06:00:00"/>
    <b v="0"/>
    <b v="0"/>
    <s v="theater/plays"/>
    <x v="3"/>
    <x v="3"/>
  </r>
  <r>
    <x v="1"/>
    <n v="626.29999999999995"/>
    <n v="59"/>
    <n v="10.615254237288134"/>
    <s v="US"/>
    <s v="USD"/>
    <n v="1382677200"/>
    <x v="244"/>
    <n v="1383109200"/>
    <d v="2013-10-30T05:00:00"/>
    <b v="0"/>
    <b v="0"/>
    <s v="theater/plays"/>
    <x v="3"/>
    <x v="3"/>
  </r>
  <r>
    <x v="0"/>
    <n v="89.021399176954731"/>
    <n v="1335"/>
    <n v="6.6682696012700174E-2"/>
    <s v="CA"/>
    <s v="CAD"/>
    <n v="1302238800"/>
    <x v="245"/>
    <n v="1303275600"/>
    <d v="2011-04-20T05:00:00"/>
    <b v="0"/>
    <b v="0"/>
    <s v="film &amp; video/drama"/>
    <x v="4"/>
    <x v="6"/>
  </r>
  <r>
    <x v="1"/>
    <n v="184.89130434782609"/>
    <n v="88"/>
    <n v="2.1010375494071147"/>
    <s v="US"/>
    <s v="USD"/>
    <n v="1487656800"/>
    <x v="246"/>
    <n v="1487829600"/>
    <d v="2017-02-23T06:00:00"/>
    <b v="0"/>
    <b v="0"/>
    <s v="publishing/nonfiction"/>
    <x v="5"/>
    <x v="9"/>
  </r>
  <r>
    <x v="1"/>
    <n v="120.16770186335404"/>
    <n v="1697"/>
    <n v="7.0811845529377748E-2"/>
    <s v="US"/>
    <s v="USD"/>
    <n v="1297836000"/>
    <x v="247"/>
    <n v="1298268000"/>
    <d v="2011-02-21T06:00:00"/>
    <b v="0"/>
    <b v="1"/>
    <s v="music/rock"/>
    <x v="1"/>
    <x v="1"/>
  </r>
  <r>
    <x v="0"/>
    <n v="23.390243902439025"/>
    <n v="15"/>
    <n v="1.5593495934959349"/>
    <s v="GB"/>
    <s v="GBP"/>
    <n v="1453615200"/>
    <x v="248"/>
    <n v="1456812000"/>
    <d v="2016-03-01T06:00:00"/>
    <b v="0"/>
    <b v="0"/>
    <s v="music/rock"/>
    <x v="1"/>
    <x v="1"/>
  </r>
  <r>
    <x v="1"/>
    <n v="146"/>
    <n v="92"/>
    <n v="1.5869565217391304"/>
    <s v="US"/>
    <s v="USD"/>
    <n v="1362463200"/>
    <x v="249"/>
    <n v="1363669200"/>
    <d v="2013-03-19T05:00:00"/>
    <b v="0"/>
    <b v="0"/>
    <s v="theater/plays"/>
    <x v="3"/>
    <x v="3"/>
  </r>
  <r>
    <x v="1"/>
    <n v="268.48"/>
    <n v="186"/>
    <n v="1.4434408602150539"/>
    <s v="US"/>
    <s v="USD"/>
    <n v="1481176800"/>
    <x v="250"/>
    <n v="1482904800"/>
    <d v="2016-12-28T06:00:00"/>
    <b v="0"/>
    <b v="1"/>
    <s v="theater/plays"/>
    <x v="3"/>
    <x v="3"/>
  </r>
  <r>
    <x v="1"/>
    <n v="597.5"/>
    <n v="138"/>
    <n v="4.3297101449275361"/>
    <s v="US"/>
    <s v="USD"/>
    <n v="1354946400"/>
    <x v="251"/>
    <n v="1356588000"/>
    <d v="2012-12-27T06:00:00"/>
    <b v="1"/>
    <b v="0"/>
    <s v="photography/photography books"/>
    <x v="7"/>
    <x v="14"/>
  </r>
  <r>
    <x v="1"/>
    <n v="157.69841269841268"/>
    <n v="261"/>
    <n v="0.60420847777169606"/>
    <s v="US"/>
    <s v="USD"/>
    <n v="1348808400"/>
    <x v="136"/>
    <n v="1349845200"/>
    <d v="2012-10-10T05:00:00"/>
    <b v="0"/>
    <b v="0"/>
    <s v="music/rock"/>
    <x v="1"/>
    <x v="1"/>
  </r>
  <r>
    <x v="0"/>
    <n v="31.201660735468568"/>
    <n v="454"/>
    <n v="6.8726124967992436E-2"/>
    <s v="US"/>
    <s v="USD"/>
    <n v="1282712400"/>
    <x v="252"/>
    <n v="1283058000"/>
    <d v="2010-08-29T05:00:00"/>
    <b v="0"/>
    <b v="1"/>
    <s v="music/rock"/>
    <x v="1"/>
    <x v="1"/>
  </r>
  <r>
    <x v="1"/>
    <n v="313.41176470588238"/>
    <n v="107"/>
    <n v="2.9290819131390875"/>
    <s v="US"/>
    <s v="USD"/>
    <n v="1301979600"/>
    <x v="253"/>
    <n v="1304226000"/>
    <d v="2011-05-01T05:00:00"/>
    <b v="0"/>
    <b v="1"/>
    <s v="music/indie rock"/>
    <x v="1"/>
    <x v="7"/>
  </r>
  <r>
    <x v="1"/>
    <n v="370.89655172413791"/>
    <n v="199"/>
    <n v="1.8638017674579794"/>
    <s v="US"/>
    <s v="USD"/>
    <n v="1263016800"/>
    <x v="254"/>
    <n v="1263016800"/>
    <d v="2010-01-09T06:00:00"/>
    <b v="0"/>
    <b v="0"/>
    <s v="photography/photography books"/>
    <x v="7"/>
    <x v="14"/>
  </r>
  <r>
    <x v="1"/>
    <n v="362.66447368421052"/>
    <n v="5512"/>
    <n v="6.5795441524711631E-2"/>
    <s v="US"/>
    <s v="USD"/>
    <n v="1360648800"/>
    <x v="255"/>
    <n v="1362031200"/>
    <d v="2013-02-28T06:00:00"/>
    <b v="0"/>
    <b v="0"/>
    <s v="theater/plays"/>
    <x v="3"/>
    <x v="3"/>
  </r>
  <r>
    <x v="1"/>
    <n v="123.08163265306122"/>
    <n v="86"/>
    <n v="1.4311817750355955"/>
    <s v="US"/>
    <s v="USD"/>
    <n v="1451800800"/>
    <x v="256"/>
    <n v="1455602400"/>
    <d v="2016-02-16T06:00:00"/>
    <b v="0"/>
    <b v="0"/>
    <s v="theater/plays"/>
    <x v="3"/>
    <x v="3"/>
  </r>
  <r>
    <x v="0"/>
    <n v="76.766756032171585"/>
    <n v="3182"/>
    <n v="2.4125316163473156E-2"/>
    <s v="IT"/>
    <s v="EUR"/>
    <n v="1415340000"/>
    <x v="257"/>
    <n v="1418191200"/>
    <d v="2014-12-10T06:00:00"/>
    <b v="0"/>
    <b v="1"/>
    <s v="music/jazz"/>
    <x v="1"/>
    <x v="17"/>
  </r>
  <r>
    <x v="1"/>
    <n v="233.62012987012989"/>
    <n v="2768"/>
    <n v="8.4400335935740561E-2"/>
    <s v="AU"/>
    <s v="AUD"/>
    <n v="1351054800"/>
    <x v="258"/>
    <n v="1352440800"/>
    <d v="2012-11-09T06:00:00"/>
    <b v="0"/>
    <b v="0"/>
    <s v="theater/plays"/>
    <x v="3"/>
    <x v="3"/>
  </r>
  <r>
    <x v="1"/>
    <n v="180.53333333333333"/>
    <n v="48"/>
    <n v="3.7611111111111111"/>
    <s v="US"/>
    <s v="USD"/>
    <n v="1349326800"/>
    <x v="259"/>
    <n v="1353304800"/>
    <d v="2012-11-19T06:00:00"/>
    <b v="0"/>
    <b v="0"/>
    <s v="film &amp; video/documentary"/>
    <x v="4"/>
    <x v="4"/>
  </r>
  <r>
    <x v="1"/>
    <n v="252.62857142857143"/>
    <n v="87"/>
    <n v="2.903776683087028"/>
    <s v="US"/>
    <s v="USD"/>
    <n v="1548914400"/>
    <x v="260"/>
    <n v="1550728800"/>
    <d v="2019-02-21T06:00:00"/>
    <b v="0"/>
    <b v="0"/>
    <s v="film &amp; video/television"/>
    <x v="4"/>
    <x v="19"/>
  </r>
  <r>
    <x v="3"/>
    <n v="27.176538240368025"/>
    <n v="1890"/>
    <n v="1.4379120762099485E-2"/>
    <s v="US"/>
    <s v="USD"/>
    <n v="1291269600"/>
    <x v="261"/>
    <n v="1291442400"/>
    <d v="2010-12-04T06:00:00"/>
    <b v="0"/>
    <b v="0"/>
    <s v="games/video games"/>
    <x v="6"/>
    <x v="11"/>
  </r>
  <r>
    <x v="2"/>
    <n v="1.2706571242680547"/>
    <n v="61"/>
    <n v="2.0830444660132043E-2"/>
    <s v="US"/>
    <s v="USD"/>
    <n v="1449468000"/>
    <x v="262"/>
    <n v="1452146400"/>
    <d v="2016-01-07T06:00:00"/>
    <b v="0"/>
    <b v="0"/>
    <s v="photography/photography books"/>
    <x v="7"/>
    <x v="14"/>
  </r>
  <r>
    <x v="1"/>
    <n v="304.0097847358121"/>
    <n v="1894"/>
    <n v="0.16051202995555022"/>
    <s v="US"/>
    <s v="USD"/>
    <n v="1562734800"/>
    <x v="263"/>
    <n v="1564894800"/>
    <d v="2019-08-04T05:00:00"/>
    <b v="0"/>
    <b v="1"/>
    <s v="theater/plays"/>
    <x v="3"/>
    <x v="3"/>
  </r>
  <r>
    <x v="1"/>
    <n v="137.23076923076923"/>
    <n v="282"/>
    <n v="0.48663393344244404"/>
    <s v="CA"/>
    <s v="CAD"/>
    <n v="1505624400"/>
    <x v="264"/>
    <n v="1505883600"/>
    <d v="2017-09-20T05:00:00"/>
    <b v="0"/>
    <b v="0"/>
    <s v="theater/plays"/>
    <x v="3"/>
    <x v="3"/>
  </r>
  <r>
    <x v="0"/>
    <n v="32.208333333333336"/>
    <n v="15"/>
    <n v="2.1472222222222226"/>
    <s v="US"/>
    <s v="USD"/>
    <n v="1509948000"/>
    <x v="265"/>
    <n v="1510380000"/>
    <d v="2017-11-11T06:00:00"/>
    <b v="0"/>
    <b v="0"/>
    <s v="theater/plays"/>
    <x v="3"/>
    <x v="3"/>
  </r>
  <r>
    <x v="1"/>
    <n v="241.51282051282053"/>
    <n v="116"/>
    <n v="2.082007073386384"/>
    <s v="US"/>
    <s v="USD"/>
    <n v="1554526800"/>
    <x v="266"/>
    <n v="1555218000"/>
    <d v="2019-04-14T05:00:00"/>
    <b v="0"/>
    <b v="0"/>
    <s v="publishing/translations"/>
    <x v="5"/>
    <x v="18"/>
  </r>
  <r>
    <x v="0"/>
    <n v="96.8"/>
    <n v="133"/>
    <n v="0.72781954887218048"/>
    <s v="US"/>
    <s v="USD"/>
    <n v="1334811600"/>
    <x v="267"/>
    <n v="1335243600"/>
    <d v="2012-04-24T05:00:00"/>
    <b v="0"/>
    <b v="1"/>
    <s v="games/video games"/>
    <x v="6"/>
    <x v="11"/>
  </r>
  <r>
    <x v="1"/>
    <n v="1066.4285714285716"/>
    <n v="83"/>
    <n v="12.848537005163513"/>
    <s v="US"/>
    <s v="USD"/>
    <n v="1279515600"/>
    <x v="268"/>
    <n v="1279688400"/>
    <d v="2010-07-21T05:00:00"/>
    <b v="0"/>
    <b v="0"/>
    <s v="theater/plays"/>
    <x v="3"/>
    <x v="3"/>
  </r>
  <r>
    <x v="1"/>
    <n v="325.88888888888891"/>
    <n v="91"/>
    <n v="3.5811965811965814"/>
    <s v="US"/>
    <s v="USD"/>
    <n v="1353909600"/>
    <x v="269"/>
    <n v="1356069600"/>
    <d v="2012-12-21T06:00:00"/>
    <b v="0"/>
    <b v="0"/>
    <s v="technology/web"/>
    <x v="2"/>
    <x v="2"/>
  </r>
  <r>
    <x v="1"/>
    <n v="170.70000000000002"/>
    <n v="546"/>
    <n v="0.31263736263736269"/>
    <s v="US"/>
    <s v="USD"/>
    <n v="1535950800"/>
    <x v="270"/>
    <n v="1536210000"/>
    <d v="2018-09-06T05:00:00"/>
    <b v="0"/>
    <b v="0"/>
    <s v="theater/plays"/>
    <x v="3"/>
    <x v="3"/>
  </r>
  <r>
    <x v="1"/>
    <n v="581.44000000000005"/>
    <n v="393"/>
    <n v="1.4794910941475827"/>
    <s v="US"/>
    <s v="USD"/>
    <n v="1511244000"/>
    <x v="271"/>
    <n v="1511762400"/>
    <d v="2017-11-27T06:00:00"/>
    <b v="0"/>
    <b v="0"/>
    <s v="film &amp; video/animation"/>
    <x v="4"/>
    <x v="10"/>
  </r>
  <r>
    <x v="0"/>
    <n v="91.520972644376897"/>
    <n v="2062"/>
    <n v="4.4384564812985888E-2"/>
    <s v="US"/>
    <s v="USD"/>
    <n v="1331445600"/>
    <x v="272"/>
    <n v="1333256400"/>
    <d v="2012-04-01T05:00:00"/>
    <b v="0"/>
    <b v="1"/>
    <s v="theater/plays"/>
    <x v="3"/>
    <x v="3"/>
  </r>
  <r>
    <x v="1"/>
    <n v="108.04761904761904"/>
    <n v="133"/>
    <n v="0.81238811313999271"/>
    <s v="US"/>
    <s v="USD"/>
    <n v="1480226400"/>
    <x v="73"/>
    <n v="1480744800"/>
    <d v="2016-12-03T06:00:00"/>
    <b v="0"/>
    <b v="1"/>
    <s v="film &amp; video/television"/>
    <x v="4"/>
    <x v="19"/>
  </r>
  <r>
    <x v="0"/>
    <n v="18.728395061728396"/>
    <n v="29"/>
    <n v="0.64580672626649638"/>
    <s v="DK"/>
    <s v="DKK"/>
    <n v="1464584400"/>
    <x v="273"/>
    <n v="1465016400"/>
    <d v="2016-06-04T05:00:00"/>
    <b v="0"/>
    <b v="0"/>
    <s v="music/rock"/>
    <x v="1"/>
    <x v="1"/>
  </r>
  <r>
    <x v="0"/>
    <n v="83.193877551020407"/>
    <n v="132"/>
    <n v="0.63025664811379101"/>
    <s v="US"/>
    <s v="USD"/>
    <n v="1335848400"/>
    <x v="274"/>
    <n v="1336280400"/>
    <d v="2012-05-06T05:00:00"/>
    <b v="0"/>
    <b v="0"/>
    <s v="technology/web"/>
    <x v="2"/>
    <x v="2"/>
  </r>
  <r>
    <x v="1"/>
    <n v="706.33333333333337"/>
    <n v="254"/>
    <n v="2.7808398950131235"/>
    <s v="US"/>
    <s v="USD"/>
    <n v="1473483600"/>
    <x v="275"/>
    <n v="1476766800"/>
    <d v="2016-10-18T05:00:00"/>
    <b v="0"/>
    <b v="0"/>
    <s v="theater/plays"/>
    <x v="3"/>
    <x v="3"/>
  </r>
  <r>
    <x v="3"/>
    <n v="17.446030330062445"/>
    <n v="184"/>
    <n v="9.481538222860024E-2"/>
    <s v="US"/>
    <s v="USD"/>
    <n v="1479880800"/>
    <x v="276"/>
    <n v="1480485600"/>
    <d v="2016-11-30T06:00:00"/>
    <b v="0"/>
    <b v="0"/>
    <s v="theater/plays"/>
    <x v="3"/>
    <x v="3"/>
  </r>
  <r>
    <x v="1"/>
    <n v="209.73015873015873"/>
    <n v="176"/>
    <n v="1.1916486291486292"/>
    <s v="US"/>
    <s v="USD"/>
    <n v="1430197200"/>
    <x v="277"/>
    <n v="1430197200"/>
    <d v="2015-04-28T05:00:00"/>
    <b v="0"/>
    <b v="0"/>
    <s v="music/electric music"/>
    <x v="1"/>
    <x v="5"/>
  </r>
  <r>
    <x v="0"/>
    <n v="97.785714285714292"/>
    <n v="137"/>
    <n v="0.71376433785192916"/>
    <s v="DK"/>
    <s v="DKK"/>
    <n v="1331701200"/>
    <x v="278"/>
    <n v="1331787600"/>
    <d v="2012-03-15T05:00:00"/>
    <b v="0"/>
    <b v="1"/>
    <s v="music/metal"/>
    <x v="1"/>
    <x v="16"/>
  </r>
  <r>
    <x v="1"/>
    <n v="1684.25"/>
    <n v="337"/>
    <n v="4.9977744807121658"/>
    <s v="CA"/>
    <s v="CAD"/>
    <n v="1438578000"/>
    <x v="279"/>
    <n v="1438837200"/>
    <d v="2015-08-06T05:00:00"/>
    <b v="0"/>
    <b v="0"/>
    <s v="theater/plays"/>
    <x v="3"/>
    <x v="3"/>
  </r>
  <r>
    <x v="0"/>
    <n v="54.402135231316727"/>
    <n v="908"/>
    <n v="5.9914245849467758E-2"/>
    <s v="US"/>
    <s v="USD"/>
    <n v="1368162000"/>
    <x v="280"/>
    <n v="1370926800"/>
    <d v="2013-06-11T05:00:00"/>
    <b v="0"/>
    <b v="1"/>
    <s v="film &amp; video/documentary"/>
    <x v="4"/>
    <x v="4"/>
  </r>
  <r>
    <x v="1"/>
    <n v="456.61111111111109"/>
    <n v="107"/>
    <n v="4.2673935617860845"/>
    <s v="US"/>
    <s v="USD"/>
    <n v="1318654800"/>
    <x v="281"/>
    <n v="1319000400"/>
    <d v="2011-10-19T05:00:00"/>
    <b v="1"/>
    <b v="0"/>
    <s v="technology/web"/>
    <x v="2"/>
    <x v="2"/>
  </r>
  <r>
    <x v="0"/>
    <n v="9.8219178082191778"/>
    <n v="10"/>
    <n v="0.98219178082191783"/>
    <s v="US"/>
    <s v="USD"/>
    <n v="1331874000"/>
    <x v="282"/>
    <n v="1333429200"/>
    <d v="2012-04-03T05:00:00"/>
    <b v="0"/>
    <b v="0"/>
    <s v="food/food trucks"/>
    <x v="0"/>
    <x v="0"/>
  </r>
  <r>
    <x v="3"/>
    <n v="16.384615384615383"/>
    <n v="32"/>
    <n v="0.51201923076923073"/>
    <s v="IT"/>
    <s v="EUR"/>
    <n v="1286254800"/>
    <x v="283"/>
    <n v="1287032400"/>
    <d v="2010-10-14T05:00:00"/>
    <b v="0"/>
    <b v="0"/>
    <s v="theater/plays"/>
    <x v="3"/>
    <x v="3"/>
  </r>
  <r>
    <x v="1"/>
    <n v="1339.6666666666667"/>
    <n v="183"/>
    <n v="7.3205828779599278"/>
    <s v="US"/>
    <s v="USD"/>
    <n v="1540530000"/>
    <x v="284"/>
    <n v="1541570400"/>
    <d v="2018-11-07T06:00:00"/>
    <b v="0"/>
    <b v="0"/>
    <s v="theater/plays"/>
    <x v="3"/>
    <x v="3"/>
  </r>
  <r>
    <x v="0"/>
    <n v="35.650077760497666"/>
    <n v="1910"/>
    <n v="1.866496217827103E-2"/>
    <s v="CH"/>
    <s v="CHF"/>
    <n v="1381813200"/>
    <x v="285"/>
    <n v="1383976800"/>
    <d v="2013-11-09T06:00:00"/>
    <b v="0"/>
    <b v="0"/>
    <s v="theater/plays"/>
    <x v="3"/>
    <x v="3"/>
  </r>
  <r>
    <x v="0"/>
    <n v="54.950819672131146"/>
    <n v="38"/>
    <n v="1.446074201898188"/>
    <s v="AU"/>
    <s v="AUD"/>
    <n v="1548655200"/>
    <x v="286"/>
    <n v="1550556000"/>
    <d v="2019-02-19T06:00:00"/>
    <b v="0"/>
    <b v="0"/>
    <s v="theater/plays"/>
    <x v="3"/>
    <x v="3"/>
  </r>
  <r>
    <x v="0"/>
    <n v="94.236111111111114"/>
    <n v="104"/>
    <n v="0.90611645299145305"/>
    <s v="AU"/>
    <s v="AUD"/>
    <n v="1389679200"/>
    <x v="287"/>
    <n v="1390456800"/>
    <d v="2014-01-23T06:00:00"/>
    <b v="0"/>
    <b v="1"/>
    <s v="theater/plays"/>
    <x v="3"/>
    <x v="3"/>
  </r>
  <r>
    <x v="1"/>
    <n v="143.91428571428571"/>
    <n v="72"/>
    <n v="1.9988095238095238"/>
    <s v="US"/>
    <s v="USD"/>
    <n v="1456466400"/>
    <x v="288"/>
    <n v="1458018000"/>
    <d v="2016-03-15T05:00:00"/>
    <b v="0"/>
    <b v="1"/>
    <s v="music/rock"/>
    <x v="1"/>
    <x v="1"/>
  </r>
  <r>
    <x v="0"/>
    <n v="51.421052631578945"/>
    <n v="49"/>
    <n v="1.0494092373791621"/>
    <s v="US"/>
    <s v="USD"/>
    <n v="1456984800"/>
    <x v="289"/>
    <n v="1461819600"/>
    <d v="2016-04-28T05:00:00"/>
    <b v="0"/>
    <b v="0"/>
    <s v="food/food trucks"/>
    <x v="0"/>
    <x v="0"/>
  </r>
  <r>
    <x v="0"/>
    <n v="5"/>
    <n v="1"/>
    <n v="5"/>
    <s v="DK"/>
    <s v="DKK"/>
    <n v="1504069200"/>
    <x v="290"/>
    <n v="1504155600"/>
    <d v="2017-08-31T05:00:00"/>
    <b v="0"/>
    <b v="1"/>
    <s v="publishing/nonfiction"/>
    <x v="5"/>
    <x v="9"/>
  </r>
  <r>
    <x v="1"/>
    <n v="1344.6666666666667"/>
    <n v="295"/>
    <n v="4.5581920903954805"/>
    <s v="US"/>
    <s v="USD"/>
    <n v="1424930400"/>
    <x v="291"/>
    <n v="1426395600"/>
    <d v="2015-03-15T05:00:00"/>
    <b v="0"/>
    <b v="0"/>
    <s v="film &amp; video/documentary"/>
    <x v="4"/>
    <x v="4"/>
  </r>
  <r>
    <x v="0"/>
    <n v="31.844940867279899"/>
    <n v="245"/>
    <n v="0.12997935047869347"/>
    <s v="US"/>
    <s v="USD"/>
    <n v="1535864400"/>
    <x v="292"/>
    <n v="1537074000"/>
    <d v="2018-09-16T05:00:00"/>
    <b v="0"/>
    <b v="0"/>
    <s v="theater/plays"/>
    <x v="3"/>
    <x v="3"/>
  </r>
  <r>
    <x v="0"/>
    <n v="82.617647058823536"/>
    <n v="32"/>
    <n v="2.5818014705882355"/>
    <s v="US"/>
    <s v="USD"/>
    <n v="1452146400"/>
    <x v="293"/>
    <n v="1452578400"/>
    <d v="2016-01-12T06:00:00"/>
    <b v="0"/>
    <b v="0"/>
    <s v="music/indie rock"/>
    <x v="1"/>
    <x v="7"/>
  </r>
  <r>
    <x v="1"/>
    <n v="546.14285714285722"/>
    <n v="142"/>
    <n v="3.8460764587525156"/>
    <s v="US"/>
    <s v="USD"/>
    <n v="1470546000"/>
    <x v="294"/>
    <n v="1474088400"/>
    <d v="2016-09-17T05:00:00"/>
    <b v="0"/>
    <b v="0"/>
    <s v="film &amp; video/documentary"/>
    <x v="4"/>
    <x v="4"/>
  </r>
  <r>
    <x v="1"/>
    <n v="286.21428571428572"/>
    <n v="85"/>
    <n v="3.3672268907563025"/>
    <s v="US"/>
    <s v="USD"/>
    <n v="1458363600"/>
    <x v="295"/>
    <n v="1461906000"/>
    <d v="2016-04-29T05:00:00"/>
    <b v="0"/>
    <b v="0"/>
    <s v="theater/plays"/>
    <x v="3"/>
    <x v="3"/>
  </r>
  <r>
    <x v="0"/>
    <n v="7.9076923076923071"/>
    <n v="7"/>
    <n v="1.1296703296703297"/>
    <s v="US"/>
    <s v="USD"/>
    <n v="1500008400"/>
    <x v="296"/>
    <n v="1500267600"/>
    <d v="2017-07-17T05:00:00"/>
    <b v="0"/>
    <b v="1"/>
    <s v="theater/plays"/>
    <x v="3"/>
    <x v="3"/>
  </r>
  <r>
    <x v="1"/>
    <n v="132.13677811550153"/>
    <n v="659"/>
    <n v="0.20051104418133767"/>
    <s v="DK"/>
    <s v="DKK"/>
    <n v="1338958800"/>
    <x v="297"/>
    <n v="1340686800"/>
    <d v="2012-06-26T05:00:00"/>
    <b v="0"/>
    <b v="1"/>
    <s v="publishing/fiction"/>
    <x v="5"/>
    <x v="13"/>
  </r>
  <r>
    <x v="0"/>
    <n v="74.077834179357026"/>
    <n v="803"/>
    <n v="9.2251350161092191E-2"/>
    <s v="US"/>
    <s v="USD"/>
    <n v="1303102800"/>
    <x v="298"/>
    <n v="1303189200"/>
    <d v="2011-04-19T05:00:00"/>
    <b v="0"/>
    <b v="0"/>
    <s v="theater/plays"/>
    <x v="3"/>
    <x v="3"/>
  </r>
  <r>
    <x v="3"/>
    <n v="75.292682926829272"/>
    <n v="75"/>
    <n v="1.0039024390243902"/>
    <s v="US"/>
    <s v="USD"/>
    <n v="1316581200"/>
    <x v="299"/>
    <n v="1318309200"/>
    <d v="2011-10-11T05:00:00"/>
    <b v="0"/>
    <b v="1"/>
    <s v="music/indie rock"/>
    <x v="1"/>
    <x v="7"/>
  </r>
  <r>
    <x v="0"/>
    <n v="20.333333333333332"/>
    <n v="16"/>
    <n v="1.2708333333333333"/>
    <s v="US"/>
    <s v="USD"/>
    <n v="1270789200"/>
    <x v="300"/>
    <n v="1272171600"/>
    <d v="2010-04-25T05:00:00"/>
    <b v="0"/>
    <b v="0"/>
    <s v="games/video games"/>
    <x v="6"/>
    <x v="11"/>
  </r>
  <r>
    <x v="1"/>
    <n v="203.36507936507937"/>
    <n v="121"/>
    <n v="1.6807031352485897"/>
    <s v="US"/>
    <s v="USD"/>
    <n v="1297836000"/>
    <x v="247"/>
    <n v="1298872800"/>
    <d v="2011-02-28T06:00:00"/>
    <b v="0"/>
    <b v="0"/>
    <s v="theater/plays"/>
    <x v="3"/>
    <x v="3"/>
  </r>
  <r>
    <x v="1"/>
    <n v="310.2284263959391"/>
    <n v="3742"/>
    <n v="8.2904443184377091E-2"/>
    <s v="US"/>
    <s v="USD"/>
    <n v="1382677200"/>
    <x v="244"/>
    <n v="1383282000"/>
    <d v="2013-11-01T05:00:00"/>
    <b v="0"/>
    <b v="0"/>
    <s v="theater/plays"/>
    <x v="3"/>
    <x v="3"/>
  </r>
  <r>
    <x v="1"/>
    <n v="395.31818181818181"/>
    <n v="223"/>
    <n v="1.7727272727272727"/>
    <s v="US"/>
    <s v="USD"/>
    <n v="1330322400"/>
    <x v="301"/>
    <n v="1330495200"/>
    <d v="2012-02-29T06:00:00"/>
    <b v="0"/>
    <b v="0"/>
    <s v="music/rock"/>
    <x v="1"/>
    <x v="1"/>
  </r>
  <r>
    <x v="1"/>
    <n v="294.71428571428572"/>
    <n v="133"/>
    <n v="2.2158968850698173"/>
    <s v="US"/>
    <s v="USD"/>
    <n v="1552366800"/>
    <x v="188"/>
    <n v="1552798800"/>
    <d v="2019-03-17T05:00:00"/>
    <b v="0"/>
    <b v="1"/>
    <s v="film &amp; video/documentary"/>
    <x v="4"/>
    <x v="4"/>
  </r>
  <r>
    <x v="0"/>
    <n v="33.89473684210526"/>
    <n v="31"/>
    <n v="1.0933786078098471"/>
    <s v="US"/>
    <s v="USD"/>
    <n v="1400907600"/>
    <x v="302"/>
    <n v="1403413200"/>
    <d v="2014-06-22T05:00:00"/>
    <b v="0"/>
    <b v="0"/>
    <s v="theater/plays"/>
    <x v="3"/>
    <x v="3"/>
  </r>
  <r>
    <x v="0"/>
    <n v="66.677083333333329"/>
    <n v="108"/>
    <n v="0.61738040123456783"/>
    <s v="IT"/>
    <s v="EUR"/>
    <n v="1574143200"/>
    <x v="303"/>
    <n v="1574229600"/>
    <d v="2019-11-20T06:00:00"/>
    <b v="0"/>
    <b v="1"/>
    <s v="food/food trucks"/>
    <x v="0"/>
    <x v="0"/>
  </r>
  <r>
    <x v="0"/>
    <n v="19.227272727272727"/>
    <n v="30"/>
    <n v="0.64090909090909087"/>
    <s v="US"/>
    <s v="USD"/>
    <n v="1494738000"/>
    <x v="304"/>
    <n v="1495861200"/>
    <d v="2017-05-27T05:00:00"/>
    <b v="0"/>
    <b v="0"/>
    <s v="theater/plays"/>
    <x v="3"/>
    <x v="3"/>
  </r>
  <r>
    <x v="0"/>
    <n v="15.842105263157894"/>
    <n v="17"/>
    <n v="0.93188854489164086"/>
    <s v="US"/>
    <s v="USD"/>
    <n v="1392357600"/>
    <x v="305"/>
    <n v="1392530400"/>
    <d v="2014-02-16T06:00:00"/>
    <b v="0"/>
    <b v="0"/>
    <s v="music/rock"/>
    <x v="1"/>
    <x v="1"/>
  </r>
  <r>
    <x v="3"/>
    <n v="38.702380952380956"/>
    <n v="64"/>
    <n v="0.60472470238095244"/>
    <s v="US"/>
    <s v="USD"/>
    <n v="1281589200"/>
    <x v="306"/>
    <n v="1283662800"/>
    <d v="2010-09-05T05:00:00"/>
    <b v="0"/>
    <b v="0"/>
    <s v="technology/web"/>
    <x v="2"/>
    <x v="2"/>
  </r>
  <r>
    <x v="0"/>
    <n v="9.5876777251184837"/>
    <n v="80"/>
    <n v="0.11984597156398105"/>
    <s v="US"/>
    <s v="USD"/>
    <n v="1305003600"/>
    <x v="307"/>
    <n v="1305781200"/>
    <d v="2011-05-19T05:00:00"/>
    <b v="0"/>
    <b v="0"/>
    <s v="publishing/fiction"/>
    <x v="5"/>
    <x v="13"/>
  </r>
  <r>
    <x v="0"/>
    <n v="94.144366197183089"/>
    <n v="2468"/>
    <n v="3.8146015476978559E-2"/>
    <s v="US"/>
    <s v="USD"/>
    <n v="1301634000"/>
    <x v="308"/>
    <n v="1302325200"/>
    <d v="2011-04-09T05:00:00"/>
    <b v="0"/>
    <b v="0"/>
    <s v="film &amp; video/shorts"/>
    <x v="4"/>
    <x v="12"/>
  </r>
  <r>
    <x v="1"/>
    <n v="166.56234096692114"/>
    <n v="5168"/>
    <n v="3.2229555140658117E-2"/>
    <s v="US"/>
    <s v="USD"/>
    <n v="1290664800"/>
    <x v="309"/>
    <n v="1291788000"/>
    <d v="2010-12-08T06:00:00"/>
    <b v="0"/>
    <b v="0"/>
    <s v="theater/plays"/>
    <x v="3"/>
    <x v="3"/>
  </r>
  <r>
    <x v="0"/>
    <n v="24.134831460674157"/>
    <n v="26"/>
    <n v="0.92826274848746759"/>
    <s v="GB"/>
    <s v="GBP"/>
    <n v="1395896400"/>
    <x v="310"/>
    <n v="1396069200"/>
    <d v="2014-03-29T05:00:00"/>
    <b v="0"/>
    <b v="0"/>
    <s v="film &amp; video/documentary"/>
    <x v="4"/>
    <x v="4"/>
  </r>
  <r>
    <x v="1"/>
    <n v="164.05633802816902"/>
    <n v="307"/>
    <n v="0.5343854658898014"/>
    <s v="US"/>
    <s v="USD"/>
    <n v="1434862800"/>
    <x v="311"/>
    <n v="1435899600"/>
    <d v="2015-07-03T05:00:00"/>
    <b v="0"/>
    <b v="1"/>
    <s v="theater/plays"/>
    <x v="3"/>
    <x v="3"/>
  </r>
  <r>
    <x v="0"/>
    <n v="90.723076923076931"/>
    <n v="73"/>
    <n v="1.242781875658588"/>
    <s v="US"/>
    <s v="USD"/>
    <n v="1529125200"/>
    <x v="79"/>
    <n v="1531112400"/>
    <d v="2018-07-09T05:00:00"/>
    <b v="0"/>
    <b v="1"/>
    <s v="theater/plays"/>
    <x v="3"/>
    <x v="3"/>
  </r>
  <r>
    <x v="0"/>
    <n v="46.194444444444443"/>
    <n v="128"/>
    <n v="0.36089409722222221"/>
    <s v="US"/>
    <s v="USD"/>
    <n v="1451109600"/>
    <x v="312"/>
    <n v="1451628000"/>
    <d v="2016-01-01T06:00:00"/>
    <b v="0"/>
    <b v="0"/>
    <s v="film &amp; video/animation"/>
    <x v="4"/>
    <x v="10"/>
  </r>
  <r>
    <x v="0"/>
    <n v="38.53846153846154"/>
    <n v="33"/>
    <n v="1.1678321678321679"/>
    <s v="US"/>
    <s v="USD"/>
    <n v="1566968400"/>
    <x v="313"/>
    <n v="1567314000"/>
    <d v="2019-09-01T05:00:00"/>
    <b v="0"/>
    <b v="1"/>
    <s v="theater/plays"/>
    <x v="3"/>
    <x v="3"/>
  </r>
  <r>
    <x v="1"/>
    <n v="133.56231003039514"/>
    <n v="2441"/>
    <n v="5.4716226968617429E-2"/>
    <s v="US"/>
    <s v="USD"/>
    <n v="1543557600"/>
    <x v="314"/>
    <n v="1544508000"/>
    <d v="2018-12-11T06:00:00"/>
    <b v="0"/>
    <b v="0"/>
    <s v="music/rock"/>
    <x v="1"/>
    <x v="1"/>
  </r>
  <r>
    <x v="2"/>
    <n v="22.896588486140725"/>
    <n v="211"/>
    <n v="0.10851463737507452"/>
    <s v="US"/>
    <s v="USD"/>
    <n v="1481522400"/>
    <x v="315"/>
    <n v="1482472800"/>
    <d v="2016-12-23T06:00:00"/>
    <b v="0"/>
    <b v="0"/>
    <s v="games/video games"/>
    <x v="6"/>
    <x v="11"/>
  </r>
  <r>
    <x v="1"/>
    <n v="184.95548961424333"/>
    <n v="1385"/>
    <n v="0.13354186975757643"/>
    <s v="GB"/>
    <s v="GBP"/>
    <n v="1512712800"/>
    <x v="316"/>
    <n v="1512799200"/>
    <d v="2017-12-09T06:00:00"/>
    <b v="0"/>
    <b v="0"/>
    <s v="film &amp; video/documentary"/>
    <x v="4"/>
    <x v="4"/>
  </r>
  <r>
    <x v="1"/>
    <n v="443.72727272727275"/>
    <n v="190"/>
    <n v="2.3354066985645936"/>
    <s v="US"/>
    <s v="USD"/>
    <n v="1324274400"/>
    <x v="317"/>
    <n v="1324360800"/>
    <d v="2011-12-20T06:00:00"/>
    <b v="0"/>
    <b v="0"/>
    <s v="food/food trucks"/>
    <x v="0"/>
    <x v="0"/>
  </r>
  <r>
    <x v="1"/>
    <n v="199.9806763285024"/>
    <n v="470"/>
    <n v="0.4254908006989413"/>
    <s v="US"/>
    <s v="USD"/>
    <n v="1364446800"/>
    <x v="318"/>
    <n v="1364533200"/>
    <d v="2013-03-29T05:00:00"/>
    <b v="0"/>
    <b v="0"/>
    <s v="technology/wearables"/>
    <x v="2"/>
    <x v="8"/>
  </r>
  <r>
    <x v="1"/>
    <n v="123.95833333333333"/>
    <n v="253"/>
    <n v="0.48995388669301709"/>
    <s v="US"/>
    <s v="USD"/>
    <n v="1542693600"/>
    <x v="319"/>
    <n v="1545112800"/>
    <d v="2018-12-18T06:00:00"/>
    <b v="0"/>
    <b v="0"/>
    <s v="theater/plays"/>
    <x v="3"/>
    <x v="3"/>
  </r>
  <r>
    <x v="1"/>
    <n v="186.61329305135951"/>
    <n v="1113"/>
    <n v="0.16766692996528257"/>
    <s v="US"/>
    <s v="USD"/>
    <n v="1515564000"/>
    <x v="32"/>
    <n v="1516168800"/>
    <d v="2018-01-17T06:00:00"/>
    <b v="0"/>
    <b v="0"/>
    <s v="music/rock"/>
    <x v="1"/>
    <x v="1"/>
  </r>
  <r>
    <x v="1"/>
    <n v="114.28538550057536"/>
    <n v="2283"/>
    <n v="5.0059301577124557E-2"/>
    <s v="US"/>
    <s v="USD"/>
    <n v="1573797600"/>
    <x v="320"/>
    <n v="1574920800"/>
    <d v="2019-11-28T06:00:00"/>
    <b v="0"/>
    <b v="0"/>
    <s v="music/rock"/>
    <x v="1"/>
    <x v="1"/>
  </r>
  <r>
    <x v="0"/>
    <n v="97.032531824611041"/>
    <n v="1072"/>
    <n v="9.0515421478181937E-2"/>
    <s v="US"/>
    <s v="USD"/>
    <n v="1292392800"/>
    <x v="321"/>
    <n v="1292479200"/>
    <d v="2010-12-16T06:00:00"/>
    <b v="0"/>
    <b v="1"/>
    <s v="music/rock"/>
    <x v="1"/>
    <x v="1"/>
  </r>
  <r>
    <x v="1"/>
    <n v="122.81904761904762"/>
    <n v="1095"/>
    <n v="0.11216351380734943"/>
    <s v="US"/>
    <s v="USD"/>
    <n v="1573452000"/>
    <x v="322"/>
    <n v="1573538400"/>
    <d v="2019-11-12T06:00:00"/>
    <b v="0"/>
    <b v="0"/>
    <s v="theater/plays"/>
    <x v="3"/>
    <x v="3"/>
  </r>
  <r>
    <x v="1"/>
    <n v="179.14326647564468"/>
    <n v="1690"/>
    <n v="0.10600193282582525"/>
    <s v="US"/>
    <s v="USD"/>
    <n v="1317790800"/>
    <x v="323"/>
    <n v="1320382800"/>
    <d v="2011-11-04T05:00:00"/>
    <b v="0"/>
    <b v="0"/>
    <s v="theater/plays"/>
    <x v="3"/>
    <x v="3"/>
  </r>
  <r>
    <x v="3"/>
    <n v="79.951577402787962"/>
    <n v="1297"/>
    <n v="6.1643467542627575E-2"/>
    <s v="CA"/>
    <s v="CAD"/>
    <n v="1501650000"/>
    <x v="324"/>
    <n v="1502859600"/>
    <d v="2017-08-16T05:00:00"/>
    <b v="0"/>
    <b v="0"/>
    <s v="theater/plays"/>
    <x v="3"/>
    <x v="3"/>
  </r>
  <r>
    <x v="0"/>
    <n v="94.242587601078171"/>
    <n v="393"/>
    <n v="0.23980302188569508"/>
    <s v="US"/>
    <s v="USD"/>
    <n v="1323669600"/>
    <x v="325"/>
    <n v="1323756000"/>
    <d v="2011-12-13T06:00:00"/>
    <b v="0"/>
    <b v="0"/>
    <s v="photography/photography books"/>
    <x v="7"/>
    <x v="14"/>
  </r>
  <r>
    <x v="0"/>
    <n v="84.669291338582681"/>
    <n v="1257"/>
    <n v="6.7358226999668008E-2"/>
    <s v="US"/>
    <s v="USD"/>
    <n v="1440738000"/>
    <x v="326"/>
    <n v="1441342800"/>
    <d v="2015-09-04T05:00:00"/>
    <b v="0"/>
    <b v="0"/>
    <s v="music/indie rock"/>
    <x v="1"/>
    <x v="7"/>
  </r>
  <r>
    <x v="0"/>
    <n v="66.521920668058456"/>
    <n v="328"/>
    <n v="0.20281073374408065"/>
    <s v="US"/>
    <s v="USD"/>
    <n v="1374296400"/>
    <x v="327"/>
    <n v="1375333200"/>
    <d v="2013-08-01T05:00:00"/>
    <b v="0"/>
    <b v="0"/>
    <s v="theater/plays"/>
    <x v="3"/>
    <x v="3"/>
  </r>
  <r>
    <x v="0"/>
    <n v="53.922222222222224"/>
    <n v="147"/>
    <n v="0.36681783824640968"/>
    <s v="US"/>
    <s v="USD"/>
    <n v="1384840800"/>
    <x v="328"/>
    <n v="1389420000"/>
    <d v="2014-01-11T06:00:00"/>
    <b v="0"/>
    <b v="0"/>
    <s v="theater/plays"/>
    <x v="3"/>
    <x v="3"/>
  </r>
  <r>
    <x v="0"/>
    <n v="41.983299595141702"/>
    <n v="830"/>
    <n v="5.0582288668845427E-2"/>
    <s v="US"/>
    <s v="USD"/>
    <n v="1516600800"/>
    <x v="329"/>
    <n v="1520056800"/>
    <d v="2018-03-03T06:00:00"/>
    <b v="0"/>
    <b v="0"/>
    <s v="games/video games"/>
    <x v="6"/>
    <x v="11"/>
  </r>
  <r>
    <x v="0"/>
    <n v="14.69479695431472"/>
    <n v="331"/>
    <n v="4.439515696167589E-2"/>
    <s v="GB"/>
    <s v="GBP"/>
    <n v="1436418000"/>
    <x v="330"/>
    <n v="1436504400"/>
    <d v="2015-07-10T05:00:00"/>
    <b v="0"/>
    <b v="0"/>
    <s v="film &amp; video/drama"/>
    <x v="4"/>
    <x v="6"/>
  </r>
  <r>
    <x v="0"/>
    <n v="34.475000000000001"/>
    <n v="25"/>
    <n v="1.379"/>
    <s v="US"/>
    <s v="USD"/>
    <n v="1503550800"/>
    <x v="331"/>
    <n v="1508302800"/>
    <d v="2017-10-18T05:00:00"/>
    <b v="0"/>
    <b v="1"/>
    <s v="music/indie rock"/>
    <x v="1"/>
    <x v="7"/>
  </r>
  <r>
    <x v="1"/>
    <n v="1400.7777777777778"/>
    <n v="191"/>
    <n v="7.33391506689936"/>
    <s v="US"/>
    <s v="USD"/>
    <n v="1423634400"/>
    <x v="332"/>
    <n v="1425708000"/>
    <d v="2015-03-07T06:00:00"/>
    <b v="0"/>
    <b v="0"/>
    <s v="technology/web"/>
    <x v="2"/>
    <x v="2"/>
  </r>
  <r>
    <x v="0"/>
    <n v="71.770351758793964"/>
    <n v="3483"/>
    <n v="2.0605900591097893E-2"/>
    <s v="US"/>
    <s v="USD"/>
    <n v="1487224800"/>
    <x v="333"/>
    <n v="1488348000"/>
    <d v="2017-03-01T06:00:00"/>
    <b v="0"/>
    <b v="0"/>
    <s v="food/food trucks"/>
    <x v="0"/>
    <x v="0"/>
  </r>
  <r>
    <x v="0"/>
    <n v="53.074115044247783"/>
    <n v="923"/>
    <n v="5.7501749777083187E-2"/>
    <s v="US"/>
    <s v="USD"/>
    <n v="1500008400"/>
    <x v="296"/>
    <n v="1502600400"/>
    <d v="2017-08-13T05:00:00"/>
    <b v="0"/>
    <b v="0"/>
    <s v="theater/plays"/>
    <x v="3"/>
    <x v="3"/>
  </r>
  <r>
    <x v="0"/>
    <n v="5"/>
    <n v="1"/>
    <n v="5"/>
    <s v="US"/>
    <s v="USD"/>
    <n v="1432098000"/>
    <x v="334"/>
    <n v="1433653200"/>
    <d v="2015-06-07T05:00:00"/>
    <b v="0"/>
    <b v="1"/>
    <s v="music/jazz"/>
    <x v="1"/>
    <x v="17"/>
  </r>
  <r>
    <x v="1"/>
    <n v="127.70715249662618"/>
    <n v="2013"/>
    <n v="6.3441208393753695E-2"/>
    <s v="US"/>
    <s v="USD"/>
    <n v="1440392400"/>
    <x v="335"/>
    <n v="1441602000"/>
    <d v="2015-09-07T05:00:00"/>
    <b v="0"/>
    <b v="0"/>
    <s v="music/rock"/>
    <x v="1"/>
    <x v="1"/>
  </r>
  <r>
    <x v="0"/>
    <n v="34.892857142857139"/>
    <n v="33"/>
    <n v="1.0573593073593073"/>
    <s v="CA"/>
    <s v="CAD"/>
    <n v="1446876000"/>
    <x v="336"/>
    <n v="1447567200"/>
    <d v="2015-11-15T06:00:00"/>
    <b v="0"/>
    <b v="0"/>
    <s v="theater/plays"/>
    <x v="3"/>
    <x v="3"/>
  </r>
  <r>
    <x v="1"/>
    <n v="410.59821428571428"/>
    <n v="1703"/>
    <n v="0.24110288566395435"/>
    <s v="US"/>
    <s v="USD"/>
    <n v="1562302800"/>
    <x v="337"/>
    <n v="1562389200"/>
    <d v="2019-07-06T05:00:00"/>
    <b v="0"/>
    <b v="0"/>
    <s v="theater/plays"/>
    <x v="3"/>
    <x v="3"/>
  </r>
  <r>
    <x v="1"/>
    <n v="123.73770491803278"/>
    <n v="80"/>
    <n v="1.5467213114754097"/>
    <s v="DK"/>
    <s v="DKK"/>
    <n v="1378184400"/>
    <x v="338"/>
    <n v="1378789200"/>
    <d v="2013-09-10T05:00:00"/>
    <b v="0"/>
    <b v="0"/>
    <s v="film &amp; video/documentary"/>
    <x v="4"/>
    <x v="4"/>
  </r>
  <r>
    <x v="2"/>
    <n v="58.973684210526315"/>
    <n v="86"/>
    <n v="0.68574051407588743"/>
    <s v="US"/>
    <s v="USD"/>
    <n v="1485064800"/>
    <x v="339"/>
    <n v="1488520800"/>
    <d v="2017-03-03T06:00:00"/>
    <b v="0"/>
    <b v="0"/>
    <s v="technology/wearables"/>
    <x v="2"/>
    <x v="8"/>
  </r>
  <r>
    <x v="0"/>
    <n v="36.892473118279568"/>
    <n v="40"/>
    <n v="0.92231182795698918"/>
    <s v="IT"/>
    <s v="EUR"/>
    <n v="1326520800"/>
    <x v="340"/>
    <n v="1327298400"/>
    <d v="2012-01-23T06:00:00"/>
    <b v="0"/>
    <b v="0"/>
    <s v="theater/plays"/>
    <x v="3"/>
    <x v="3"/>
  </r>
  <r>
    <x v="1"/>
    <n v="184.91304347826087"/>
    <n v="41"/>
    <n v="4.5100742311770947"/>
    <s v="US"/>
    <s v="USD"/>
    <n v="1441256400"/>
    <x v="341"/>
    <n v="1443416400"/>
    <d v="2015-09-28T05:00:00"/>
    <b v="0"/>
    <b v="0"/>
    <s v="games/video games"/>
    <x v="6"/>
    <x v="11"/>
  </r>
  <r>
    <x v="0"/>
    <n v="11.814432989690722"/>
    <n v="23"/>
    <n v="0.51367099955177054"/>
    <s v="CA"/>
    <s v="CAD"/>
    <n v="1533877200"/>
    <x v="342"/>
    <n v="1534136400"/>
    <d v="2018-08-13T05:00:00"/>
    <b v="1"/>
    <b v="0"/>
    <s v="photography/photography books"/>
    <x v="7"/>
    <x v="14"/>
  </r>
  <r>
    <x v="1"/>
    <n v="298.7"/>
    <n v="187"/>
    <n v="1.597326203208556"/>
    <s v="US"/>
    <s v="USD"/>
    <n v="1314421200"/>
    <x v="343"/>
    <n v="1315026000"/>
    <d v="2011-09-03T05:00:00"/>
    <b v="0"/>
    <b v="0"/>
    <s v="film &amp; video/animation"/>
    <x v="4"/>
    <x v="10"/>
  </r>
  <r>
    <x v="1"/>
    <n v="226.35175879396985"/>
    <n v="2875"/>
    <n v="7.8731046537032986E-2"/>
    <s v="GB"/>
    <s v="GBP"/>
    <n v="1293861600"/>
    <x v="344"/>
    <n v="1295071200"/>
    <d v="2011-01-15T06:00:00"/>
    <b v="0"/>
    <b v="1"/>
    <s v="theater/plays"/>
    <x v="3"/>
    <x v="3"/>
  </r>
  <r>
    <x v="1"/>
    <n v="173.56363636363636"/>
    <n v="88"/>
    <n v="1.9723140495867768"/>
    <s v="US"/>
    <s v="USD"/>
    <n v="1507352400"/>
    <x v="345"/>
    <n v="1509426000"/>
    <d v="2017-10-31T05:00:00"/>
    <b v="0"/>
    <b v="0"/>
    <s v="theater/plays"/>
    <x v="3"/>
    <x v="3"/>
  </r>
  <r>
    <x v="1"/>
    <n v="371.75675675675677"/>
    <n v="191"/>
    <n v="1.9463704542238573"/>
    <s v="US"/>
    <s v="USD"/>
    <n v="1296108000"/>
    <x v="65"/>
    <n v="1299391200"/>
    <d v="2011-03-06T06:00:00"/>
    <b v="0"/>
    <b v="0"/>
    <s v="music/rock"/>
    <x v="1"/>
    <x v="1"/>
  </r>
  <r>
    <x v="1"/>
    <n v="160.19230769230771"/>
    <n v="139"/>
    <n v="1.1524626452684008"/>
    <s v="US"/>
    <s v="USD"/>
    <n v="1324965600"/>
    <x v="346"/>
    <n v="1325052000"/>
    <d v="2011-12-28T06:00:00"/>
    <b v="0"/>
    <b v="0"/>
    <s v="music/rock"/>
    <x v="1"/>
    <x v="1"/>
  </r>
  <r>
    <x v="1"/>
    <n v="1616.3333333333335"/>
    <n v="186"/>
    <n v="8.6899641577060933"/>
    <s v="US"/>
    <s v="USD"/>
    <n v="1520229600"/>
    <x v="347"/>
    <n v="1522818000"/>
    <d v="2018-04-04T05:00:00"/>
    <b v="0"/>
    <b v="0"/>
    <s v="music/indie rock"/>
    <x v="1"/>
    <x v="7"/>
  </r>
  <r>
    <x v="1"/>
    <n v="733.4375"/>
    <n v="112"/>
    <n v="6.5485491071428568"/>
    <s v="AU"/>
    <s v="AUD"/>
    <n v="1482991200"/>
    <x v="348"/>
    <n v="1485324000"/>
    <d v="2017-01-25T06:00:00"/>
    <b v="0"/>
    <b v="0"/>
    <s v="theater/plays"/>
    <x v="3"/>
    <x v="3"/>
  </r>
  <r>
    <x v="1"/>
    <n v="592.11111111111109"/>
    <n v="101"/>
    <n v="5.8624862486248626"/>
    <s v="US"/>
    <s v="USD"/>
    <n v="1294034400"/>
    <x v="349"/>
    <n v="1294120800"/>
    <d v="2011-01-04T06:00:00"/>
    <b v="0"/>
    <b v="1"/>
    <s v="theater/plays"/>
    <x v="3"/>
    <x v="3"/>
  </r>
  <r>
    <x v="0"/>
    <n v="18.888888888888889"/>
    <n v="75"/>
    <n v="0.25185185185185188"/>
    <s v="US"/>
    <s v="USD"/>
    <n v="1413608400"/>
    <x v="350"/>
    <n v="1415685600"/>
    <d v="2014-11-11T06:00:00"/>
    <b v="0"/>
    <b v="1"/>
    <s v="theater/plays"/>
    <x v="3"/>
    <x v="3"/>
  </r>
  <r>
    <x v="1"/>
    <n v="276.80769230769232"/>
    <n v="206"/>
    <n v="1.3437266616878267"/>
    <s v="GB"/>
    <s v="GBP"/>
    <n v="1286946000"/>
    <x v="351"/>
    <n v="1288933200"/>
    <d v="2010-11-05T05:00:00"/>
    <b v="0"/>
    <b v="1"/>
    <s v="film &amp; video/documentary"/>
    <x v="4"/>
    <x v="4"/>
  </r>
  <r>
    <x v="1"/>
    <n v="273.01851851851848"/>
    <n v="154"/>
    <n v="1.7728475228475227"/>
    <s v="US"/>
    <s v="USD"/>
    <n v="1359871200"/>
    <x v="352"/>
    <n v="1363237200"/>
    <d v="2013-03-14T05:00:00"/>
    <b v="0"/>
    <b v="1"/>
    <s v="film &amp; video/television"/>
    <x v="4"/>
    <x v="19"/>
  </r>
  <r>
    <x v="1"/>
    <n v="159.36331255565449"/>
    <n v="5966"/>
    <n v="2.6711919637219996E-2"/>
    <s v="US"/>
    <s v="USD"/>
    <n v="1555304400"/>
    <x v="353"/>
    <n v="1555822800"/>
    <d v="2019-04-21T05:00:00"/>
    <b v="0"/>
    <b v="0"/>
    <s v="theater/plays"/>
    <x v="3"/>
    <x v="3"/>
  </r>
  <r>
    <x v="0"/>
    <n v="67.869978858350947"/>
    <n v="2176"/>
    <n v="3.119024763710981E-2"/>
    <s v="US"/>
    <s v="USD"/>
    <n v="1423375200"/>
    <x v="354"/>
    <n v="1427778000"/>
    <d v="2015-03-31T05:00:00"/>
    <b v="0"/>
    <b v="0"/>
    <s v="theater/plays"/>
    <x v="3"/>
    <x v="3"/>
  </r>
  <r>
    <x v="1"/>
    <n v="1591.5555555555554"/>
    <n v="169"/>
    <n v="9.41748849441157"/>
    <s v="US"/>
    <s v="USD"/>
    <n v="1420696800"/>
    <x v="355"/>
    <n v="1422424800"/>
    <d v="2015-01-28T06:00:00"/>
    <b v="0"/>
    <b v="1"/>
    <s v="film &amp; video/documentary"/>
    <x v="4"/>
    <x v="4"/>
  </r>
  <r>
    <x v="1"/>
    <n v="730.18222222222221"/>
    <n v="2106"/>
    <n v="0.34671520523372373"/>
    <s v="US"/>
    <s v="USD"/>
    <n v="1502946000"/>
    <x v="356"/>
    <n v="1503637200"/>
    <d v="2017-08-25T05:00:00"/>
    <b v="0"/>
    <b v="0"/>
    <s v="theater/plays"/>
    <x v="3"/>
    <x v="3"/>
  </r>
  <r>
    <x v="0"/>
    <n v="13.185782556750297"/>
    <n v="441"/>
    <n v="2.9899733688776183E-2"/>
    <s v="US"/>
    <s v="USD"/>
    <n v="1547186400"/>
    <x v="357"/>
    <n v="1547618400"/>
    <d v="2019-01-16T06:00:00"/>
    <b v="0"/>
    <b v="1"/>
    <s v="film &amp; video/documentary"/>
    <x v="4"/>
    <x v="4"/>
  </r>
  <r>
    <x v="0"/>
    <n v="54.777777777777779"/>
    <n v="25"/>
    <n v="2.1911111111111112"/>
    <s v="US"/>
    <s v="USD"/>
    <n v="1444971600"/>
    <x v="358"/>
    <n v="1449900000"/>
    <d v="2015-12-12T06:00:00"/>
    <b v="0"/>
    <b v="0"/>
    <s v="music/indie rock"/>
    <x v="1"/>
    <x v="7"/>
  </r>
  <r>
    <x v="1"/>
    <n v="361.02941176470591"/>
    <n v="131"/>
    <n v="2.7559497081275262"/>
    <s v="US"/>
    <s v="USD"/>
    <n v="1404622800"/>
    <x v="359"/>
    <n v="1405141200"/>
    <d v="2014-07-12T05:00:00"/>
    <b v="0"/>
    <b v="0"/>
    <s v="music/rock"/>
    <x v="1"/>
    <x v="1"/>
  </r>
  <r>
    <x v="0"/>
    <n v="10.257545271629779"/>
    <n v="127"/>
    <n v="8.076807300495889E-2"/>
    <s v="US"/>
    <s v="USD"/>
    <n v="1571720400"/>
    <x v="12"/>
    <n v="1572933600"/>
    <d v="2019-11-05T06:00:00"/>
    <b v="0"/>
    <b v="0"/>
    <s v="theater/plays"/>
    <x v="3"/>
    <x v="3"/>
  </r>
  <r>
    <x v="0"/>
    <n v="13.962962962962964"/>
    <n v="355"/>
    <n v="3.9332290036515394E-2"/>
    <s v="US"/>
    <s v="USD"/>
    <n v="1526878800"/>
    <x v="360"/>
    <n v="1530162000"/>
    <d v="2018-06-28T05:00:00"/>
    <b v="0"/>
    <b v="0"/>
    <s v="film &amp; video/documentary"/>
    <x v="4"/>
    <x v="4"/>
  </r>
  <r>
    <x v="0"/>
    <n v="40.444444444444443"/>
    <n v="44"/>
    <n v="0.91919191919191912"/>
    <s v="GB"/>
    <s v="GBP"/>
    <n v="1319691600"/>
    <x v="361"/>
    <n v="1320904800"/>
    <d v="2011-11-10T06:00:00"/>
    <b v="0"/>
    <b v="0"/>
    <s v="theater/plays"/>
    <x v="3"/>
    <x v="3"/>
  </r>
  <r>
    <x v="1"/>
    <n v="160.32"/>
    <n v="84"/>
    <n v="1.9085714285714286"/>
    <s v="US"/>
    <s v="USD"/>
    <n v="1371963600"/>
    <x v="362"/>
    <n v="1372395600"/>
    <d v="2013-06-28T05:00:00"/>
    <b v="0"/>
    <b v="0"/>
    <s v="theater/plays"/>
    <x v="3"/>
    <x v="3"/>
  </r>
  <r>
    <x v="1"/>
    <n v="183.9433962264151"/>
    <n v="155"/>
    <n v="1.1867315885575167"/>
    <s v="US"/>
    <s v="USD"/>
    <n v="1433739600"/>
    <x v="363"/>
    <n v="1437714000"/>
    <d v="2015-07-24T05:00:00"/>
    <b v="0"/>
    <b v="0"/>
    <s v="theater/plays"/>
    <x v="3"/>
    <x v="3"/>
  </r>
  <r>
    <x v="0"/>
    <n v="63.769230769230766"/>
    <n v="67"/>
    <n v="0.95177956371986216"/>
    <s v="US"/>
    <s v="USD"/>
    <n v="1508130000"/>
    <x v="364"/>
    <n v="1509771600"/>
    <d v="2017-11-04T05:00:00"/>
    <b v="0"/>
    <b v="0"/>
    <s v="photography/photography books"/>
    <x v="7"/>
    <x v="14"/>
  </r>
  <r>
    <x v="1"/>
    <n v="225.38095238095238"/>
    <n v="189"/>
    <n v="1.1924918115394305"/>
    <s v="US"/>
    <s v="USD"/>
    <n v="1550037600"/>
    <x v="210"/>
    <n v="1550556000"/>
    <d v="2019-02-19T06:00:00"/>
    <b v="0"/>
    <b v="1"/>
    <s v="food/food trucks"/>
    <x v="0"/>
    <x v="0"/>
  </r>
  <r>
    <x v="1"/>
    <n v="172.00961538461539"/>
    <n v="4799"/>
    <n v="3.584280378925097E-2"/>
    <s v="US"/>
    <s v="USD"/>
    <n v="1486706400"/>
    <x v="365"/>
    <n v="1489039200"/>
    <d v="2017-03-09T06:00:00"/>
    <b v="1"/>
    <b v="1"/>
    <s v="film &amp; video/documentary"/>
    <x v="4"/>
    <x v="4"/>
  </r>
  <r>
    <x v="1"/>
    <n v="146.16709511568124"/>
    <n v="1137"/>
    <n v="0.12855505287219107"/>
    <s v="US"/>
    <s v="USD"/>
    <n v="1553835600"/>
    <x v="366"/>
    <n v="1556600400"/>
    <d v="2019-04-30T05:00:00"/>
    <b v="0"/>
    <b v="0"/>
    <s v="publishing/nonfiction"/>
    <x v="5"/>
    <x v="9"/>
  </r>
  <r>
    <x v="0"/>
    <n v="76.42361623616236"/>
    <n v="1068"/>
    <n v="7.1557693105020942E-2"/>
    <s v="US"/>
    <s v="USD"/>
    <n v="1277528400"/>
    <x v="367"/>
    <n v="1278565200"/>
    <d v="2010-07-08T05:00:00"/>
    <b v="0"/>
    <b v="0"/>
    <s v="theater/plays"/>
    <x v="3"/>
    <x v="3"/>
  </r>
  <r>
    <x v="0"/>
    <n v="39.261467889908261"/>
    <n v="424"/>
    <n v="9.2597801627142123E-2"/>
    <s v="US"/>
    <s v="USD"/>
    <n v="1339477200"/>
    <x v="368"/>
    <n v="1339909200"/>
    <d v="2012-06-17T05:00:00"/>
    <b v="0"/>
    <b v="0"/>
    <s v="technology/wearables"/>
    <x v="2"/>
    <x v="8"/>
  </r>
  <r>
    <x v="3"/>
    <n v="11.270034843205574"/>
    <n v="145"/>
    <n v="7.7724378229003951E-2"/>
    <s v="CH"/>
    <s v="CHF"/>
    <n v="1325656800"/>
    <x v="369"/>
    <n v="1325829600"/>
    <d v="2012-01-06T06:00:00"/>
    <b v="0"/>
    <b v="0"/>
    <s v="music/indie rock"/>
    <x v="1"/>
    <x v="7"/>
  </r>
  <r>
    <x v="1"/>
    <n v="122.11084337349398"/>
    <n v="1152"/>
    <n v="0.10599899598393575"/>
    <s v="US"/>
    <s v="USD"/>
    <n v="1288242000"/>
    <x v="370"/>
    <n v="1290578400"/>
    <d v="2010-11-24T06:00:00"/>
    <b v="0"/>
    <b v="0"/>
    <s v="theater/plays"/>
    <x v="3"/>
    <x v="3"/>
  </r>
  <r>
    <x v="1"/>
    <n v="186.54166666666669"/>
    <n v="50"/>
    <n v="3.7308333333333339"/>
    <s v="US"/>
    <s v="USD"/>
    <n v="1379048400"/>
    <x v="371"/>
    <n v="1380344400"/>
    <d v="2013-09-28T05:00:00"/>
    <b v="0"/>
    <b v="0"/>
    <s v="photography/photography books"/>
    <x v="7"/>
    <x v="14"/>
  </r>
  <r>
    <x v="0"/>
    <n v="7.2731788079470201"/>
    <n v="151"/>
    <n v="4.8166747072496824E-2"/>
    <s v="US"/>
    <s v="USD"/>
    <n v="1389679200"/>
    <x v="287"/>
    <n v="1389852000"/>
    <d v="2014-01-16T06:00:00"/>
    <b v="0"/>
    <b v="0"/>
    <s v="publishing/nonfiction"/>
    <x v="5"/>
    <x v="9"/>
  </r>
  <r>
    <x v="0"/>
    <n v="65.642371234207957"/>
    <n v="1608"/>
    <n v="4.0822370170527339E-2"/>
    <s v="US"/>
    <s v="USD"/>
    <n v="1294293600"/>
    <x v="372"/>
    <n v="1294466400"/>
    <d v="2011-01-08T06:00:00"/>
    <b v="0"/>
    <b v="0"/>
    <s v="technology/wearables"/>
    <x v="2"/>
    <x v="8"/>
  </r>
  <r>
    <x v="1"/>
    <n v="228.96178343949046"/>
    <n v="3059"/>
    <n v="7.4848572552955364E-2"/>
    <s v="CA"/>
    <s v="CAD"/>
    <n v="1500267600"/>
    <x v="373"/>
    <n v="1500354000"/>
    <d v="2017-07-18T05:00:00"/>
    <b v="0"/>
    <b v="0"/>
    <s v="music/jazz"/>
    <x v="1"/>
    <x v="17"/>
  </r>
  <r>
    <x v="1"/>
    <n v="469.37499999999994"/>
    <n v="34"/>
    <n v="13.805147058823527"/>
    <s v="US"/>
    <s v="USD"/>
    <n v="1375074000"/>
    <x v="374"/>
    <n v="1375938000"/>
    <d v="2013-08-08T05:00:00"/>
    <b v="0"/>
    <b v="1"/>
    <s v="film &amp; video/documentary"/>
    <x v="4"/>
    <x v="4"/>
  </r>
  <r>
    <x v="1"/>
    <n v="130.11267605633802"/>
    <n v="220"/>
    <n v="0.5914212548015364"/>
    <s v="US"/>
    <s v="USD"/>
    <n v="1323324000"/>
    <x v="375"/>
    <n v="1323410400"/>
    <d v="2011-12-09T06:00:00"/>
    <b v="1"/>
    <b v="0"/>
    <s v="theater/plays"/>
    <x v="3"/>
    <x v="3"/>
  </r>
  <r>
    <x v="1"/>
    <n v="167.05422993492408"/>
    <n v="1604"/>
    <n v="0.10414852240331925"/>
    <s v="AU"/>
    <s v="AUD"/>
    <n v="1538715600"/>
    <x v="376"/>
    <n v="1539406800"/>
    <d v="2018-10-13T05:00:00"/>
    <b v="0"/>
    <b v="0"/>
    <s v="film &amp; video/drama"/>
    <x v="4"/>
    <x v="6"/>
  </r>
  <r>
    <x v="1"/>
    <n v="173.8641975308642"/>
    <n v="454"/>
    <n v="0.38296078751291673"/>
    <s v="US"/>
    <s v="USD"/>
    <n v="1369285200"/>
    <x v="377"/>
    <n v="1369803600"/>
    <d v="2013-05-29T05:00:00"/>
    <b v="0"/>
    <b v="0"/>
    <s v="music/rock"/>
    <x v="1"/>
    <x v="1"/>
  </r>
  <r>
    <x v="1"/>
    <n v="717.76470588235293"/>
    <n v="123"/>
    <n v="5.8354854136776657"/>
    <s v="IT"/>
    <s v="EUR"/>
    <n v="1525755600"/>
    <x v="378"/>
    <n v="1525928400"/>
    <d v="2018-05-10T05:00:00"/>
    <b v="0"/>
    <b v="1"/>
    <s v="film &amp; video/animation"/>
    <x v="4"/>
    <x v="10"/>
  </r>
  <r>
    <x v="0"/>
    <n v="63.850976361767728"/>
    <n v="941"/>
    <n v="6.7854385081581009E-2"/>
    <s v="US"/>
    <s v="USD"/>
    <n v="1296626400"/>
    <x v="379"/>
    <n v="1297231200"/>
    <d v="2011-02-09T06:00:00"/>
    <b v="0"/>
    <b v="0"/>
    <s v="music/indie rock"/>
    <x v="1"/>
    <x v="7"/>
  </r>
  <r>
    <x v="0"/>
    <n v="2"/>
    <n v="1"/>
    <n v="2"/>
    <s v="US"/>
    <s v="USD"/>
    <n v="1376629200"/>
    <x v="380"/>
    <n v="1378530000"/>
    <d v="2013-09-07T05:00:00"/>
    <b v="0"/>
    <b v="1"/>
    <s v="photography/photography books"/>
    <x v="7"/>
    <x v="14"/>
  </r>
  <r>
    <x v="1"/>
    <n v="1530.2222222222222"/>
    <n v="299"/>
    <n v="5.1178000743218135"/>
    <s v="US"/>
    <s v="USD"/>
    <n v="1572152400"/>
    <x v="381"/>
    <n v="1572152400"/>
    <d v="2019-10-27T05:00:00"/>
    <b v="0"/>
    <b v="0"/>
    <s v="theater/plays"/>
    <x v="3"/>
    <x v="3"/>
  </r>
  <r>
    <x v="0"/>
    <n v="40.356164383561641"/>
    <n v="40"/>
    <n v="1.008904109589041"/>
    <s v="US"/>
    <s v="USD"/>
    <n v="1325829600"/>
    <x v="382"/>
    <n v="1329890400"/>
    <d v="2012-02-22T06:00:00"/>
    <b v="0"/>
    <b v="1"/>
    <s v="film &amp; video/shorts"/>
    <x v="4"/>
    <x v="12"/>
  </r>
  <r>
    <x v="0"/>
    <n v="86.220633299284984"/>
    <n v="3015"/>
    <n v="2.8597224974887224E-2"/>
    <s v="CA"/>
    <s v="CAD"/>
    <n v="1273640400"/>
    <x v="125"/>
    <n v="1276750800"/>
    <d v="2010-06-17T05:00:00"/>
    <b v="0"/>
    <b v="1"/>
    <s v="theater/plays"/>
    <x v="3"/>
    <x v="3"/>
  </r>
  <r>
    <x v="1"/>
    <n v="315.58486707566465"/>
    <n v="2237"/>
    <n v="0.14107504116033287"/>
    <s v="US"/>
    <s v="USD"/>
    <n v="1510639200"/>
    <x v="383"/>
    <n v="1510898400"/>
    <d v="2017-11-17T06:00:00"/>
    <b v="0"/>
    <b v="0"/>
    <s v="theater/plays"/>
    <x v="3"/>
    <x v="3"/>
  </r>
  <r>
    <x v="0"/>
    <n v="89.618243243243242"/>
    <n v="435"/>
    <n v="0.20601894998446724"/>
    <s v="US"/>
    <s v="USD"/>
    <n v="1528088400"/>
    <x v="384"/>
    <n v="1532408400"/>
    <d v="2018-07-24T05:00:00"/>
    <b v="0"/>
    <b v="0"/>
    <s v="theater/plays"/>
    <x v="3"/>
    <x v="3"/>
  </r>
  <r>
    <x v="1"/>
    <n v="182.14503816793894"/>
    <n v="645"/>
    <n v="0.28239540801230845"/>
    <s v="US"/>
    <s v="USD"/>
    <n v="1359525600"/>
    <x v="385"/>
    <n v="1360562400"/>
    <d v="2013-02-11T06:00:00"/>
    <b v="1"/>
    <b v="0"/>
    <s v="film &amp; video/documentary"/>
    <x v="4"/>
    <x v="4"/>
  </r>
  <r>
    <x v="1"/>
    <n v="355.88235294117646"/>
    <n v="484"/>
    <n v="0.73529411764705876"/>
    <s v="DK"/>
    <s v="DKK"/>
    <n v="1570942800"/>
    <x v="386"/>
    <n v="1571547600"/>
    <d v="2019-10-20T05:00:00"/>
    <b v="0"/>
    <b v="0"/>
    <s v="theater/plays"/>
    <x v="3"/>
    <x v="3"/>
  </r>
  <r>
    <x v="1"/>
    <n v="131.83695652173913"/>
    <n v="154"/>
    <n v="0.85608413325804622"/>
    <s v="CA"/>
    <s v="CAD"/>
    <n v="1466398800"/>
    <x v="387"/>
    <n v="1468126800"/>
    <d v="2016-07-10T05:00:00"/>
    <b v="0"/>
    <b v="0"/>
    <s v="film &amp; video/documentary"/>
    <x v="4"/>
    <x v="4"/>
  </r>
  <r>
    <x v="0"/>
    <n v="46.315634218289084"/>
    <n v="714"/>
    <n v="6.4867835039620569E-2"/>
    <s v="US"/>
    <s v="USD"/>
    <n v="1492491600"/>
    <x v="388"/>
    <n v="1492837200"/>
    <d v="2017-04-22T05:00:00"/>
    <b v="0"/>
    <b v="0"/>
    <s v="music/rock"/>
    <x v="1"/>
    <x v="1"/>
  </r>
  <r>
    <x v="2"/>
    <n v="36.132726089785294"/>
    <n v="1111"/>
    <n v="3.25227057513819E-2"/>
    <s v="US"/>
    <s v="USD"/>
    <n v="1430197200"/>
    <x v="277"/>
    <n v="1430197200"/>
    <d v="2015-04-28T05:00:00"/>
    <b v="0"/>
    <b v="0"/>
    <s v="games/mobile games"/>
    <x v="6"/>
    <x v="20"/>
  </r>
  <r>
    <x v="1"/>
    <n v="104.62820512820512"/>
    <n v="82"/>
    <n v="1.2759537210756722"/>
    <s v="US"/>
    <s v="USD"/>
    <n v="1496034000"/>
    <x v="389"/>
    <n v="1496206800"/>
    <d v="2017-05-31T05:00:00"/>
    <b v="0"/>
    <b v="0"/>
    <s v="theater/plays"/>
    <x v="3"/>
    <x v="3"/>
  </r>
  <r>
    <x v="1"/>
    <n v="668.85714285714289"/>
    <n v="134"/>
    <n v="4.9914712153518126"/>
    <s v="US"/>
    <s v="USD"/>
    <n v="1388728800"/>
    <x v="390"/>
    <n v="1389592800"/>
    <d v="2014-01-13T06:00:00"/>
    <b v="0"/>
    <b v="0"/>
    <s v="publishing/fiction"/>
    <x v="5"/>
    <x v="13"/>
  </r>
  <r>
    <x v="2"/>
    <n v="62.072823218997364"/>
    <n v="1089"/>
    <n v="5.6999837666664249E-2"/>
    <s v="US"/>
    <s v="USD"/>
    <n v="1543298400"/>
    <x v="391"/>
    <n v="1545631200"/>
    <d v="2018-12-24T06:00:00"/>
    <b v="0"/>
    <b v="0"/>
    <s v="film &amp; video/animation"/>
    <x v="4"/>
    <x v="10"/>
  </r>
  <r>
    <x v="0"/>
    <n v="84.699787460148784"/>
    <n v="5497"/>
    <n v="1.5408365919619572E-2"/>
    <s v="US"/>
    <s v="USD"/>
    <n v="1271739600"/>
    <x v="392"/>
    <n v="1272430800"/>
    <d v="2010-04-28T05:00:00"/>
    <b v="0"/>
    <b v="1"/>
    <s v="food/food trucks"/>
    <x v="0"/>
    <x v="0"/>
  </r>
  <r>
    <x v="0"/>
    <n v="11.059030837004405"/>
    <n v="418"/>
    <n v="2.6457011571780875E-2"/>
    <s v="US"/>
    <s v="USD"/>
    <n v="1326434400"/>
    <x v="393"/>
    <n v="1327903200"/>
    <d v="2012-01-30T06:00:00"/>
    <b v="0"/>
    <b v="0"/>
    <s v="theater/plays"/>
    <x v="3"/>
    <x v="3"/>
  </r>
  <r>
    <x v="0"/>
    <n v="43.838781575037146"/>
    <n v="1439"/>
    <n v="3.0464754395439296E-2"/>
    <s v="US"/>
    <s v="USD"/>
    <n v="1295244000"/>
    <x v="394"/>
    <n v="1296021600"/>
    <d v="2011-01-26T06:00:00"/>
    <b v="0"/>
    <b v="1"/>
    <s v="film &amp; video/documentary"/>
    <x v="4"/>
    <x v="4"/>
  </r>
  <r>
    <x v="0"/>
    <n v="55.470588235294116"/>
    <n v="15"/>
    <n v="3.6980392156862743"/>
    <s v="US"/>
    <s v="USD"/>
    <n v="1541221200"/>
    <x v="395"/>
    <n v="1543298400"/>
    <d v="2018-11-27T06:00:00"/>
    <b v="0"/>
    <b v="0"/>
    <s v="theater/plays"/>
    <x v="3"/>
    <x v="3"/>
  </r>
  <r>
    <x v="0"/>
    <n v="57.399511301160658"/>
    <n v="1999"/>
    <n v="2.8714112706933796E-2"/>
    <s v="CA"/>
    <s v="CAD"/>
    <n v="1336280400"/>
    <x v="396"/>
    <n v="1336366800"/>
    <d v="2012-05-07T05:00:00"/>
    <b v="0"/>
    <b v="0"/>
    <s v="film &amp; video/documentary"/>
    <x v="4"/>
    <x v="4"/>
  </r>
  <r>
    <x v="1"/>
    <n v="123.43497363796135"/>
    <n v="5203"/>
    <n v="2.3723808118001413E-2"/>
    <s v="US"/>
    <s v="USD"/>
    <n v="1324533600"/>
    <x v="397"/>
    <n v="1325052000"/>
    <d v="2011-12-28T06:00:00"/>
    <b v="0"/>
    <b v="0"/>
    <s v="technology/web"/>
    <x v="2"/>
    <x v="2"/>
  </r>
  <r>
    <x v="1"/>
    <n v="128.46"/>
    <n v="94"/>
    <n v="1.3665957446808512"/>
    <s v="US"/>
    <s v="USD"/>
    <n v="1498366800"/>
    <x v="398"/>
    <n v="1499576400"/>
    <d v="2017-07-09T05:00:00"/>
    <b v="0"/>
    <b v="0"/>
    <s v="theater/plays"/>
    <x v="3"/>
    <x v="3"/>
  </r>
  <r>
    <x v="0"/>
    <n v="63.989361702127653"/>
    <n v="118"/>
    <n v="0.54228272628921736"/>
    <s v="US"/>
    <s v="USD"/>
    <n v="1498712400"/>
    <x v="399"/>
    <n v="1501304400"/>
    <d v="2017-07-29T05:00:00"/>
    <b v="0"/>
    <b v="1"/>
    <s v="technology/wearables"/>
    <x v="2"/>
    <x v="8"/>
  </r>
  <r>
    <x v="1"/>
    <n v="127.29885057471265"/>
    <n v="205"/>
    <n v="0.62097000280347636"/>
    <s v="US"/>
    <s v="USD"/>
    <n v="1271480400"/>
    <x v="400"/>
    <n v="1273208400"/>
    <d v="2010-05-07T05:00:00"/>
    <b v="0"/>
    <b v="1"/>
    <s v="theater/plays"/>
    <x v="3"/>
    <x v="3"/>
  </r>
  <r>
    <x v="0"/>
    <n v="10.638024357239512"/>
    <n v="162"/>
    <n v="6.5666817019996992E-2"/>
    <s v="US"/>
    <s v="USD"/>
    <n v="1316667600"/>
    <x v="116"/>
    <n v="1316840400"/>
    <d v="2011-09-24T05:00:00"/>
    <b v="0"/>
    <b v="1"/>
    <s v="food/food trucks"/>
    <x v="0"/>
    <x v="0"/>
  </r>
  <r>
    <x v="0"/>
    <n v="40.470588235294116"/>
    <n v="83"/>
    <n v="0.48759744861800142"/>
    <s v="US"/>
    <s v="USD"/>
    <n v="1524027600"/>
    <x v="401"/>
    <n v="1524546000"/>
    <d v="2018-04-24T05:00:00"/>
    <b v="0"/>
    <b v="0"/>
    <s v="music/indie rock"/>
    <x v="1"/>
    <x v="7"/>
  </r>
  <r>
    <x v="1"/>
    <n v="287.66666666666663"/>
    <n v="92"/>
    <n v="3.126811594202898"/>
    <s v="US"/>
    <s v="USD"/>
    <n v="1438059600"/>
    <x v="402"/>
    <n v="1438578000"/>
    <d v="2015-08-03T05:00:00"/>
    <b v="0"/>
    <b v="0"/>
    <s v="photography/photography books"/>
    <x v="7"/>
    <x v="14"/>
  </r>
  <r>
    <x v="1"/>
    <n v="572.94444444444446"/>
    <n v="219"/>
    <n v="2.6161846778285134"/>
    <s v="US"/>
    <s v="USD"/>
    <n v="1361944800"/>
    <x v="403"/>
    <n v="1362549600"/>
    <d v="2013-03-06T06:00:00"/>
    <b v="0"/>
    <b v="0"/>
    <s v="theater/plays"/>
    <x v="3"/>
    <x v="3"/>
  </r>
  <r>
    <x v="1"/>
    <n v="112.90429799426933"/>
    <n v="2526"/>
    <n v="4.4696871731698069E-2"/>
    <s v="US"/>
    <s v="USD"/>
    <n v="1410584400"/>
    <x v="404"/>
    <n v="1413349200"/>
    <d v="2014-10-15T05:00:00"/>
    <b v="0"/>
    <b v="1"/>
    <s v="theater/plays"/>
    <x v="3"/>
    <x v="3"/>
  </r>
  <r>
    <x v="0"/>
    <n v="46.387573964497044"/>
    <n v="747"/>
    <n v="6.2098492589688144E-2"/>
    <s v="US"/>
    <s v="USD"/>
    <n v="1297404000"/>
    <x v="405"/>
    <n v="1298008800"/>
    <d v="2011-02-18T06:00:00"/>
    <b v="0"/>
    <b v="0"/>
    <s v="film &amp; video/animation"/>
    <x v="4"/>
    <x v="10"/>
  </r>
  <r>
    <x v="3"/>
    <n v="90.675916230366497"/>
    <n v="2138"/>
    <n v="4.2411560444511928E-2"/>
    <s v="US"/>
    <s v="USD"/>
    <n v="1392012000"/>
    <x v="406"/>
    <n v="1394427600"/>
    <d v="2014-03-10T05:00:00"/>
    <b v="0"/>
    <b v="1"/>
    <s v="photography/photography books"/>
    <x v="7"/>
    <x v="14"/>
  </r>
  <r>
    <x v="0"/>
    <n v="67.740740740740748"/>
    <n v="84"/>
    <n v="0.80643738977072321"/>
    <s v="US"/>
    <s v="USD"/>
    <n v="1569733200"/>
    <x v="407"/>
    <n v="1572670800"/>
    <d v="2019-11-02T05:00:00"/>
    <b v="0"/>
    <b v="0"/>
    <s v="theater/plays"/>
    <x v="3"/>
    <x v="3"/>
  </r>
  <r>
    <x v="1"/>
    <n v="192.49019607843135"/>
    <n v="94"/>
    <n v="2.0477680433875678"/>
    <s v="US"/>
    <s v="USD"/>
    <n v="1529643600"/>
    <x v="408"/>
    <n v="1531112400"/>
    <d v="2018-07-09T05:00:00"/>
    <b v="1"/>
    <b v="0"/>
    <s v="theater/plays"/>
    <x v="3"/>
    <x v="3"/>
  </r>
  <r>
    <x v="0"/>
    <n v="82.714285714285722"/>
    <n v="91"/>
    <n v="0.90894819466248045"/>
    <s v="US"/>
    <s v="USD"/>
    <n v="1399006800"/>
    <x v="409"/>
    <n v="1400734800"/>
    <d v="2014-05-22T05:00:00"/>
    <b v="0"/>
    <b v="0"/>
    <s v="theater/plays"/>
    <x v="3"/>
    <x v="3"/>
  </r>
  <r>
    <x v="0"/>
    <n v="54.163920922570021"/>
    <n v="792"/>
    <n v="6.838878904364902E-2"/>
    <s v="US"/>
    <s v="USD"/>
    <n v="1385359200"/>
    <x v="410"/>
    <n v="1386741600"/>
    <d v="2013-12-11T06:00:00"/>
    <b v="0"/>
    <b v="1"/>
    <s v="film &amp; video/documentary"/>
    <x v="4"/>
    <x v="4"/>
  </r>
  <r>
    <x v="3"/>
    <n v="16.722222222222221"/>
    <n v="10"/>
    <n v="1.6722222222222221"/>
    <s v="CA"/>
    <s v="CAD"/>
    <n v="1480572000"/>
    <x v="411"/>
    <n v="1481781600"/>
    <d v="2016-12-15T06:00:00"/>
    <b v="1"/>
    <b v="0"/>
    <s v="theater/plays"/>
    <x v="3"/>
    <x v="3"/>
  </r>
  <r>
    <x v="1"/>
    <n v="116.87664041994749"/>
    <n v="1713"/>
    <n v="6.8229212154084937E-2"/>
    <s v="IT"/>
    <s v="EUR"/>
    <n v="1418623200"/>
    <x v="412"/>
    <n v="1419660000"/>
    <d v="2014-12-27T06:00:00"/>
    <b v="0"/>
    <b v="1"/>
    <s v="theater/plays"/>
    <x v="3"/>
    <x v="3"/>
  </r>
  <r>
    <x v="1"/>
    <n v="1052.1538461538462"/>
    <n v="249"/>
    <n v="4.2255174544331169"/>
    <s v="US"/>
    <s v="USD"/>
    <n v="1555736400"/>
    <x v="413"/>
    <n v="1555822800"/>
    <d v="2019-04-21T05:00:00"/>
    <b v="0"/>
    <b v="0"/>
    <s v="music/jazz"/>
    <x v="1"/>
    <x v="17"/>
  </r>
  <r>
    <x v="1"/>
    <n v="123.07407407407408"/>
    <n v="192"/>
    <n v="0.64101080246913578"/>
    <s v="US"/>
    <s v="USD"/>
    <n v="1442120400"/>
    <x v="414"/>
    <n v="1442379600"/>
    <d v="2015-09-16T05:00:00"/>
    <b v="0"/>
    <b v="1"/>
    <s v="film &amp; video/animation"/>
    <x v="4"/>
    <x v="10"/>
  </r>
  <r>
    <x v="1"/>
    <n v="178.63855421686748"/>
    <n v="247"/>
    <n v="0.72323301302375498"/>
    <s v="US"/>
    <s v="USD"/>
    <n v="1362376800"/>
    <x v="415"/>
    <n v="1364965200"/>
    <d v="2013-04-03T05:00:00"/>
    <b v="0"/>
    <b v="0"/>
    <s v="theater/plays"/>
    <x v="3"/>
    <x v="3"/>
  </r>
  <r>
    <x v="1"/>
    <n v="355.28169014084506"/>
    <n v="2293"/>
    <n v="0.15494186225069562"/>
    <s v="US"/>
    <s v="USD"/>
    <n v="1478408400"/>
    <x v="416"/>
    <n v="1479016800"/>
    <d v="2016-11-13T06:00:00"/>
    <b v="0"/>
    <b v="0"/>
    <s v="film &amp; video/science fiction"/>
    <x v="4"/>
    <x v="22"/>
  </r>
  <r>
    <x v="1"/>
    <n v="161.90634146341463"/>
    <n v="3131"/>
    <n v="5.1710744638586596E-2"/>
    <s v="US"/>
    <s v="USD"/>
    <n v="1498798800"/>
    <x v="417"/>
    <n v="1499662800"/>
    <d v="2017-07-10T05:00:00"/>
    <b v="0"/>
    <b v="0"/>
    <s v="film &amp; video/television"/>
    <x v="4"/>
    <x v="19"/>
  </r>
  <r>
    <x v="0"/>
    <n v="24.914285714285715"/>
    <n v="32"/>
    <n v="0.77857142857142858"/>
    <s v="US"/>
    <s v="USD"/>
    <n v="1335416400"/>
    <x v="418"/>
    <n v="1337835600"/>
    <d v="2012-05-24T05:00:00"/>
    <b v="0"/>
    <b v="0"/>
    <s v="technology/wearables"/>
    <x v="2"/>
    <x v="8"/>
  </r>
  <r>
    <x v="1"/>
    <n v="198.72222222222223"/>
    <n v="143"/>
    <n v="1.3896658896658898"/>
    <s v="IT"/>
    <s v="EUR"/>
    <n v="1504328400"/>
    <x v="419"/>
    <n v="1505710800"/>
    <d v="2017-09-18T05:00:00"/>
    <b v="0"/>
    <b v="0"/>
    <s v="theater/plays"/>
    <x v="3"/>
    <x v="3"/>
  </r>
  <r>
    <x v="3"/>
    <n v="34.752688172043008"/>
    <n v="90"/>
    <n v="0.38614097968936678"/>
    <s v="US"/>
    <s v="USD"/>
    <n v="1285822800"/>
    <x v="420"/>
    <n v="1287464400"/>
    <d v="2010-10-19T05:00:00"/>
    <b v="0"/>
    <b v="0"/>
    <s v="theater/plays"/>
    <x v="3"/>
    <x v="3"/>
  </r>
  <r>
    <x v="1"/>
    <n v="176.41935483870967"/>
    <n v="296"/>
    <n v="0.59601133391455963"/>
    <s v="US"/>
    <s v="USD"/>
    <n v="1311483600"/>
    <x v="421"/>
    <n v="1311656400"/>
    <d v="2011-07-26T05:00:00"/>
    <b v="0"/>
    <b v="1"/>
    <s v="music/indie rock"/>
    <x v="1"/>
    <x v="7"/>
  </r>
  <r>
    <x v="1"/>
    <n v="511.38095238095235"/>
    <n v="170"/>
    <n v="3.0081232492997199"/>
    <s v="US"/>
    <s v="USD"/>
    <n v="1291356000"/>
    <x v="422"/>
    <n v="1293170400"/>
    <d v="2010-12-24T06:00:00"/>
    <b v="0"/>
    <b v="1"/>
    <s v="theater/plays"/>
    <x v="3"/>
    <x v="3"/>
  </r>
  <r>
    <x v="0"/>
    <n v="82.044117647058826"/>
    <n v="186"/>
    <n v="0.44109740670461733"/>
    <s v="US"/>
    <s v="USD"/>
    <n v="1355810400"/>
    <x v="423"/>
    <n v="1355983200"/>
    <d v="2012-12-20T06:00:00"/>
    <b v="0"/>
    <b v="0"/>
    <s v="technology/wearables"/>
    <x v="2"/>
    <x v="8"/>
  </r>
  <r>
    <x v="3"/>
    <n v="24.326030927835053"/>
    <n v="439"/>
    <n v="5.5412371134020623E-2"/>
    <s v="GB"/>
    <s v="GBP"/>
    <n v="1513663200"/>
    <x v="424"/>
    <n v="1515045600"/>
    <d v="2018-01-04T06:00:00"/>
    <b v="0"/>
    <b v="0"/>
    <s v="film &amp; video/television"/>
    <x v="4"/>
    <x v="19"/>
  </r>
  <r>
    <x v="0"/>
    <n v="50.482758620689658"/>
    <n v="605"/>
    <n v="8.3442576232544891E-2"/>
    <s v="US"/>
    <s v="USD"/>
    <n v="1365915600"/>
    <x v="425"/>
    <n v="1366088400"/>
    <d v="2013-04-16T05:00:00"/>
    <b v="0"/>
    <b v="1"/>
    <s v="games/video games"/>
    <x v="6"/>
    <x v="11"/>
  </r>
  <r>
    <x v="1"/>
    <n v="967"/>
    <n v="86"/>
    <n v="11.244186046511627"/>
    <s v="DK"/>
    <s v="DKK"/>
    <n v="1551852000"/>
    <x v="426"/>
    <n v="1553317200"/>
    <d v="2019-03-23T05:00:00"/>
    <b v="0"/>
    <b v="0"/>
    <s v="games/video games"/>
    <x v="6"/>
    <x v="11"/>
  </r>
  <r>
    <x v="0"/>
    <n v="4"/>
    <n v="1"/>
    <n v="4"/>
    <s v="CA"/>
    <s v="CAD"/>
    <n v="1540098000"/>
    <x v="427"/>
    <n v="1542088800"/>
    <d v="2018-11-13T06:00:00"/>
    <b v="0"/>
    <b v="0"/>
    <s v="film &amp; video/animation"/>
    <x v="4"/>
    <x v="10"/>
  </r>
  <r>
    <x v="1"/>
    <n v="122.84501347708894"/>
    <n v="6286"/>
    <n v="1.9542636569692799E-2"/>
    <s v="US"/>
    <s v="USD"/>
    <n v="1500440400"/>
    <x v="428"/>
    <n v="1503118800"/>
    <d v="2017-08-19T05:00:00"/>
    <b v="0"/>
    <b v="0"/>
    <s v="music/rock"/>
    <x v="1"/>
    <x v="1"/>
  </r>
  <r>
    <x v="0"/>
    <n v="63.4375"/>
    <n v="31"/>
    <n v="2.0463709677419355"/>
    <s v="US"/>
    <s v="USD"/>
    <n v="1278392400"/>
    <x v="429"/>
    <n v="1278478800"/>
    <d v="2010-07-07T05:00:00"/>
    <b v="0"/>
    <b v="0"/>
    <s v="film &amp; video/drama"/>
    <x v="4"/>
    <x v="6"/>
  </r>
  <r>
    <x v="0"/>
    <n v="56.331688596491226"/>
    <n v="1181"/>
    <n v="4.7698296864090793E-2"/>
    <s v="US"/>
    <s v="USD"/>
    <n v="1480572000"/>
    <x v="411"/>
    <n v="1484114400"/>
    <d v="2017-01-11T06:00:00"/>
    <b v="0"/>
    <b v="0"/>
    <s v="film &amp; video/science fiction"/>
    <x v="4"/>
    <x v="22"/>
  </r>
  <r>
    <x v="0"/>
    <n v="44.074999999999996"/>
    <n v="39"/>
    <n v="1.1301282051282051"/>
    <s v="US"/>
    <s v="USD"/>
    <n v="1382331600"/>
    <x v="430"/>
    <n v="1385445600"/>
    <d v="2013-11-26T06:00:00"/>
    <b v="0"/>
    <b v="1"/>
    <s v="film &amp; video/drama"/>
    <x v="4"/>
    <x v="6"/>
  </r>
  <r>
    <x v="1"/>
    <n v="118.37253218884121"/>
    <n v="3727"/>
    <n v="3.1760808207362816E-2"/>
    <s v="US"/>
    <s v="USD"/>
    <n v="1316754000"/>
    <x v="431"/>
    <n v="1318741200"/>
    <d v="2011-10-16T05:00:00"/>
    <b v="0"/>
    <b v="0"/>
    <s v="theater/plays"/>
    <x v="3"/>
    <x v="3"/>
  </r>
  <r>
    <x v="1"/>
    <n v="104.1243169398907"/>
    <n v="1605"/>
    <n v="6.4874963825477069E-2"/>
    <s v="US"/>
    <s v="USD"/>
    <n v="1518242400"/>
    <x v="432"/>
    <n v="1518242400"/>
    <d v="2018-02-10T06:00:00"/>
    <b v="0"/>
    <b v="1"/>
    <s v="music/indie rock"/>
    <x v="1"/>
    <x v="7"/>
  </r>
  <r>
    <x v="0"/>
    <n v="26.640000000000004"/>
    <n v="46"/>
    <n v="0.57913043478260884"/>
    <s v="US"/>
    <s v="USD"/>
    <n v="1476421200"/>
    <x v="433"/>
    <n v="1476594000"/>
    <d v="2016-10-16T05:00:00"/>
    <b v="0"/>
    <b v="0"/>
    <s v="theater/plays"/>
    <x v="3"/>
    <x v="3"/>
  </r>
  <r>
    <x v="1"/>
    <n v="351.20118343195264"/>
    <n v="2120"/>
    <n v="0.16566093558110973"/>
    <s v="US"/>
    <s v="USD"/>
    <n v="1269752400"/>
    <x v="434"/>
    <n v="1273554000"/>
    <d v="2010-05-11T05:00:00"/>
    <b v="0"/>
    <b v="0"/>
    <s v="theater/plays"/>
    <x v="3"/>
    <x v="3"/>
  </r>
  <r>
    <x v="0"/>
    <n v="90.063492063492063"/>
    <n v="105"/>
    <n v="0.85774754346182913"/>
    <s v="US"/>
    <s v="USD"/>
    <n v="1419746400"/>
    <x v="435"/>
    <n v="1421906400"/>
    <d v="2015-01-22T06:00:00"/>
    <b v="0"/>
    <b v="0"/>
    <s v="film &amp; video/documentary"/>
    <x v="4"/>
    <x v="4"/>
  </r>
  <r>
    <x v="1"/>
    <n v="171.625"/>
    <n v="50"/>
    <n v="3.4325000000000001"/>
    <s v="US"/>
    <s v="USD"/>
    <n v="1281330000"/>
    <x v="8"/>
    <n v="1281589200"/>
    <d v="2010-08-12T05:00:00"/>
    <b v="0"/>
    <b v="0"/>
    <s v="theater/plays"/>
    <x v="3"/>
    <x v="3"/>
  </r>
  <r>
    <x v="1"/>
    <n v="141.04655870445345"/>
    <n v="2080"/>
    <n v="6.7810845530987235E-2"/>
    <s v="US"/>
    <s v="USD"/>
    <n v="1398661200"/>
    <x v="436"/>
    <n v="1400389200"/>
    <d v="2014-05-18T05:00:00"/>
    <b v="0"/>
    <b v="0"/>
    <s v="film &amp; video/drama"/>
    <x v="4"/>
    <x v="6"/>
  </r>
  <r>
    <x v="0"/>
    <n v="30.57944915254237"/>
    <n v="535"/>
    <n v="5.7157848883256764E-2"/>
    <s v="US"/>
    <s v="USD"/>
    <n v="1359525600"/>
    <x v="385"/>
    <n v="1362808800"/>
    <d v="2013-03-09T06:00:00"/>
    <b v="0"/>
    <b v="0"/>
    <s v="games/mobile games"/>
    <x v="6"/>
    <x v="20"/>
  </r>
  <r>
    <x v="1"/>
    <n v="108.16455696202532"/>
    <n v="2105"/>
    <n v="5.1384587630415826E-2"/>
    <s v="US"/>
    <s v="USD"/>
    <n v="1388469600"/>
    <x v="437"/>
    <n v="1388815200"/>
    <d v="2014-01-04T06:00:00"/>
    <b v="0"/>
    <b v="0"/>
    <s v="film &amp; video/animation"/>
    <x v="4"/>
    <x v="10"/>
  </r>
  <r>
    <x v="1"/>
    <n v="133.45505617977528"/>
    <n v="2436"/>
    <n v="5.4784505820925818E-2"/>
    <s v="US"/>
    <s v="USD"/>
    <n v="1518328800"/>
    <x v="438"/>
    <n v="1519538400"/>
    <d v="2018-02-25T06:00:00"/>
    <b v="0"/>
    <b v="0"/>
    <s v="theater/plays"/>
    <x v="3"/>
    <x v="3"/>
  </r>
  <r>
    <x v="1"/>
    <n v="187.85106382978722"/>
    <n v="80"/>
    <n v="2.3481382978723402"/>
    <s v="US"/>
    <s v="USD"/>
    <n v="1517032800"/>
    <x v="439"/>
    <n v="1517810400"/>
    <d v="2018-02-05T06:00:00"/>
    <b v="0"/>
    <b v="0"/>
    <s v="publishing/translations"/>
    <x v="5"/>
    <x v="18"/>
  </r>
  <r>
    <x v="1"/>
    <n v="332"/>
    <n v="42"/>
    <n v="7.9047619047619051"/>
    <s v="US"/>
    <s v="USD"/>
    <n v="1368594000"/>
    <x v="440"/>
    <n v="1370581200"/>
    <d v="2013-06-07T05:00:00"/>
    <b v="0"/>
    <b v="1"/>
    <s v="technology/wearables"/>
    <x v="2"/>
    <x v="8"/>
  </r>
  <r>
    <x v="1"/>
    <n v="575.21428571428578"/>
    <n v="139"/>
    <n v="4.1382322713257969"/>
    <s v="CA"/>
    <s v="CAD"/>
    <n v="1448258400"/>
    <x v="441"/>
    <n v="1448863200"/>
    <d v="2015-11-30T06:00:00"/>
    <b v="0"/>
    <b v="1"/>
    <s v="technology/web"/>
    <x v="2"/>
    <x v="2"/>
  </r>
  <r>
    <x v="0"/>
    <n v="40.5"/>
    <n v="16"/>
    <n v="2.53125"/>
    <s v="US"/>
    <s v="USD"/>
    <n v="1555218000"/>
    <x v="442"/>
    <n v="1556600400"/>
    <d v="2019-04-30T05:00:00"/>
    <b v="0"/>
    <b v="0"/>
    <s v="theater/plays"/>
    <x v="3"/>
    <x v="3"/>
  </r>
  <r>
    <x v="1"/>
    <n v="184.42857142857144"/>
    <n v="159"/>
    <n v="1.1599281221922733"/>
    <s v="US"/>
    <s v="USD"/>
    <n v="1431925200"/>
    <x v="443"/>
    <n v="1432098000"/>
    <d v="2015-05-20T05:00:00"/>
    <b v="0"/>
    <b v="0"/>
    <s v="film &amp; video/drama"/>
    <x v="4"/>
    <x v="6"/>
  </r>
  <r>
    <x v="1"/>
    <n v="285.80555555555554"/>
    <n v="381"/>
    <n v="0.75014581510644496"/>
    <s v="US"/>
    <s v="USD"/>
    <n v="1481522400"/>
    <x v="315"/>
    <n v="1482127200"/>
    <d v="2016-12-19T06:00:00"/>
    <b v="0"/>
    <b v="0"/>
    <s v="technology/wearables"/>
    <x v="2"/>
    <x v="8"/>
  </r>
  <r>
    <x v="1"/>
    <n v="319"/>
    <n v="194"/>
    <n v="1.6443298969072164"/>
    <s v="GB"/>
    <s v="GBP"/>
    <n v="1335934800"/>
    <x v="444"/>
    <n v="1335934800"/>
    <d v="2012-05-02T05:00:00"/>
    <b v="0"/>
    <b v="1"/>
    <s v="food/food trucks"/>
    <x v="0"/>
    <x v="0"/>
  </r>
  <r>
    <x v="0"/>
    <n v="39.234070221066318"/>
    <n v="575"/>
    <n v="6.8233165601854467E-2"/>
    <s v="US"/>
    <s v="USD"/>
    <n v="1552280400"/>
    <x v="445"/>
    <n v="1556946000"/>
    <d v="2019-05-04T05:00:00"/>
    <b v="0"/>
    <b v="0"/>
    <s v="music/rock"/>
    <x v="1"/>
    <x v="1"/>
  </r>
  <r>
    <x v="1"/>
    <n v="178.14000000000001"/>
    <n v="106"/>
    <n v="1.6805660377358491"/>
    <s v="US"/>
    <s v="USD"/>
    <n v="1529989200"/>
    <x v="446"/>
    <n v="1530075600"/>
    <d v="2018-06-27T05:00:00"/>
    <b v="0"/>
    <b v="0"/>
    <s v="music/electric music"/>
    <x v="1"/>
    <x v="5"/>
  </r>
  <r>
    <x v="1"/>
    <n v="365.15"/>
    <n v="142"/>
    <n v="2.5714788732394362"/>
    <s v="US"/>
    <s v="USD"/>
    <n v="1418709600"/>
    <x v="447"/>
    <n v="1418796000"/>
    <d v="2014-12-17T06:00:00"/>
    <b v="0"/>
    <b v="0"/>
    <s v="film &amp; video/television"/>
    <x v="4"/>
    <x v="19"/>
  </r>
  <r>
    <x v="1"/>
    <n v="113.94594594594594"/>
    <n v="211"/>
    <n v="0.54002817983860629"/>
    <s v="US"/>
    <s v="USD"/>
    <n v="1372136400"/>
    <x v="448"/>
    <n v="1372482000"/>
    <d v="2013-06-29T05:00:00"/>
    <b v="0"/>
    <b v="1"/>
    <s v="publishing/translations"/>
    <x v="5"/>
    <x v="18"/>
  </r>
  <r>
    <x v="0"/>
    <n v="29.828720626631856"/>
    <n v="1120"/>
    <n v="2.6632786273778443E-2"/>
    <s v="US"/>
    <s v="USD"/>
    <n v="1533877200"/>
    <x v="342"/>
    <n v="1534395600"/>
    <d v="2018-08-16T05:00:00"/>
    <b v="0"/>
    <b v="0"/>
    <s v="publishing/fiction"/>
    <x v="5"/>
    <x v="13"/>
  </r>
  <r>
    <x v="0"/>
    <n v="54.270588235294113"/>
    <n v="113"/>
    <n v="0.48027069234773551"/>
    <s v="US"/>
    <s v="USD"/>
    <n v="1309064400"/>
    <x v="449"/>
    <n v="1311397200"/>
    <d v="2011-07-23T05:00:00"/>
    <b v="0"/>
    <b v="0"/>
    <s v="film &amp; video/science fiction"/>
    <x v="4"/>
    <x v="22"/>
  </r>
  <r>
    <x v="1"/>
    <n v="236.34156976744185"/>
    <n v="2756"/>
    <n v="8.5755286562932465E-2"/>
    <s v="US"/>
    <s v="USD"/>
    <n v="1425877200"/>
    <x v="450"/>
    <n v="1426914000"/>
    <d v="2015-03-21T05:00:00"/>
    <b v="0"/>
    <b v="0"/>
    <s v="technology/wearables"/>
    <x v="2"/>
    <x v="8"/>
  </r>
  <r>
    <x v="1"/>
    <n v="512.91666666666663"/>
    <n v="173"/>
    <n v="2.9648362235067434"/>
    <s v="GB"/>
    <s v="GBP"/>
    <n v="1501304400"/>
    <x v="451"/>
    <n v="1501477200"/>
    <d v="2017-07-31T05:00:00"/>
    <b v="0"/>
    <b v="0"/>
    <s v="food/food trucks"/>
    <x v="0"/>
    <x v="0"/>
  </r>
  <r>
    <x v="1"/>
    <n v="100.65116279069768"/>
    <n v="87"/>
    <n v="1.1569099171344561"/>
    <s v="US"/>
    <s v="USD"/>
    <n v="1268287200"/>
    <x v="452"/>
    <n v="1269061200"/>
    <d v="2010-03-20T05:00:00"/>
    <b v="0"/>
    <b v="1"/>
    <s v="photography/photography books"/>
    <x v="7"/>
    <x v="14"/>
  </r>
  <r>
    <x v="0"/>
    <n v="81.348423194303152"/>
    <n v="1538"/>
    <n v="5.289234277913079E-2"/>
    <s v="US"/>
    <s v="USD"/>
    <n v="1412139600"/>
    <x v="453"/>
    <n v="1415772000"/>
    <d v="2014-11-12T06:00:00"/>
    <b v="0"/>
    <b v="1"/>
    <s v="theater/plays"/>
    <x v="3"/>
    <x v="3"/>
  </r>
  <r>
    <x v="0"/>
    <n v="16.404761904761905"/>
    <n v="9"/>
    <n v="1.8227513227513228"/>
    <s v="US"/>
    <s v="USD"/>
    <n v="1330063200"/>
    <x v="454"/>
    <n v="1331013600"/>
    <d v="2012-03-06T06:00:00"/>
    <b v="0"/>
    <b v="1"/>
    <s v="publishing/fiction"/>
    <x v="5"/>
    <x v="13"/>
  </r>
  <r>
    <x v="0"/>
    <n v="52.774617067833695"/>
    <n v="554"/>
    <n v="9.5261041638688981E-2"/>
    <s v="US"/>
    <s v="USD"/>
    <n v="1576130400"/>
    <x v="455"/>
    <n v="1576735200"/>
    <d v="2019-12-19T06:00:00"/>
    <b v="0"/>
    <b v="0"/>
    <s v="theater/plays"/>
    <x v="3"/>
    <x v="3"/>
  </r>
  <r>
    <x v="1"/>
    <n v="260.20608108108109"/>
    <n v="1572"/>
    <n v="0.16552549687091672"/>
    <s v="GB"/>
    <s v="GBP"/>
    <n v="1407128400"/>
    <x v="456"/>
    <n v="1411362000"/>
    <d v="2014-09-22T05:00:00"/>
    <b v="0"/>
    <b v="1"/>
    <s v="food/food trucks"/>
    <x v="0"/>
    <x v="0"/>
  </r>
  <r>
    <x v="0"/>
    <n v="30.73289183222958"/>
    <n v="648"/>
    <n v="4.742730221023083E-2"/>
    <s v="GB"/>
    <s v="GBP"/>
    <n v="1560142800"/>
    <x v="457"/>
    <n v="1563685200"/>
    <d v="2019-07-21T05:00:00"/>
    <b v="0"/>
    <b v="0"/>
    <s v="theater/plays"/>
    <x v="3"/>
    <x v="3"/>
  </r>
  <r>
    <x v="0"/>
    <n v="13.5"/>
    <n v="21"/>
    <n v="0.6428571428571429"/>
    <s v="GB"/>
    <s v="GBP"/>
    <n v="1520575200"/>
    <x v="458"/>
    <n v="1521867600"/>
    <d v="2018-03-24T05:00:00"/>
    <b v="0"/>
    <b v="1"/>
    <s v="publishing/translations"/>
    <x v="5"/>
    <x v="18"/>
  </r>
  <r>
    <x v="1"/>
    <n v="178.62556663644605"/>
    <n v="2346"/>
    <n v="7.6140480237189279E-2"/>
    <s v="US"/>
    <s v="USD"/>
    <n v="1492664400"/>
    <x v="459"/>
    <n v="1495515600"/>
    <d v="2017-05-23T05:00:00"/>
    <b v="0"/>
    <b v="0"/>
    <s v="theater/plays"/>
    <x v="3"/>
    <x v="3"/>
  </r>
  <r>
    <x v="1"/>
    <n v="220.0566037735849"/>
    <n v="115"/>
    <n v="1.9135356849876948"/>
    <s v="US"/>
    <s v="USD"/>
    <n v="1454479200"/>
    <x v="460"/>
    <n v="1455948000"/>
    <d v="2016-02-20T06:00:00"/>
    <b v="0"/>
    <b v="0"/>
    <s v="theater/plays"/>
    <x v="3"/>
    <x v="3"/>
  </r>
  <r>
    <x v="1"/>
    <n v="101.5108695652174"/>
    <n v="85"/>
    <n v="1.1942455242966754"/>
    <s v="IT"/>
    <s v="EUR"/>
    <n v="1281934800"/>
    <x v="461"/>
    <n v="1282366800"/>
    <d v="2010-08-21T05:00:00"/>
    <b v="0"/>
    <b v="0"/>
    <s v="technology/wearables"/>
    <x v="2"/>
    <x v="8"/>
  </r>
  <r>
    <x v="1"/>
    <n v="191.5"/>
    <n v="144"/>
    <n v="1.3298611111111112"/>
    <s v="US"/>
    <s v="USD"/>
    <n v="1573970400"/>
    <x v="462"/>
    <n v="1574575200"/>
    <d v="2019-11-24T06:00:00"/>
    <b v="0"/>
    <b v="0"/>
    <s v="journalism/audio"/>
    <x v="8"/>
    <x v="23"/>
  </r>
  <r>
    <x v="1"/>
    <n v="305.34683098591546"/>
    <n v="2443"/>
    <n v="0.12498846949894206"/>
    <s v="US"/>
    <s v="USD"/>
    <n v="1372654800"/>
    <x v="463"/>
    <n v="1374901200"/>
    <d v="2013-07-27T05:00:00"/>
    <b v="0"/>
    <b v="1"/>
    <s v="food/food trucks"/>
    <x v="0"/>
    <x v="0"/>
  </r>
  <r>
    <x v="3"/>
    <n v="23.995287958115181"/>
    <n v="595"/>
    <n v="4.0328215055655765E-2"/>
    <s v="US"/>
    <s v="USD"/>
    <n v="1275886800"/>
    <x v="464"/>
    <n v="1278910800"/>
    <d v="2010-07-12T05:00:00"/>
    <b v="1"/>
    <b v="1"/>
    <s v="film &amp; video/shorts"/>
    <x v="4"/>
    <x v="12"/>
  </r>
  <r>
    <x v="1"/>
    <n v="723.77777777777771"/>
    <n v="64"/>
    <n v="11.309027777777777"/>
    <s v="US"/>
    <s v="USD"/>
    <n v="1561784400"/>
    <x v="465"/>
    <n v="1562907600"/>
    <d v="2019-07-12T05:00:00"/>
    <b v="0"/>
    <b v="0"/>
    <s v="photography/photography books"/>
    <x v="7"/>
    <x v="14"/>
  </r>
  <r>
    <x v="1"/>
    <n v="547.36"/>
    <n v="268"/>
    <n v="2.0423880597014925"/>
    <s v="US"/>
    <s v="USD"/>
    <n v="1332392400"/>
    <x v="466"/>
    <n v="1332478800"/>
    <d v="2012-03-23T05:00:00"/>
    <b v="0"/>
    <b v="0"/>
    <s v="technology/wearables"/>
    <x v="2"/>
    <x v="8"/>
  </r>
  <r>
    <x v="1"/>
    <n v="414.49999999999994"/>
    <n v="195"/>
    <n v="2.1256410256410252"/>
    <s v="DK"/>
    <s v="DKK"/>
    <n v="1402376400"/>
    <x v="467"/>
    <n v="1402722000"/>
    <d v="2014-06-14T05:00:00"/>
    <b v="0"/>
    <b v="0"/>
    <s v="theater/plays"/>
    <x v="3"/>
    <x v="3"/>
  </r>
  <r>
    <x v="0"/>
    <n v="0.90696409140369971"/>
    <n v="54"/>
    <n v="1.6795631322290734E-2"/>
    <s v="US"/>
    <s v="USD"/>
    <n v="1495342800"/>
    <x v="468"/>
    <n v="1496811600"/>
    <d v="2017-06-07T05:00:00"/>
    <b v="0"/>
    <b v="0"/>
    <s v="film &amp; video/animation"/>
    <x v="4"/>
    <x v="10"/>
  </r>
  <r>
    <x v="0"/>
    <n v="34.173469387755098"/>
    <n v="120"/>
    <n v="0.28477891156462581"/>
    <s v="US"/>
    <s v="USD"/>
    <n v="1482213600"/>
    <x v="469"/>
    <n v="1482213600"/>
    <d v="2016-12-20T06:00:00"/>
    <b v="0"/>
    <b v="1"/>
    <s v="technology/wearables"/>
    <x v="2"/>
    <x v="8"/>
  </r>
  <r>
    <x v="0"/>
    <n v="23.948810754912099"/>
    <n v="579"/>
    <n v="4.13623674523525E-2"/>
    <s v="DK"/>
    <s v="DKK"/>
    <n v="1420092000"/>
    <x v="470"/>
    <n v="1420264800"/>
    <d v="2015-01-03T06:00:00"/>
    <b v="0"/>
    <b v="0"/>
    <s v="technology/web"/>
    <x v="2"/>
    <x v="2"/>
  </r>
  <r>
    <x v="0"/>
    <n v="48.072649572649574"/>
    <n v="2072"/>
    <n v="2.3201085701085703E-2"/>
    <s v="US"/>
    <s v="USD"/>
    <n v="1458018000"/>
    <x v="471"/>
    <n v="1458450000"/>
    <d v="2016-03-20T05:00:00"/>
    <b v="0"/>
    <b v="1"/>
    <s v="film &amp; video/documentary"/>
    <x v="4"/>
    <x v="4"/>
  </r>
  <r>
    <x v="0"/>
    <n v="0"/>
    <n v="0"/>
    <e v="#DIV/0!"/>
    <s v="US"/>
    <s v="USD"/>
    <n v="1367384400"/>
    <x v="472"/>
    <n v="1369803600"/>
    <d v="2013-05-29T05:00:00"/>
    <b v="0"/>
    <b v="1"/>
    <s v="theater/plays"/>
    <x v="3"/>
    <x v="3"/>
  </r>
  <r>
    <x v="0"/>
    <n v="70.145182291666657"/>
    <n v="1796"/>
    <n v="3.9056337578878983E-2"/>
    <s v="US"/>
    <s v="USD"/>
    <n v="1363064400"/>
    <x v="473"/>
    <n v="1363237200"/>
    <d v="2013-03-14T05:00:00"/>
    <b v="0"/>
    <b v="0"/>
    <s v="film &amp; video/documentary"/>
    <x v="4"/>
    <x v="4"/>
  </r>
  <r>
    <x v="1"/>
    <n v="529.92307692307691"/>
    <n v="186"/>
    <n v="2.8490488006617039"/>
    <s v="AU"/>
    <s v="AUD"/>
    <n v="1343365200"/>
    <x v="474"/>
    <n v="1345870800"/>
    <d v="2012-08-25T05:00:00"/>
    <b v="0"/>
    <b v="1"/>
    <s v="games/video games"/>
    <x v="6"/>
    <x v="11"/>
  </r>
  <r>
    <x v="1"/>
    <n v="180.32549019607845"/>
    <n v="460"/>
    <n v="0.39201193520886618"/>
    <s v="US"/>
    <s v="USD"/>
    <n v="1435726800"/>
    <x v="72"/>
    <n v="1437454800"/>
    <d v="2015-07-21T05:00:00"/>
    <b v="0"/>
    <b v="0"/>
    <s v="film &amp; video/drama"/>
    <x v="4"/>
    <x v="6"/>
  </r>
  <r>
    <x v="0"/>
    <n v="92.320000000000007"/>
    <n v="62"/>
    <n v="1.4890322580645163"/>
    <s v="IT"/>
    <s v="EUR"/>
    <n v="1431925200"/>
    <x v="443"/>
    <n v="1432011600"/>
    <d v="2015-05-19T05:00:00"/>
    <b v="0"/>
    <b v="0"/>
    <s v="music/rock"/>
    <x v="1"/>
    <x v="1"/>
  </r>
  <r>
    <x v="0"/>
    <n v="13.901001112347053"/>
    <n v="347"/>
    <n v="4.0060521937599576E-2"/>
    <s v="US"/>
    <s v="USD"/>
    <n v="1362722400"/>
    <x v="475"/>
    <n v="1366347600"/>
    <d v="2013-04-19T05:00:00"/>
    <b v="0"/>
    <b v="1"/>
    <s v="publishing/radio &amp; podcasts"/>
    <x v="5"/>
    <x v="15"/>
  </r>
  <r>
    <x v="1"/>
    <n v="927.07777777777767"/>
    <n v="2528"/>
    <n v="0.36672380450070319"/>
    <s v="US"/>
    <s v="USD"/>
    <n v="1511416800"/>
    <x v="81"/>
    <n v="1512885600"/>
    <d v="2017-12-10T06:00:00"/>
    <b v="0"/>
    <b v="1"/>
    <s v="theater/plays"/>
    <x v="3"/>
    <x v="3"/>
  </r>
  <r>
    <x v="0"/>
    <n v="39.857142857142861"/>
    <n v="19"/>
    <n v="2.0977443609022557"/>
    <s v="US"/>
    <s v="USD"/>
    <n v="1365483600"/>
    <x v="476"/>
    <n v="1369717200"/>
    <d v="2013-05-28T05:00:00"/>
    <b v="0"/>
    <b v="1"/>
    <s v="technology/web"/>
    <x v="2"/>
    <x v="2"/>
  </r>
  <r>
    <x v="1"/>
    <n v="112.22929936305732"/>
    <n v="3657"/>
    <n v="3.0688897829657457E-2"/>
    <s v="US"/>
    <s v="USD"/>
    <n v="1532840400"/>
    <x v="192"/>
    <n v="1534654800"/>
    <d v="2018-08-19T05:00:00"/>
    <b v="0"/>
    <b v="0"/>
    <s v="theater/plays"/>
    <x v="3"/>
    <x v="3"/>
  </r>
  <r>
    <x v="0"/>
    <n v="70.925816023738875"/>
    <n v="1258"/>
    <n v="5.6379821958456977E-2"/>
    <s v="US"/>
    <s v="USD"/>
    <n v="1336194000"/>
    <x v="477"/>
    <n v="1337058000"/>
    <d v="2012-05-15T05:00:00"/>
    <b v="0"/>
    <b v="0"/>
    <s v="theater/plays"/>
    <x v="3"/>
    <x v="3"/>
  </r>
  <r>
    <x v="1"/>
    <n v="119.08974358974358"/>
    <n v="131"/>
    <n v="0.90908201213544715"/>
    <s v="AU"/>
    <s v="AUD"/>
    <n v="1527742800"/>
    <x v="478"/>
    <n v="1529816400"/>
    <d v="2018-06-24T05:00:00"/>
    <b v="0"/>
    <b v="0"/>
    <s v="film &amp; video/drama"/>
    <x v="4"/>
    <x v="6"/>
  </r>
  <r>
    <x v="0"/>
    <n v="24.017591339648174"/>
    <n v="362"/>
    <n v="6.6346937402343029E-2"/>
    <s v="US"/>
    <s v="USD"/>
    <n v="1564030800"/>
    <x v="479"/>
    <n v="1564894800"/>
    <d v="2019-08-04T05:00:00"/>
    <b v="0"/>
    <b v="0"/>
    <s v="theater/plays"/>
    <x v="3"/>
    <x v="3"/>
  </r>
  <r>
    <x v="1"/>
    <n v="139.31868131868131"/>
    <n v="239"/>
    <n v="0.58292335279782981"/>
    <s v="US"/>
    <s v="USD"/>
    <n v="1404536400"/>
    <x v="480"/>
    <n v="1404622800"/>
    <d v="2014-07-06T05:00:00"/>
    <b v="0"/>
    <b v="1"/>
    <s v="games/video games"/>
    <x v="6"/>
    <x v="11"/>
  </r>
  <r>
    <x v="3"/>
    <n v="39.277108433734945"/>
    <n v="35"/>
    <n v="1.1222030981067128"/>
    <s v="US"/>
    <s v="USD"/>
    <n v="1284008400"/>
    <x v="180"/>
    <n v="1284181200"/>
    <d v="2010-09-11T05:00:00"/>
    <b v="0"/>
    <b v="0"/>
    <s v="film &amp; video/television"/>
    <x v="4"/>
    <x v="19"/>
  </r>
  <r>
    <x v="3"/>
    <n v="22.439077144917089"/>
    <n v="528"/>
    <n v="4.2498252168403576E-2"/>
    <s v="CH"/>
    <s v="CHF"/>
    <n v="1386309600"/>
    <x v="481"/>
    <n v="1386741600"/>
    <d v="2013-12-11T06:00:00"/>
    <b v="0"/>
    <b v="1"/>
    <s v="music/rock"/>
    <x v="1"/>
    <x v="1"/>
  </r>
  <r>
    <x v="0"/>
    <n v="55.779069767441861"/>
    <n v="133"/>
    <n v="0.41939150201084108"/>
    <s v="CA"/>
    <s v="CAD"/>
    <n v="1324620000"/>
    <x v="482"/>
    <n v="1324792800"/>
    <d v="2011-12-25T06:00:00"/>
    <b v="0"/>
    <b v="1"/>
    <s v="theater/plays"/>
    <x v="3"/>
    <x v="3"/>
  </r>
  <r>
    <x v="0"/>
    <n v="42.523125996810208"/>
    <n v="846"/>
    <n v="5.0263742313014427E-2"/>
    <s v="US"/>
    <s v="USD"/>
    <n v="1281070800"/>
    <x v="194"/>
    <n v="1284354000"/>
    <d v="2010-09-13T05:00:00"/>
    <b v="0"/>
    <b v="0"/>
    <s v="publishing/nonfiction"/>
    <x v="5"/>
    <x v="9"/>
  </r>
  <r>
    <x v="1"/>
    <n v="112.00000000000001"/>
    <n v="78"/>
    <n v="1.4358974358974361"/>
    <s v="US"/>
    <s v="USD"/>
    <n v="1493960400"/>
    <x v="483"/>
    <n v="1494392400"/>
    <d v="2017-05-10T05:00:00"/>
    <b v="0"/>
    <b v="0"/>
    <s v="food/food trucks"/>
    <x v="0"/>
    <x v="0"/>
  </r>
  <r>
    <x v="0"/>
    <n v="7.0681818181818183"/>
    <n v="10"/>
    <n v="0.70681818181818179"/>
    <s v="US"/>
    <s v="USD"/>
    <n v="1519365600"/>
    <x v="484"/>
    <n v="1519538400"/>
    <d v="2018-02-25T06:00:00"/>
    <b v="0"/>
    <b v="1"/>
    <s v="film &amp; video/animation"/>
    <x v="4"/>
    <x v="10"/>
  </r>
  <r>
    <x v="1"/>
    <n v="101.74563871693867"/>
    <n v="1773"/>
    <n v="5.7386147048470768E-2"/>
    <s v="US"/>
    <s v="USD"/>
    <n v="1420696800"/>
    <x v="355"/>
    <n v="1421906400"/>
    <d v="2015-01-22T06:00:00"/>
    <b v="0"/>
    <b v="1"/>
    <s v="music/rock"/>
    <x v="1"/>
    <x v="1"/>
  </r>
  <r>
    <x v="1"/>
    <n v="425.75"/>
    <n v="32"/>
    <n v="13.3046875"/>
    <s v="US"/>
    <s v="USD"/>
    <n v="1555650000"/>
    <x v="485"/>
    <n v="1555909200"/>
    <d v="2019-04-22T05:00:00"/>
    <b v="0"/>
    <b v="0"/>
    <s v="theater/plays"/>
    <x v="3"/>
    <x v="3"/>
  </r>
  <r>
    <x v="1"/>
    <n v="145.53947368421052"/>
    <n v="369"/>
    <n v="0.39441591784338892"/>
    <s v="US"/>
    <s v="USD"/>
    <n v="1471928400"/>
    <x v="486"/>
    <n v="1472446800"/>
    <d v="2016-08-29T05:00:00"/>
    <b v="0"/>
    <b v="1"/>
    <s v="film &amp; video/drama"/>
    <x v="4"/>
    <x v="6"/>
  </r>
  <r>
    <x v="0"/>
    <n v="32.453465346534657"/>
    <n v="191"/>
    <n v="0.16991343113368931"/>
    <s v="US"/>
    <s v="USD"/>
    <n v="1341291600"/>
    <x v="487"/>
    <n v="1342328400"/>
    <d v="2012-07-15T05:00:00"/>
    <b v="0"/>
    <b v="0"/>
    <s v="film &amp; video/shorts"/>
    <x v="4"/>
    <x v="12"/>
  </r>
  <r>
    <x v="1"/>
    <n v="700.33333333333326"/>
    <n v="89"/>
    <n v="7.8689138576779021"/>
    <s v="US"/>
    <s v="USD"/>
    <n v="1267682400"/>
    <x v="488"/>
    <n v="1268114400"/>
    <d v="2010-03-09T06:00:00"/>
    <b v="0"/>
    <b v="0"/>
    <s v="film &amp; video/shorts"/>
    <x v="4"/>
    <x v="12"/>
  </r>
  <r>
    <x v="0"/>
    <n v="83.904860392967933"/>
    <n v="1979"/>
    <n v="4.2397605049503753E-2"/>
    <s v="US"/>
    <s v="USD"/>
    <n v="1272258000"/>
    <x v="489"/>
    <n v="1273381200"/>
    <d v="2010-05-09T05:00:00"/>
    <b v="0"/>
    <b v="0"/>
    <s v="theater/plays"/>
    <x v="3"/>
    <x v="3"/>
  </r>
  <r>
    <x v="0"/>
    <n v="84.19047619047619"/>
    <n v="63"/>
    <n v="1.3363567649281936"/>
    <s v="US"/>
    <s v="USD"/>
    <n v="1290492000"/>
    <x v="490"/>
    <n v="1290837600"/>
    <d v="2010-11-27T06:00:00"/>
    <b v="0"/>
    <b v="0"/>
    <s v="technology/wearables"/>
    <x v="2"/>
    <x v="8"/>
  </r>
  <r>
    <x v="1"/>
    <n v="155.95180722891567"/>
    <n v="147"/>
    <n v="1.0608966478157529"/>
    <s v="US"/>
    <s v="USD"/>
    <n v="1451109600"/>
    <x v="312"/>
    <n v="1454306400"/>
    <d v="2016-02-01T06:00:00"/>
    <b v="0"/>
    <b v="1"/>
    <s v="theater/plays"/>
    <x v="3"/>
    <x v="3"/>
  </r>
  <r>
    <x v="0"/>
    <n v="99.619450317124731"/>
    <n v="6080"/>
    <n v="1.6384778012684988E-2"/>
    <s v="CA"/>
    <s v="CAD"/>
    <n v="1454652000"/>
    <x v="491"/>
    <n v="1457762400"/>
    <d v="2016-03-12T06:00:00"/>
    <b v="0"/>
    <b v="0"/>
    <s v="film &amp; video/animation"/>
    <x v="4"/>
    <x v="10"/>
  </r>
  <r>
    <x v="0"/>
    <n v="80.300000000000011"/>
    <n v="80"/>
    <n v="1.0037500000000001"/>
    <s v="GB"/>
    <s v="GBP"/>
    <n v="1385186400"/>
    <x v="492"/>
    <n v="1389074400"/>
    <d v="2014-01-07T06:00:00"/>
    <b v="0"/>
    <b v="0"/>
    <s v="music/indie rock"/>
    <x v="1"/>
    <x v="7"/>
  </r>
  <r>
    <x v="0"/>
    <n v="11.254901960784313"/>
    <n v="9"/>
    <n v="1.2505446623093681"/>
    <s v="US"/>
    <s v="USD"/>
    <n v="1399698000"/>
    <x v="493"/>
    <n v="1402117200"/>
    <d v="2014-06-07T05:00:00"/>
    <b v="0"/>
    <b v="0"/>
    <s v="games/video games"/>
    <x v="6"/>
    <x v="11"/>
  </r>
  <r>
    <x v="0"/>
    <n v="91.740952380952379"/>
    <n v="1784"/>
    <n v="5.1424300661968819E-2"/>
    <s v="US"/>
    <s v="USD"/>
    <n v="1283230800"/>
    <x v="494"/>
    <n v="1284440400"/>
    <d v="2010-09-14T05:00:00"/>
    <b v="0"/>
    <b v="1"/>
    <s v="publishing/fiction"/>
    <x v="5"/>
    <x v="13"/>
  </r>
  <r>
    <x v="2"/>
    <n v="95.521156936261391"/>
    <n v="3640"/>
    <n v="2.6242076081390491E-2"/>
    <s v="CH"/>
    <s v="CHF"/>
    <n v="1384149600"/>
    <x v="495"/>
    <n v="1388988000"/>
    <d v="2014-01-06T06:00:00"/>
    <b v="0"/>
    <b v="0"/>
    <s v="games/video games"/>
    <x v="6"/>
    <x v="11"/>
  </r>
  <r>
    <x v="1"/>
    <n v="502.87499999999994"/>
    <n v="126"/>
    <n v="3.9910714285714279"/>
    <s v="CA"/>
    <s v="CAD"/>
    <n v="1516860000"/>
    <x v="496"/>
    <n v="1516946400"/>
    <d v="2018-01-26T06:00:00"/>
    <b v="0"/>
    <b v="0"/>
    <s v="theater/plays"/>
    <x v="3"/>
    <x v="3"/>
  </r>
  <r>
    <x v="1"/>
    <n v="159.24394463667818"/>
    <n v="2218"/>
    <n v="7.1796187843407661E-2"/>
    <s v="GB"/>
    <s v="GBP"/>
    <n v="1374642000"/>
    <x v="497"/>
    <n v="1377752400"/>
    <d v="2013-08-29T05:00:00"/>
    <b v="0"/>
    <b v="0"/>
    <s v="music/indie rock"/>
    <x v="1"/>
    <x v="7"/>
  </r>
  <r>
    <x v="0"/>
    <n v="15.022446689113355"/>
    <n v="243"/>
    <n v="6.1820768267956197E-2"/>
    <s v="US"/>
    <s v="USD"/>
    <n v="1534482000"/>
    <x v="498"/>
    <n v="1534568400"/>
    <d v="2018-08-18T05:00:00"/>
    <b v="0"/>
    <b v="1"/>
    <s v="film &amp; video/drama"/>
    <x v="4"/>
    <x v="6"/>
  </r>
  <r>
    <x v="1"/>
    <n v="482.03846153846149"/>
    <n v="202"/>
    <n v="2.3863290175171361"/>
    <s v="IT"/>
    <s v="EUR"/>
    <n v="1528434000"/>
    <x v="499"/>
    <n v="1528606800"/>
    <d v="2018-06-10T05:00:00"/>
    <b v="0"/>
    <b v="1"/>
    <s v="theater/plays"/>
    <x v="3"/>
    <x v="3"/>
  </r>
  <r>
    <x v="1"/>
    <n v="149.96938775510205"/>
    <n v="140"/>
    <n v="1.0712099125364432"/>
    <s v="IT"/>
    <s v="EUR"/>
    <n v="1282626000"/>
    <x v="500"/>
    <n v="1284872400"/>
    <d v="2010-09-19T05:00:00"/>
    <b v="0"/>
    <b v="0"/>
    <s v="publishing/fiction"/>
    <x v="5"/>
    <x v="13"/>
  </r>
  <r>
    <x v="1"/>
    <n v="117.22156398104266"/>
    <n v="1052"/>
    <n v="0.11142734218730291"/>
    <s v="DK"/>
    <s v="DKK"/>
    <n v="1535605200"/>
    <x v="501"/>
    <n v="1537592400"/>
    <d v="2018-09-22T05:00:00"/>
    <b v="1"/>
    <b v="1"/>
    <s v="film &amp; video/documentary"/>
    <x v="4"/>
    <x v="4"/>
  </r>
  <r>
    <x v="0"/>
    <n v="37.695968274950431"/>
    <n v="1296"/>
    <n v="2.9086395273881505E-2"/>
    <s v="US"/>
    <s v="USD"/>
    <n v="1379826000"/>
    <x v="502"/>
    <n v="1381208400"/>
    <d v="2013-10-08T05:00:00"/>
    <b v="0"/>
    <b v="0"/>
    <s v="games/mobile games"/>
    <x v="6"/>
    <x v="20"/>
  </r>
  <r>
    <x v="0"/>
    <n v="72.653061224489804"/>
    <n v="77"/>
    <n v="0.94354624966869871"/>
    <s v="US"/>
    <s v="USD"/>
    <n v="1561957200"/>
    <x v="503"/>
    <n v="1562475600"/>
    <d v="2019-07-07T05:00:00"/>
    <b v="0"/>
    <b v="1"/>
    <s v="food/food trucks"/>
    <x v="0"/>
    <x v="0"/>
  </r>
  <r>
    <x v="1"/>
    <n v="265.98113207547169"/>
    <n v="247"/>
    <n v="1.0768466885646628"/>
    <s v="US"/>
    <s v="USD"/>
    <n v="1525496400"/>
    <x v="504"/>
    <n v="1527397200"/>
    <d v="2018-05-27T05:00:00"/>
    <b v="0"/>
    <b v="0"/>
    <s v="photography/photography books"/>
    <x v="7"/>
    <x v="14"/>
  </r>
  <r>
    <x v="0"/>
    <n v="24.205617977528089"/>
    <n v="395"/>
    <n v="6.1280045512729336E-2"/>
    <s v="IT"/>
    <s v="EUR"/>
    <n v="1433912400"/>
    <x v="505"/>
    <n v="1436158800"/>
    <d v="2015-07-06T05:00:00"/>
    <b v="0"/>
    <b v="0"/>
    <s v="games/mobile games"/>
    <x v="6"/>
    <x v="20"/>
  </r>
  <r>
    <x v="0"/>
    <n v="2.5064935064935066"/>
    <n v="49"/>
    <n v="5.1152928703949115E-2"/>
    <s v="GB"/>
    <s v="GBP"/>
    <n v="1453442400"/>
    <x v="506"/>
    <n v="1456034400"/>
    <d v="2016-02-21T06:00:00"/>
    <b v="0"/>
    <b v="0"/>
    <s v="music/indie rock"/>
    <x v="1"/>
    <x v="7"/>
  </r>
  <r>
    <x v="0"/>
    <n v="16.329799764428738"/>
    <n v="180"/>
    <n v="9.0721109802381877E-2"/>
    <s v="US"/>
    <s v="USD"/>
    <n v="1378875600"/>
    <x v="507"/>
    <n v="1380171600"/>
    <d v="2013-09-26T05:00:00"/>
    <b v="0"/>
    <b v="0"/>
    <s v="games/video games"/>
    <x v="6"/>
    <x v="11"/>
  </r>
  <r>
    <x v="1"/>
    <n v="276.5"/>
    <n v="84"/>
    <n v="3.2916666666666665"/>
    <s v="US"/>
    <s v="USD"/>
    <n v="1452232800"/>
    <x v="508"/>
    <n v="1453356000"/>
    <d v="2016-01-21T06:00:00"/>
    <b v="0"/>
    <b v="0"/>
    <s v="music/rock"/>
    <x v="1"/>
    <x v="1"/>
  </r>
  <r>
    <x v="0"/>
    <n v="88.803571428571431"/>
    <n v="2690"/>
    <n v="3.3012480084970791E-2"/>
    <s v="US"/>
    <s v="USD"/>
    <n v="1577253600"/>
    <x v="509"/>
    <n v="1578981600"/>
    <d v="2020-01-14T06:00:00"/>
    <b v="0"/>
    <b v="0"/>
    <s v="theater/plays"/>
    <x v="3"/>
    <x v="3"/>
  </r>
  <r>
    <x v="1"/>
    <n v="163.57142857142856"/>
    <n v="88"/>
    <n v="1.8587662337662336"/>
    <s v="US"/>
    <s v="USD"/>
    <n v="1537160400"/>
    <x v="510"/>
    <n v="1537419600"/>
    <d v="2018-09-20T05:00:00"/>
    <b v="0"/>
    <b v="1"/>
    <s v="theater/plays"/>
    <x v="3"/>
    <x v="3"/>
  </r>
  <r>
    <x v="1"/>
    <n v="969"/>
    <n v="156"/>
    <n v="6.2115384615384617"/>
    <s v="US"/>
    <s v="USD"/>
    <n v="1422165600"/>
    <x v="511"/>
    <n v="1423202400"/>
    <d v="2015-02-06T06:00:00"/>
    <b v="0"/>
    <b v="0"/>
    <s v="film &amp; video/drama"/>
    <x v="4"/>
    <x v="6"/>
  </r>
  <r>
    <x v="1"/>
    <n v="270.91376701966715"/>
    <n v="2985"/>
    <n v="9.0758380911111269E-2"/>
    <s v="US"/>
    <s v="USD"/>
    <n v="1459486800"/>
    <x v="512"/>
    <n v="1460610000"/>
    <d v="2016-04-14T05:00:00"/>
    <b v="0"/>
    <b v="0"/>
    <s v="theater/plays"/>
    <x v="3"/>
    <x v="3"/>
  </r>
  <r>
    <x v="1"/>
    <n v="284.21355932203392"/>
    <n v="762"/>
    <n v="0.37298367365096313"/>
    <s v="US"/>
    <s v="USD"/>
    <n v="1369717200"/>
    <x v="513"/>
    <n v="1370494800"/>
    <d v="2013-06-06T05:00:00"/>
    <b v="0"/>
    <b v="0"/>
    <s v="technology/wearables"/>
    <x v="2"/>
    <x v="8"/>
  </r>
  <r>
    <x v="3"/>
    <n v="4"/>
    <n v="1"/>
    <n v="4"/>
    <s v="CH"/>
    <s v="CHF"/>
    <n v="1330495200"/>
    <x v="514"/>
    <n v="1332306000"/>
    <d v="2012-03-21T05:00:00"/>
    <b v="0"/>
    <b v="0"/>
    <s v="music/indie rock"/>
    <x v="1"/>
    <x v="7"/>
  </r>
  <r>
    <x v="0"/>
    <n v="58.6329816768462"/>
    <n v="2779"/>
    <n v="2.1098590024054047E-2"/>
    <s v="AU"/>
    <s v="AUD"/>
    <n v="1419055200"/>
    <x v="515"/>
    <n v="1422511200"/>
    <d v="2015-01-29T06:00:00"/>
    <b v="0"/>
    <b v="1"/>
    <s v="technology/web"/>
    <x v="2"/>
    <x v="2"/>
  </r>
  <r>
    <x v="0"/>
    <n v="98.51111111111112"/>
    <n v="92"/>
    <n v="1.0707729468599034"/>
    <s v="US"/>
    <s v="USD"/>
    <n v="1480140000"/>
    <x v="516"/>
    <n v="1480312800"/>
    <d v="2016-11-28T06:00:00"/>
    <b v="0"/>
    <b v="0"/>
    <s v="theater/plays"/>
    <x v="3"/>
    <x v="3"/>
  </r>
  <r>
    <x v="0"/>
    <n v="43.975381008206334"/>
    <n v="1028"/>
    <n v="4.2777607984636513E-2"/>
    <s v="US"/>
    <s v="USD"/>
    <n v="1293948000"/>
    <x v="517"/>
    <n v="1294034400"/>
    <d v="2011-01-03T06:00:00"/>
    <b v="0"/>
    <b v="0"/>
    <s v="music/rock"/>
    <x v="1"/>
    <x v="1"/>
  </r>
  <r>
    <x v="1"/>
    <n v="151.66315789473683"/>
    <n v="554"/>
    <n v="0.27376021280638418"/>
    <s v="CA"/>
    <s v="CAD"/>
    <n v="1482127200"/>
    <x v="518"/>
    <n v="1482645600"/>
    <d v="2016-12-25T06:00:00"/>
    <b v="0"/>
    <b v="0"/>
    <s v="music/indie rock"/>
    <x v="1"/>
    <x v="7"/>
  </r>
  <r>
    <x v="1"/>
    <n v="223.63492063492063"/>
    <n v="135"/>
    <n v="1.6565549676660787"/>
    <s v="DK"/>
    <s v="DKK"/>
    <n v="1396414800"/>
    <x v="519"/>
    <n v="1399093200"/>
    <d v="2014-05-03T05:00:00"/>
    <b v="0"/>
    <b v="0"/>
    <s v="music/rock"/>
    <x v="1"/>
    <x v="1"/>
  </r>
  <r>
    <x v="1"/>
    <n v="239.75"/>
    <n v="122"/>
    <n v="1.9651639344262295"/>
    <s v="US"/>
    <s v="USD"/>
    <n v="1315285200"/>
    <x v="520"/>
    <n v="1315890000"/>
    <d v="2011-09-13T05:00:00"/>
    <b v="0"/>
    <b v="1"/>
    <s v="publishing/translations"/>
    <x v="5"/>
    <x v="18"/>
  </r>
  <r>
    <x v="1"/>
    <n v="199.33333333333334"/>
    <n v="221"/>
    <n v="0.90196078431372551"/>
    <s v="US"/>
    <s v="USD"/>
    <n v="1443762000"/>
    <x v="521"/>
    <n v="1444021200"/>
    <d v="2015-10-05T05:00:00"/>
    <b v="0"/>
    <b v="1"/>
    <s v="film &amp; video/science fiction"/>
    <x v="4"/>
    <x v="22"/>
  </r>
  <r>
    <x v="1"/>
    <n v="137.34482758620689"/>
    <n v="126"/>
    <n v="1.0900383141762451"/>
    <s v="US"/>
    <s v="USD"/>
    <n v="1456293600"/>
    <x v="522"/>
    <n v="1460005200"/>
    <d v="2016-04-07T05:00:00"/>
    <b v="0"/>
    <b v="0"/>
    <s v="theater/plays"/>
    <x v="3"/>
    <x v="3"/>
  </r>
  <r>
    <x v="1"/>
    <n v="100.9696106362773"/>
    <n v="1022"/>
    <n v="9.8796096512991483E-2"/>
    <s v="US"/>
    <s v="USD"/>
    <n v="1470114000"/>
    <x v="523"/>
    <n v="1470718800"/>
    <d v="2016-08-09T05:00:00"/>
    <b v="0"/>
    <b v="0"/>
    <s v="theater/plays"/>
    <x v="3"/>
    <x v="3"/>
  </r>
  <r>
    <x v="1"/>
    <n v="794.16"/>
    <n v="3177"/>
    <n v="0.24997167138810197"/>
    <s v="US"/>
    <s v="USD"/>
    <n v="1321596000"/>
    <x v="524"/>
    <n v="1325052000"/>
    <d v="2011-12-28T06:00:00"/>
    <b v="0"/>
    <b v="0"/>
    <s v="film &amp; video/animation"/>
    <x v="4"/>
    <x v="10"/>
  </r>
  <r>
    <x v="1"/>
    <n v="369.7"/>
    <n v="198"/>
    <n v="1.867171717171717"/>
    <s v="CH"/>
    <s v="CHF"/>
    <n v="1318827600"/>
    <x v="525"/>
    <n v="1319000400"/>
    <d v="2011-10-19T05:00:00"/>
    <b v="0"/>
    <b v="0"/>
    <s v="theater/plays"/>
    <x v="3"/>
    <x v="3"/>
  </r>
  <r>
    <x v="0"/>
    <n v="12.818181818181817"/>
    <n v="26"/>
    <n v="0.49300699300699297"/>
    <s v="CH"/>
    <s v="CHF"/>
    <n v="1552366800"/>
    <x v="188"/>
    <n v="1552539600"/>
    <d v="2019-03-14T05:00:00"/>
    <b v="0"/>
    <b v="0"/>
    <s v="music/rock"/>
    <x v="1"/>
    <x v="1"/>
  </r>
  <r>
    <x v="1"/>
    <n v="138.02702702702703"/>
    <n v="85"/>
    <n v="1.6238473767885533"/>
    <s v="AU"/>
    <s v="AUD"/>
    <n v="1542088800"/>
    <x v="526"/>
    <n v="1543816800"/>
    <d v="2018-12-03T06:00:00"/>
    <b v="0"/>
    <b v="0"/>
    <s v="film &amp; video/documentary"/>
    <x v="4"/>
    <x v="4"/>
  </r>
  <r>
    <x v="0"/>
    <n v="83.813278008298752"/>
    <n v="1790"/>
    <n v="4.6823060339831704E-2"/>
    <s v="US"/>
    <s v="USD"/>
    <n v="1426395600"/>
    <x v="527"/>
    <n v="1427086800"/>
    <d v="2015-03-23T05:00:00"/>
    <b v="0"/>
    <b v="0"/>
    <s v="theater/plays"/>
    <x v="3"/>
    <x v="3"/>
  </r>
  <r>
    <x v="1"/>
    <n v="204.60063224446787"/>
    <n v="3596"/>
    <n v="5.6896727542955473E-2"/>
    <s v="US"/>
    <s v="USD"/>
    <n v="1321336800"/>
    <x v="528"/>
    <n v="1323064800"/>
    <d v="2011-12-05T06:00:00"/>
    <b v="0"/>
    <b v="0"/>
    <s v="theater/plays"/>
    <x v="3"/>
    <x v="3"/>
  </r>
  <r>
    <x v="0"/>
    <n v="44.344086021505376"/>
    <n v="37"/>
    <n v="1.1984888113920371"/>
    <s v="US"/>
    <s v="USD"/>
    <n v="1456293600"/>
    <x v="522"/>
    <n v="1458277200"/>
    <d v="2016-03-18T05:00:00"/>
    <b v="0"/>
    <b v="1"/>
    <s v="music/electric music"/>
    <x v="1"/>
    <x v="5"/>
  </r>
  <r>
    <x v="1"/>
    <n v="218.60294117647058"/>
    <n v="244"/>
    <n v="0.89591369334619086"/>
    <s v="US"/>
    <s v="USD"/>
    <n v="1404968400"/>
    <x v="529"/>
    <n v="1405141200"/>
    <d v="2014-07-12T05:00:00"/>
    <b v="0"/>
    <b v="0"/>
    <s v="music/rock"/>
    <x v="1"/>
    <x v="1"/>
  </r>
  <r>
    <x v="1"/>
    <n v="186.03314917127071"/>
    <n v="5180"/>
    <n v="3.5913735361249172E-2"/>
    <s v="US"/>
    <s v="USD"/>
    <n v="1279170000"/>
    <x v="530"/>
    <n v="1283058000"/>
    <d v="2010-08-29T05:00:00"/>
    <b v="0"/>
    <b v="0"/>
    <s v="theater/plays"/>
    <x v="3"/>
    <x v="3"/>
  </r>
  <r>
    <x v="1"/>
    <n v="237.33830845771143"/>
    <n v="589"/>
    <n v="0.40295128770409411"/>
    <s v="IT"/>
    <s v="EUR"/>
    <n v="1294725600"/>
    <x v="531"/>
    <n v="1295762400"/>
    <d v="2011-01-23T06:00:00"/>
    <b v="0"/>
    <b v="0"/>
    <s v="film &amp; video/animation"/>
    <x v="4"/>
    <x v="10"/>
  </r>
  <r>
    <x v="1"/>
    <n v="305.65384615384613"/>
    <n v="2725"/>
    <n v="0.11216654904728299"/>
    <s v="US"/>
    <s v="USD"/>
    <n v="1419055200"/>
    <x v="515"/>
    <n v="1419573600"/>
    <d v="2014-12-26T06:00:00"/>
    <b v="0"/>
    <b v="1"/>
    <s v="music/rock"/>
    <x v="1"/>
    <x v="1"/>
  </r>
  <r>
    <x v="0"/>
    <n v="94.142857142857139"/>
    <n v="35"/>
    <n v="2.6897959183673468"/>
    <s v="IT"/>
    <s v="EUR"/>
    <n v="1434690000"/>
    <x v="532"/>
    <n v="1438750800"/>
    <d v="2015-08-05T05:00:00"/>
    <b v="0"/>
    <b v="0"/>
    <s v="film &amp; video/shorts"/>
    <x v="4"/>
    <x v="12"/>
  </r>
  <r>
    <x v="3"/>
    <n v="54.400000000000006"/>
    <n v="94"/>
    <n v="0.57872340425531921"/>
    <s v="US"/>
    <s v="USD"/>
    <n v="1443416400"/>
    <x v="533"/>
    <n v="1444798800"/>
    <d v="2015-10-14T05:00:00"/>
    <b v="0"/>
    <b v="1"/>
    <s v="music/rock"/>
    <x v="1"/>
    <x v="1"/>
  </r>
  <r>
    <x v="1"/>
    <n v="111.88059701492537"/>
    <n v="300"/>
    <n v="0.37293532338308455"/>
    <s v="US"/>
    <s v="USD"/>
    <n v="1399006800"/>
    <x v="409"/>
    <n v="1399179600"/>
    <d v="2014-05-04T05:00:00"/>
    <b v="0"/>
    <b v="0"/>
    <s v="journalism/audio"/>
    <x v="8"/>
    <x v="23"/>
  </r>
  <r>
    <x v="1"/>
    <n v="369.14814814814815"/>
    <n v="144"/>
    <n v="2.5635288065843622"/>
    <s v="US"/>
    <s v="USD"/>
    <n v="1575698400"/>
    <x v="534"/>
    <n v="1576562400"/>
    <d v="2019-12-17T06:00:00"/>
    <b v="0"/>
    <b v="1"/>
    <s v="food/food trucks"/>
    <x v="0"/>
    <x v="0"/>
  </r>
  <r>
    <x v="0"/>
    <n v="62.930372148859547"/>
    <n v="558"/>
    <n v="0.11277844471121783"/>
    <s v="US"/>
    <s v="USD"/>
    <n v="1400562000"/>
    <x v="53"/>
    <n v="1400821200"/>
    <d v="2014-05-23T05:00:00"/>
    <b v="0"/>
    <b v="1"/>
    <s v="theater/plays"/>
    <x v="3"/>
    <x v="3"/>
  </r>
  <r>
    <x v="0"/>
    <n v="64.927835051546396"/>
    <n v="64"/>
    <n v="1.0144974226804124"/>
    <s v="US"/>
    <s v="USD"/>
    <n v="1509512400"/>
    <x v="535"/>
    <n v="1510984800"/>
    <d v="2017-11-18T06:00:00"/>
    <b v="0"/>
    <b v="0"/>
    <s v="theater/plays"/>
    <x v="3"/>
    <x v="3"/>
  </r>
  <r>
    <x v="3"/>
    <n v="18.853658536585368"/>
    <n v="37"/>
    <n v="0.5095583388266316"/>
    <s v="US"/>
    <s v="USD"/>
    <n v="1299823200"/>
    <x v="536"/>
    <n v="1302066000"/>
    <d v="2011-04-06T05:00:00"/>
    <b v="0"/>
    <b v="0"/>
    <s v="music/jazz"/>
    <x v="1"/>
    <x v="17"/>
  </r>
  <r>
    <x v="0"/>
    <n v="16.754404145077721"/>
    <n v="245"/>
    <n v="6.8385323041133553E-2"/>
    <s v="US"/>
    <s v="USD"/>
    <n v="1322719200"/>
    <x v="537"/>
    <n v="1322978400"/>
    <d v="2011-12-04T06:00:00"/>
    <b v="0"/>
    <b v="0"/>
    <s v="film &amp; video/science fiction"/>
    <x v="4"/>
    <x v="22"/>
  </r>
  <r>
    <x v="1"/>
    <n v="101.11290322580646"/>
    <n v="87"/>
    <n v="1.1622172784575455"/>
    <s v="US"/>
    <s v="USD"/>
    <n v="1312693200"/>
    <x v="538"/>
    <n v="1313730000"/>
    <d v="2011-08-19T05:00:00"/>
    <b v="0"/>
    <b v="0"/>
    <s v="music/jazz"/>
    <x v="1"/>
    <x v="17"/>
  </r>
  <r>
    <x v="1"/>
    <n v="341.5022831050228"/>
    <n v="3116"/>
    <n v="0.10959636813383274"/>
    <s v="US"/>
    <s v="USD"/>
    <n v="1393394400"/>
    <x v="539"/>
    <n v="1394085600"/>
    <d v="2014-03-06T06:00:00"/>
    <b v="0"/>
    <b v="0"/>
    <s v="theater/plays"/>
    <x v="3"/>
    <x v="3"/>
  </r>
  <r>
    <x v="0"/>
    <n v="64.016666666666666"/>
    <n v="71"/>
    <n v="0.90164319248826286"/>
    <s v="US"/>
    <s v="USD"/>
    <n v="1304053200"/>
    <x v="540"/>
    <n v="1305349200"/>
    <d v="2011-05-14T05:00:00"/>
    <b v="0"/>
    <b v="0"/>
    <s v="technology/web"/>
    <x v="2"/>
    <x v="2"/>
  </r>
  <r>
    <x v="0"/>
    <n v="52.080459770114942"/>
    <n v="42"/>
    <n v="1.2400109469074987"/>
    <s v="US"/>
    <s v="USD"/>
    <n v="1433912400"/>
    <x v="505"/>
    <n v="1434344400"/>
    <d v="2015-06-15T05:00:00"/>
    <b v="0"/>
    <b v="1"/>
    <s v="games/video games"/>
    <x v="6"/>
    <x v="11"/>
  </r>
  <r>
    <x v="1"/>
    <n v="322.40211640211641"/>
    <n v="909"/>
    <n v="0.35467779582191022"/>
    <s v="US"/>
    <s v="USD"/>
    <n v="1329717600"/>
    <x v="541"/>
    <n v="1331186400"/>
    <d v="2012-03-08T06:00:00"/>
    <b v="0"/>
    <b v="0"/>
    <s v="film &amp; video/documentary"/>
    <x v="4"/>
    <x v="4"/>
  </r>
  <r>
    <x v="1"/>
    <n v="119.50810185185186"/>
    <n v="1613"/>
    <n v="7.4090577713485345E-2"/>
    <s v="US"/>
    <s v="USD"/>
    <n v="1335330000"/>
    <x v="542"/>
    <n v="1336539600"/>
    <d v="2012-05-09T05:00:00"/>
    <b v="0"/>
    <b v="0"/>
    <s v="technology/web"/>
    <x v="2"/>
    <x v="2"/>
  </r>
  <r>
    <x v="1"/>
    <n v="146.79775280898878"/>
    <n v="136"/>
    <n v="1.0793952412425645"/>
    <s v="US"/>
    <s v="USD"/>
    <n v="1268888400"/>
    <x v="543"/>
    <n v="1269752400"/>
    <d v="2010-03-28T05:00:00"/>
    <b v="0"/>
    <b v="0"/>
    <s v="publishing/translations"/>
    <x v="5"/>
    <x v="18"/>
  </r>
  <r>
    <x v="1"/>
    <n v="950.57142857142856"/>
    <n v="130"/>
    <n v="7.3120879120879119"/>
    <s v="US"/>
    <s v="USD"/>
    <n v="1289973600"/>
    <x v="544"/>
    <n v="1291615200"/>
    <d v="2010-12-06T06:00:00"/>
    <b v="0"/>
    <b v="0"/>
    <s v="music/rock"/>
    <x v="1"/>
    <x v="1"/>
  </r>
  <r>
    <x v="0"/>
    <n v="72.893617021276597"/>
    <n v="156"/>
    <n v="0.4672667757774141"/>
    <s v="CA"/>
    <s v="CAD"/>
    <n v="1547877600"/>
    <x v="35"/>
    <n v="1552366800"/>
    <d v="2019-03-12T05:00:00"/>
    <b v="0"/>
    <b v="1"/>
    <s v="food/food trucks"/>
    <x v="0"/>
    <x v="0"/>
  </r>
  <r>
    <x v="0"/>
    <n v="79.008248730964468"/>
    <n v="1368"/>
    <n v="5.7754567785792736E-2"/>
    <s v="GB"/>
    <s v="GBP"/>
    <n v="1269493200"/>
    <x v="152"/>
    <n v="1272171600"/>
    <d v="2010-04-25T05:00:00"/>
    <b v="0"/>
    <b v="0"/>
    <s v="theater/plays"/>
    <x v="3"/>
    <x v="3"/>
  </r>
  <r>
    <x v="0"/>
    <n v="64.721518987341781"/>
    <n v="102"/>
    <n v="0.63452469595433114"/>
    <s v="US"/>
    <s v="USD"/>
    <n v="1436072400"/>
    <x v="545"/>
    <n v="1436677200"/>
    <d v="2015-07-12T05:00:00"/>
    <b v="0"/>
    <b v="0"/>
    <s v="film &amp; video/documentary"/>
    <x v="4"/>
    <x v="4"/>
  </r>
  <r>
    <x v="0"/>
    <n v="82.028169014084511"/>
    <n v="86"/>
    <n v="0.95381591876842453"/>
    <s v="AU"/>
    <s v="AUD"/>
    <n v="1419141600"/>
    <x v="546"/>
    <n v="1420092000"/>
    <d v="2015-01-01T06:00:00"/>
    <b v="0"/>
    <b v="0"/>
    <s v="publishing/radio &amp; podcasts"/>
    <x v="5"/>
    <x v="15"/>
  </r>
  <r>
    <x v="1"/>
    <n v="1037.6666666666667"/>
    <n v="102"/>
    <n v="10.173202614379086"/>
    <s v="US"/>
    <s v="USD"/>
    <n v="1279083600"/>
    <x v="547"/>
    <n v="1279947600"/>
    <d v="2010-07-24T05:00:00"/>
    <b v="0"/>
    <b v="0"/>
    <s v="games/video games"/>
    <x v="6"/>
    <x v="11"/>
  </r>
  <r>
    <x v="0"/>
    <n v="12.910076530612244"/>
    <n v="253"/>
    <n v="5.1027970476728239E-2"/>
    <s v="US"/>
    <s v="USD"/>
    <n v="1401426000"/>
    <x v="548"/>
    <n v="1402203600"/>
    <d v="2014-06-08T05:00:00"/>
    <b v="0"/>
    <b v="0"/>
    <s v="theater/plays"/>
    <x v="3"/>
    <x v="3"/>
  </r>
  <r>
    <x v="1"/>
    <n v="154.84210526315789"/>
    <n v="4006"/>
    <n v="3.8652547494547648E-2"/>
    <s v="US"/>
    <s v="USD"/>
    <n v="1395810000"/>
    <x v="549"/>
    <n v="1396933200"/>
    <d v="2014-04-08T05:00:00"/>
    <b v="0"/>
    <b v="0"/>
    <s v="film &amp; video/animation"/>
    <x v="4"/>
    <x v="10"/>
  </r>
  <r>
    <x v="0"/>
    <n v="7.0991735537190088"/>
    <n v="157"/>
    <n v="4.5217665947254834E-2"/>
    <s v="US"/>
    <s v="USD"/>
    <n v="1467003600"/>
    <x v="550"/>
    <n v="1467262800"/>
    <d v="2016-06-30T05:00:00"/>
    <b v="0"/>
    <b v="1"/>
    <s v="theater/plays"/>
    <x v="3"/>
    <x v="3"/>
  </r>
  <r>
    <x v="1"/>
    <n v="208.52773826458036"/>
    <n v="1629"/>
    <n v="0.12800966130422367"/>
    <s v="US"/>
    <s v="USD"/>
    <n v="1268715600"/>
    <x v="551"/>
    <n v="1270530000"/>
    <d v="2010-04-06T05:00:00"/>
    <b v="0"/>
    <b v="1"/>
    <s v="theater/plays"/>
    <x v="3"/>
    <x v="3"/>
  </r>
  <r>
    <x v="0"/>
    <n v="99.683544303797461"/>
    <n v="183"/>
    <n v="0.5447188213322266"/>
    <s v="US"/>
    <s v="USD"/>
    <n v="1457157600"/>
    <x v="552"/>
    <n v="1457762400"/>
    <d v="2016-03-12T06:00:00"/>
    <b v="0"/>
    <b v="1"/>
    <s v="film &amp; video/drama"/>
    <x v="4"/>
    <x v="6"/>
  </r>
  <r>
    <x v="1"/>
    <n v="201.59756097560978"/>
    <n v="2188"/>
    <n v="9.2137824943148899E-2"/>
    <s v="US"/>
    <s v="USD"/>
    <n v="1573970400"/>
    <x v="462"/>
    <n v="1575525600"/>
    <d v="2019-12-05T06:00:00"/>
    <b v="0"/>
    <b v="0"/>
    <s v="theater/plays"/>
    <x v="3"/>
    <x v="3"/>
  </r>
  <r>
    <x v="1"/>
    <n v="162.09032258064516"/>
    <n v="2409"/>
    <n v="6.7285314479304761E-2"/>
    <s v="IT"/>
    <s v="EUR"/>
    <n v="1276578000"/>
    <x v="553"/>
    <n v="1279083600"/>
    <d v="2010-07-14T05:00:00"/>
    <b v="0"/>
    <b v="0"/>
    <s v="music/rock"/>
    <x v="1"/>
    <x v="1"/>
  </r>
  <r>
    <x v="0"/>
    <n v="3.6436208125445471"/>
    <n v="82"/>
    <n v="4.4434400152982279E-2"/>
    <s v="DK"/>
    <s v="DKK"/>
    <n v="1423720800"/>
    <x v="554"/>
    <n v="1424412000"/>
    <d v="2015-02-20T06:00:00"/>
    <b v="0"/>
    <b v="0"/>
    <s v="film &amp; video/documentary"/>
    <x v="4"/>
    <x v="4"/>
  </r>
  <r>
    <x v="0"/>
    <n v="5"/>
    <n v="1"/>
    <n v="5"/>
    <s v="GB"/>
    <s v="GBP"/>
    <n v="1375160400"/>
    <x v="555"/>
    <n v="1376197200"/>
    <d v="2013-08-11T05:00:00"/>
    <b v="0"/>
    <b v="0"/>
    <s v="food/food trucks"/>
    <x v="0"/>
    <x v="0"/>
  </r>
  <r>
    <x v="1"/>
    <n v="206.63492063492063"/>
    <n v="194"/>
    <n v="1.0651284568810342"/>
    <s v="US"/>
    <s v="USD"/>
    <n v="1401426000"/>
    <x v="548"/>
    <n v="1402894800"/>
    <d v="2014-06-16T05:00:00"/>
    <b v="1"/>
    <b v="0"/>
    <s v="technology/wearables"/>
    <x v="2"/>
    <x v="8"/>
  </r>
  <r>
    <x v="1"/>
    <n v="128.23628691983123"/>
    <n v="1140"/>
    <n v="0.1124879709823081"/>
    <s v="US"/>
    <s v="USD"/>
    <n v="1433480400"/>
    <x v="62"/>
    <n v="1434430800"/>
    <d v="2015-06-16T05:00:00"/>
    <b v="0"/>
    <b v="0"/>
    <s v="theater/plays"/>
    <x v="3"/>
    <x v="3"/>
  </r>
  <r>
    <x v="1"/>
    <n v="119.66037735849055"/>
    <n v="102"/>
    <n v="1.1731409544950053"/>
    <s v="US"/>
    <s v="USD"/>
    <n v="1555563600"/>
    <x v="556"/>
    <n v="1557896400"/>
    <d v="2019-05-15T05:00:00"/>
    <b v="0"/>
    <b v="0"/>
    <s v="theater/plays"/>
    <x v="3"/>
    <x v="3"/>
  </r>
  <r>
    <x v="1"/>
    <n v="170.73055242390078"/>
    <n v="2857"/>
    <n v="5.9758681282429393E-2"/>
    <s v="US"/>
    <s v="USD"/>
    <n v="1295676000"/>
    <x v="557"/>
    <n v="1297490400"/>
    <d v="2011-02-12T06:00:00"/>
    <b v="0"/>
    <b v="0"/>
    <s v="theater/plays"/>
    <x v="3"/>
    <x v="3"/>
  </r>
  <r>
    <x v="1"/>
    <n v="187.21212121212122"/>
    <n v="107"/>
    <n v="1.749645992636647"/>
    <s v="US"/>
    <s v="USD"/>
    <n v="1443848400"/>
    <x v="27"/>
    <n v="1447394400"/>
    <d v="2015-11-13T06:00:00"/>
    <b v="0"/>
    <b v="0"/>
    <s v="publishing/nonfiction"/>
    <x v="5"/>
    <x v="9"/>
  </r>
  <r>
    <x v="1"/>
    <n v="188.38235294117646"/>
    <n v="160"/>
    <n v="1.1773897058823528"/>
    <s v="GB"/>
    <s v="GBP"/>
    <n v="1457330400"/>
    <x v="558"/>
    <n v="1458277200"/>
    <d v="2016-03-18T05:00:00"/>
    <b v="0"/>
    <b v="0"/>
    <s v="music/rock"/>
    <x v="1"/>
    <x v="1"/>
  </r>
  <r>
    <x v="1"/>
    <n v="131.29869186046511"/>
    <n v="2230"/>
    <n v="5.887833715715924E-2"/>
    <s v="US"/>
    <s v="USD"/>
    <n v="1395550800"/>
    <x v="559"/>
    <n v="1395723600"/>
    <d v="2014-03-25T05:00:00"/>
    <b v="0"/>
    <b v="0"/>
    <s v="food/food trucks"/>
    <x v="0"/>
    <x v="0"/>
  </r>
  <r>
    <x v="1"/>
    <n v="283.97435897435901"/>
    <n v="316"/>
    <n v="0.89865303472898417"/>
    <s v="US"/>
    <s v="USD"/>
    <n v="1551852000"/>
    <x v="426"/>
    <n v="1552197600"/>
    <d v="2019-03-10T06:00:00"/>
    <b v="0"/>
    <b v="1"/>
    <s v="music/jazz"/>
    <x v="1"/>
    <x v="17"/>
  </r>
  <r>
    <x v="1"/>
    <n v="120.41999999999999"/>
    <n v="117"/>
    <n v="1.0292307692307692"/>
    <s v="US"/>
    <s v="USD"/>
    <n v="1547618400"/>
    <x v="560"/>
    <n v="1549087200"/>
    <d v="2019-02-02T06:00:00"/>
    <b v="0"/>
    <b v="0"/>
    <s v="film &amp; video/science fiction"/>
    <x v="4"/>
    <x v="22"/>
  </r>
  <r>
    <x v="1"/>
    <n v="419.0560747663551"/>
    <n v="6406"/>
    <n v="6.5416184009733855E-2"/>
    <s v="US"/>
    <s v="USD"/>
    <n v="1355637600"/>
    <x v="561"/>
    <n v="1356847200"/>
    <d v="2012-12-30T06:00:00"/>
    <b v="0"/>
    <b v="0"/>
    <s v="theater/plays"/>
    <x v="3"/>
    <x v="3"/>
  </r>
  <r>
    <x v="3"/>
    <n v="13.853658536585368"/>
    <n v="15"/>
    <n v="0.92357723577235784"/>
    <s v="US"/>
    <s v="USD"/>
    <n v="1374728400"/>
    <x v="562"/>
    <n v="1375765200"/>
    <d v="2013-08-06T05:00:00"/>
    <b v="0"/>
    <b v="0"/>
    <s v="theater/plays"/>
    <x v="3"/>
    <x v="3"/>
  </r>
  <r>
    <x v="1"/>
    <n v="139.43548387096774"/>
    <n v="192"/>
    <n v="0.72622647849462363"/>
    <s v="US"/>
    <s v="USD"/>
    <n v="1287810000"/>
    <x v="563"/>
    <n v="1289800800"/>
    <d v="2010-11-15T06:00:00"/>
    <b v="0"/>
    <b v="0"/>
    <s v="music/electric music"/>
    <x v="1"/>
    <x v="5"/>
  </r>
  <r>
    <x v="1"/>
    <n v="174"/>
    <n v="26"/>
    <n v="6.6923076923076925"/>
    <s v="CA"/>
    <s v="CAD"/>
    <n v="1503723600"/>
    <x v="564"/>
    <n v="1504501200"/>
    <d v="2017-09-04T05:00:00"/>
    <b v="0"/>
    <b v="0"/>
    <s v="theater/plays"/>
    <x v="3"/>
    <x v="3"/>
  </r>
  <r>
    <x v="1"/>
    <n v="155.49056603773585"/>
    <n v="723"/>
    <n v="0.21506302356533313"/>
    <s v="US"/>
    <s v="USD"/>
    <n v="1484114400"/>
    <x v="565"/>
    <n v="1485669600"/>
    <d v="2017-01-29T06:00:00"/>
    <b v="0"/>
    <b v="0"/>
    <s v="theater/plays"/>
    <x v="3"/>
    <x v="3"/>
  </r>
  <r>
    <x v="1"/>
    <n v="170.44705882352943"/>
    <n v="170"/>
    <n v="1.0026297577854673"/>
    <s v="IT"/>
    <s v="EUR"/>
    <n v="1461906000"/>
    <x v="566"/>
    <n v="1462770000"/>
    <d v="2016-05-09T05:00:00"/>
    <b v="0"/>
    <b v="0"/>
    <s v="theater/plays"/>
    <x v="3"/>
    <x v="3"/>
  </r>
  <r>
    <x v="1"/>
    <n v="189.515625"/>
    <n v="238"/>
    <n v="0.79628413865546221"/>
    <s v="GB"/>
    <s v="GBP"/>
    <n v="1379653200"/>
    <x v="567"/>
    <n v="1379739600"/>
    <d v="2013-09-21T05:00:00"/>
    <b v="0"/>
    <b v="1"/>
    <s v="music/indie rock"/>
    <x v="1"/>
    <x v="7"/>
  </r>
  <r>
    <x v="1"/>
    <n v="249.71428571428572"/>
    <n v="55"/>
    <n v="4.5402597402597404"/>
    <s v="US"/>
    <s v="USD"/>
    <n v="1401858000"/>
    <x v="568"/>
    <n v="1402722000"/>
    <d v="2014-06-14T05:00:00"/>
    <b v="0"/>
    <b v="0"/>
    <s v="theater/plays"/>
    <x v="3"/>
    <x v="3"/>
  </r>
  <r>
    <x v="0"/>
    <n v="48.860523665659613"/>
    <n v="1198"/>
    <n v="4.078507818502472E-2"/>
    <s v="US"/>
    <s v="USD"/>
    <n v="1367470800"/>
    <x v="569"/>
    <n v="1369285200"/>
    <d v="2013-05-23T05:00:00"/>
    <b v="0"/>
    <b v="0"/>
    <s v="publishing/nonfiction"/>
    <x v="5"/>
    <x v="9"/>
  </r>
  <r>
    <x v="0"/>
    <n v="28.461970393057683"/>
    <n v="648"/>
    <n v="4.3922793816447044E-2"/>
    <s v="US"/>
    <s v="USD"/>
    <n v="1304658000"/>
    <x v="570"/>
    <n v="1304744400"/>
    <d v="2011-05-07T05:00:00"/>
    <b v="1"/>
    <b v="1"/>
    <s v="theater/plays"/>
    <x v="3"/>
    <x v="3"/>
  </r>
  <r>
    <x v="1"/>
    <n v="268.02325581395348"/>
    <n v="128"/>
    <n v="2.0939316860465116"/>
    <s v="AU"/>
    <s v="AUD"/>
    <n v="1467954000"/>
    <x v="571"/>
    <n v="1468299600"/>
    <d v="2016-07-12T05:00:00"/>
    <b v="0"/>
    <b v="0"/>
    <s v="photography/photography books"/>
    <x v="7"/>
    <x v="14"/>
  </r>
  <r>
    <x v="1"/>
    <n v="619.80078125"/>
    <n v="2144"/>
    <n v="0.28908618528451491"/>
    <s v="US"/>
    <s v="USD"/>
    <n v="1473742800"/>
    <x v="572"/>
    <n v="1474174800"/>
    <d v="2016-09-18T05:00:00"/>
    <b v="0"/>
    <b v="0"/>
    <s v="theater/plays"/>
    <x v="3"/>
    <x v="3"/>
  </r>
  <r>
    <x v="0"/>
    <n v="3.1301587301587301"/>
    <n v="64"/>
    <n v="4.8908730158730158E-2"/>
    <s v="US"/>
    <s v="USD"/>
    <n v="1523768400"/>
    <x v="573"/>
    <n v="1526014800"/>
    <d v="2018-05-11T05:00:00"/>
    <b v="0"/>
    <b v="0"/>
    <s v="music/indie rock"/>
    <x v="1"/>
    <x v="7"/>
  </r>
  <r>
    <x v="1"/>
    <n v="159.92152704135739"/>
    <n v="2693"/>
    <n v="5.9384154118587967E-2"/>
    <s v="GB"/>
    <s v="GBP"/>
    <n v="1437022800"/>
    <x v="574"/>
    <n v="1437454800"/>
    <d v="2015-07-21T05:00:00"/>
    <b v="0"/>
    <b v="0"/>
    <s v="theater/plays"/>
    <x v="3"/>
    <x v="3"/>
  </r>
  <r>
    <x v="1"/>
    <n v="279.39215686274508"/>
    <n v="432"/>
    <n v="0.6467411038489469"/>
    <s v="US"/>
    <s v="USD"/>
    <n v="1422165600"/>
    <x v="511"/>
    <n v="1422684000"/>
    <d v="2015-01-31T06:00:00"/>
    <b v="0"/>
    <b v="0"/>
    <s v="photography/photography books"/>
    <x v="7"/>
    <x v="14"/>
  </r>
  <r>
    <x v="0"/>
    <n v="77.373333333333335"/>
    <n v="62"/>
    <n v="1.2479569892473119"/>
    <s v="US"/>
    <s v="USD"/>
    <n v="1580104800"/>
    <x v="575"/>
    <n v="1581314400"/>
    <d v="2020-02-10T06:00:00"/>
    <b v="0"/>
    <b v="0"/>
    <s v="theater/plays"/>
    <x v="3"/>
    <x v="3"/>
  </r>
  <r>
    <x v="1"/>
    <n v="206.32812500000003"/>
    <n v="189"/>
    <n v="1.0916832010582012"/>
    <s v="US"/>
    <s v="USD"/>
    <n v="1285650000"/>
    <x v="576"/>
    <n v="1286427600"/>
    <d v="2010-10-07T05:00:00"/>
    <b v="0"/>
    <b v="1"/>
    <s v="theater/plays"/>
    <x v="3"/>
    <x v="3"/>
  </r>
  <r>
    <x v="1"/>
    <n v="694.25"/>
    <n v="154"/>
    <n v="4.508116883116883"/>
    <s v="GB"/>
    <s v="GBP"/>
    <n v="1276664400"/>
    <x v="577"/>
    <n v="1278738000"/>
    <d v="2010-07-10T05:00:00"/>
    <b v="1"/>
    <b v="0"/>
    <s v="food/food trucks"/>
    <x v="0"/>
    <x v="0"/>
  </r>
  <r>
    <x v="1"/>
    <n v="151.78947368421052"/>
    <n v="96"/>
    <n v="1.5811403508771928"/>
    <s v="US"/>
    <s v="USD"/>
    <n v="1286168400"/>
    <x v="578"/>
    <n v="1286427600"/>
    <d v="2010-10-07T05:00:00"/>
    <b v="0"/>
    <b v="0"/>
    <s v="music/indie rock"/>
    <x v="1"/>
    <x v="7"/>
  </r>
  <r>
    <x v="0"/>
    <n v="64.58207217694995"/>
    <n v="750"/>
    <n v="8.6109429569266593E-2"/>
    <s v="US"/>
    <s v="USD"/>
    <n v="1467781200"/>
    <x v="579"/>
    <n v="1467954000"/>
    <d v="2016-07-08T05:00:00"/>
    <b v="0"/>
    <b v="1"/>
    <s v="theater/plays"/>
    <x v="3"/>
    <x v="3"/>
  </r>
  <r>
    <x v="3"/>
    <n v="62.873684210526314"/>
    <n v="87"/>
    <n v="0.72268602540834848"/>
    <s v="US"/>
    <s v="USD"/>
    <n v="1556686800"/>
    <x v="580"/>
    <n v="1557637200"/>
    <d v="2019-05-12T05:00:00"/>
    <b v="0"/>
    <b v="1"/>
    <s v="theater/plays"/>
    <x v="3"/>
    <x v="3"/>
  </r>
  <r>
    <x v="1"/>
    <n v="310.39864864864865"/>
    <n v="3063"/>
    <n v="0.10133811578473674"/>
    <s v="US"/>
    <s v="USD"/>
    <n v="1553576400"/>
    <x v="581"/>
    <n v="1553922000"/>
    <d v="2019-03-30T05:00:00"/>
    <b v="0"/>
    <b v="0"/>
    <s v="theater/plays"/>
    <x v="3"/>
    <x v="3"/>
  </r>
  <r>
    <x v="2"/>
    <n v="42.859916782246884"/>
    <n v="278"/>
    <n v="0.15417236252606792"/>
    <s v="US"/>
    <s v="USD"/>
    <n v="1414904400"/>
    <x v="582"/>
    <n v="1416463200"/>
    <d v="2014-11-20T06:00:00"/>
    <b v="0"/>
    <b v="0"/>
    <s v="theater/plays"/>
    <x v="3"/>
    <x v="3"/>
  </r>
  <r>
    <x v="0"/>
    <n v="83.119402985074629"/>
    <n v="105"/>
    <n v="0.79161336176261554"/>
    <s v="US"/>
    <s v="USD"/>
    <n v="1446876000"/>
    <x v="336"/>
    <n v="1447221600"/>
    <d v="2015-11-11T06:00:00"/>
    <b v="0"/>
    <b v="0"/>
    <s v="film &amp; video/animation"/>
    <x v="4"/>
    <x v="10"/>
  </r>
  <r>
    <x v="3"/>
    <n v="78.531302876480552"/>
    <n v="1658"/>
    <n v="4.7365080142630009E-2"/>
    <s v="US"/>
    <s v="USD"/>
    <n v="1490418000"/>
    <x v="583"/>
    <n v="1491627600"/>
    <d v="2017-04-08T05:00:00"/>
    <b v="0"/>
    <b v="0"/>
    <s v="film &amp; video/television"/>
    <x v="4"/>
    <x v="19"/>
  </r>
  <r>
    <x v="1"/>
    <n v="114.09352517985612"/>
    <n v="2266"/>
    <n v="5.0350187634534915E-2"/>
    <s v="US"/>
    <s v="USD"/>
    <n v="1360389600"/>
    <x v="584"/>
    <n v="1363150800"/>
    <d v="2013-03-13T05:00:00"/>
    <b v="0"/>
    <b v="0"/>
    <s v="film &amp; video/television"/>
    <x v="4"/>
    <x v="19"/>
  </r>
  <r>
    <x v="0"/>
    <n v="64.537683358624179"/>
    <n v="2604"/>
    <n v="2.47840565893334E-2"/>
    <s v="DK"/>
    <s v="DKK"/>
    <n v="1326866400"/>
    <x v="585"/>
    <n v="1330754400"/>
    <d v="2012-03-03T06:00:00"/>
    <b v="0"/>
    <b v="1"/>
    <s v="film &amp; video/animation"/>
    <x v="4"/>
    <x v="10"/>
  </r>
  <r>
    <x v="0"/>
    <n v="79.411764705882348"/>
    <n v="65"/>
    <n v="1.2217194570135745"/>
    <s v="US"/>
    <s v="USD"/>
    <n v="1479103200"/>
    <x v="586"/>
    <n v="1479794400"/>
    <d v="2016-11-22T06:00:00"/>
    <b v="0"/>
    <b v="0"/>
    <s v="theater/plays"/>
    <x v="3"/>
    <x v="3"/>
  </r>
  <r>
    <x v="0"/>
    <n v="11.419117647058824"/>
    <n v="94"/>
    <n v="0.12147997496871089"/>
    <s v="US"/>
    <s v="USD"/>
    <n v="1280206800"/>
    <x v="587"/>
    <n v="1281243600"/>
    <d v="2010-08-08T05:00:00"/>
    <b v="0"/>
    <b v="1"/>
    <s v="theater/plays"/>
    <x v="3"/>
    <x v="3"/>
  </r>
  <r>
    <x v="2"/>
    <n v="56.186046511627907"/>
    <n v="45"/>
    <n v="1.2485788113695091"/>
    <s v="US"/>
    <s v="USD"/>
    <n v="1532754000"/>
    <x v="588"/>
    <n v="1532754000"/>
    <d v="2018-07-28T05:00:00"/>
    <b v="0"/>
    <b v="1"/>
    <s v="film &amp; video/drama"/>
    <x v="4"/>
    <x v="6"/>
  </r>
  <r>
    <x v="0"/>
    <n v="16.501669449081803"/>
    <n v="257"/>
    <n v="6.4208830541174322E-2"/>
    <s v="US"/>
    <s v="USD"/>
    <n v="1453096800"/>
    <x v="589"/>
    <n v="1453356000"/>
    <d v="2016-01-21T06:00:00"/>
    <b v="0"/>
    <b v="0"/>
    <s v="theater/plays"/>
    <x v="3"/>
    <x v="3"/>
  </r>
  <r>
    <x v="1"/>
    <n v="119.96808510638297"/>
    <n v="194"/>
    <n v="0.61839219127001532"/>
    <s v="CH"/>
    <s v="CHF"/>
    <n v="1487570400"/>
    <x v="590"/>
    <n v="1489986000"/>
    <d v="2017-03-20T05:00:00"/>
    <b v="0"/>
    <b v="0"/>
    <s v="theater/plays"/>
    <x v="3"/>
    <x v="3"/>
  </r>
  <r>
    <x v="1"/>
    <n v="145.45652173913044"/>
    <n v="129"/>
    <n v="1.1275699359622515"/>
    <s v="CA"/>
    <s v="CAD"/>
    <n v="1545026400"/>
    <x v="591"/>
    <n v="1545804000"/>
    <d v="2018-12-26T06:00:00"/>
    <b v="0"/>
    <b v="0"/>
    <s v="technology/wearables"/>
    <x v="2"/>
    <x v="8"/>
  </r>
  <r>
    <x v="1"/>
    <n v="221.38255033557047"/>
    <n v="375"/>
    <n v="0.59035346756152129"/>
    <s v="US"/>
    <s v="USD"/>
    <n v="1488348000"/>
    <x v="592"/>
    <n v="1489899600"/>
    <d v="2017-03-19T05:00:00"/>
    <b v="0"/>
    <b v="0"/>
    <s v="theater/plays"/>
    <x v="3"/>
    <x v="3"/>
  </r>
  <r>
    <x v="0"/>
    <n v="48.396694214876035"/>
    <n v="2928"/>
    <n v="1.6528925619834711E-2"/>
    <s v="CA"/>
    <s v="CAD"/>
    <n v="1545112800"/>
    <x v="593"/>
    <n v="1546495200"/>
    <d v="2019-01-03T06:00:00"/>
    <b v="0"/>
    <b v="0"/>
    <s v="theater/plays"/>
    <x v="3"/>
    <x v="3"/>
  </r>
  <r>
    <x v="0"/>
    <n v="92.911504424778755"/>
    <n v="4697"/>
    <n v="1.9781031387008464E-2"/>
    <s v="US"/>
    <s v="USD"/>
    <n v="1537938000"/>
    <x v="594"/>
    <n v="1539752400"/>
    <d v="2018-10-17T05:00:00"/>
    <b v="0"/>
    <b v="1"/>
    <s v="music/rock"/>
    <x v="1"/>
    <x v="1"/>
  </r>
  <r>
    <x v="0"/>
    <n v="88.599797365754824"/>
    <n v="2915"/>
    <n v="3.0394441634907315E-2"/>
    <s v="US"/>
    <s v="USD"/>
    <n v="1363150800"/>
    <x v="595"/>
    <n v="1364101200"/>
    <d v="2013-03-24T05:00:00"/>
    <b v="0"/>
    <b v="0"/>
    <s v="games/video games"/>
    <x v="6"/>
    <x v="11"/>
  </r>
  <r>
    <x v="0"/>
    <n v="41.4"/>
    <n v="18"/>
    <n v="2.2999999999999998"/>
    <s v="US"/>
    <s v="USD"/>
    <n v="1523250000"/>
    <x v="596"/>
    <n v="1525323600"/>
    <d v="2018-05-03T05:00:00"/>
    <b v="0"/>
    <b v="0"/>
    <s v="publishing/translations"/>
    <x v="5"/>
    <x v="18"/>
  </r>
  <r>
    <x v="3"/>
    <n v="63.056795131845846"/>
    <n v="723"/>
    <n v="8.7215484276411959E-2"/>
    <s v="US"/>
    <s v="USD"/>
    <n v="1499317200"/>
    <x v="597"/>
    <n v="1500872400"/>
    <d v="2017-07-24T05:00:00"/>
    <b v="1"/>
    <b v="0"/>
    <s v="food/food trucks"/>
    <x v="0"/>
    <x v="0"/>
  </r>
  <r>
    <x v="0"/>
    <n v="48.482333607230892"/>
    <n v="602"/>
    <n v="8.0535437885765601E-2"/>
    <s v="CH"/>
    <s v="CHF"/>
    <n v="1287550800"/>
    <x v="598"/>
    <n v="1288501200"/>
    <d v="2010-10-31T05:00:00"/>
    <b v="1"/>
    <b v="1"/>
    <s v="theater/plays"/>
    <x v="3"/>
    <x v="3"/>
  </r>
  <r>
    <x v="0"/>
    <n v="2"/>
    <n v="1"/>
    <n v="2"/>
    <s v="US"/>
    <s v="USD"/>
    <n v="1404795600"/>
    <x v="599"/>
    <n v="1407128400"/>
    <d v="2014-08-04T05:00:00"/>
    <b v="0"/>
    <b v="0"/>
    <s v="music/jazz"/>
    <x v="1"/>
    <x v="17"/>
  </r>
  <r>
    <x v="0"/>
    <n v="88.47941026944585"/>
    <n v="3868"/>
    <n v="2.2874718270280727E-2"/>
    <s v="IT"/>
    <s v="EUR"/>
    <n v="1393048800"/>
    <x v="600"/>
    <n v="1394344800"/>
    <d v="2014-03-09T06:00:00"/>
    <b v="0"/>
    <b v="0"/>
    <s v="film &amp; video/shorts"/>
    <x v="4"/>
    <x v="12"/>
  </r>
  <r>
    <x v="1"/>
    <n v="126.84"/>
    <n v="409"/>
    <n v="0.31012224938875305"/>
    <s v="US"/>
    <s v="USD"/>
    <n v="1470373200"/>
    <x v="601"/>
    <n v="1474088400"/>
    <d v="2016-09-17T05:00:00"/>
    <b v="0"/>
    <b v="0"/>
    <s v="technology/web"/>
    <x v="2"/>
    <x v="2"/>
  </r>
  <r>
    <x v="1"/>
    <n v="2338.833333333333"/>
    <n v="234"/>
    <n v="9.995014245014243"/>
    <s v="US"/>
    <s v="USD"/>
    <n v="1460091600"/>
    <x v="602"/>
    <n v="1460264400"/>
    <d v="2016-04-10T05:00:00"/>
    <b v="0"/>
    <b v="0"/>
    <s v="technology/web"/>
    <x v="2"/>
    <x v="2"/>
  </r>
  <r>
    <x v="1"/>
    <n v="508.38857142857148"/>
    <n v="3016"/>
    <n v="0.16856384994316032"/>
    <s v="US"/>
    <s v="USD"/>
    <n v="1440392400"/>
    <x v="335"/>
    <n v="1440824400"/>
    <d v="2015-08-29T05:00:00"/>
    <b v="0"/>
    <b v="0"/>
    <s v="music/metal"/>
    <x v="1"/>
    <x v="16"/>
  </r>
  <r>
    <x v="1"/>
    <n v="191.47826086956522"/>
    <n v="264"/>
    <n v="0.72529644268774707"/>
    <s v="US"/>
    <s v="USD"/>
    <n v="1488434400"/>
    <x v="603"/>
    <n v="1489554000"/>
    <d v="2017-03-15T05:00:00"/>
    <b v="1"/>
    <b v="0"/>
    <s v="photography/photography books"/>
    <x v="7"/>
    <x v="14"/>
  </r>
  <r>
    <x v="0"/>
    <n v="42.127533783783782"/>
    <n v="504"/>
    <n v="8.3586376555126546E-2"/>
    <s v="AU"/>
    <s v="AUD"/>
    <n v="1514440800"/>
    <x v="604"/>
    <n v="1514872800"/>
    <d v="2018-01-02T06:00:00"/>
    <b v="0"/>
    <b v="0"/>
    <s v="food/food trucks"/>
    <x v="0"/>
    <x v="0"/>
  </r>
  <r>
    <x v="0"/>
    <n v="8.24"/>
    <n v="14"/>
    <n v="0.58857142857142863"/>
    <s v="US"/>
    <s v="USD"/>
    <n v="1514354400"/>
    <x v="605"/>
    <n v="1515736800"/>
    <d v="2018-01-12T06:00:00"/>
    <b v="0"/>
    <b v="0"/>
    <s v="film &amp; video/science fiction"/>
    <x v="4"/>
    <x v="22"/>
  </r>
  <r>
    <x v="3"/>
    <n v="60.064638783269963"/>
    <n v="390"/>
    <n v="0.15401189431607684"/>
    <s v="US"/>
    <s v="USD"/>
    <n v="1440910800"/>
    <x v="606"/>
    <n v="1442898000"/>
    <d v="2015-09-22T05:00:00"/>
    <b v="0"/>
    <b v="0"/>
    <s v="music/rock"/>
    <x v="1"/>
    <x v="1"/>
  </r>
  <r>
    <x v="0"/>
    <n v="47.232808616404313"/>
    <n v="750"/>
    <n v="6.2977078155205757E-2"/>
    <s v="GB"/>
    <s v="GBP"/>
    <n v="1296108000"/>
    <x v="65"/>
    <n v="1296194400"/>
    <d v="2011-01-28T06:00:00"/>
    <b v="0"/>
    <b v="0"/>
    <s v="film &amp; video/documentary"/>
    <x v="4"/>
    <x v="4"/>
  </r>
  <r>
    <x v="0"/>
    <n v="81.736263736263737"/>
    <n v="77"/>
    <n v="1.0615099186527759"/>
    <s v="US"/>
    <s v="USD"/>
    <n v="1440133200"/>
    <x v="607"/>
    <n v="1440910800"/>
    <d v="2015-08-30T05:00:00"/>
    <b v="1"/>
    <b v="0"/>
    <s v="theater/plays"/>
    <x v="3"/>
    <x v="3"/>
  </r>
  <r>
    <x v="0"/>
    <n v="54.187265917603"/>
    <n v="752"/>
    <n v="7.2057534464897613E-2"/>
    <s v="DK"/>
    <s v="DKK"/>
    <n v="1332910800"/>
    <x v="608"/>
    <n v="1335502800"/>
    <d v="2012-04-27T05:00:00"/>
    <b v="0"/>
    <b v="0"/>
    <s v="music/jazz"/>
    <x v="1"/>
    <x v="17"/>
  </r>
  <r>
    <x v="0"/>
    <n v="97.868131868131869"/>
    <n v="131"/>
    <n v="0.74708497609260971"/>
    <s v="US"/>
    <s v="USD"/>
    <n v="1544335200"/>
    <x v="609"/>
    <n v="1544680800"/>
    <d v="2018-12-13T06:00:00"/>
    <b v="0"/>
    <b v="0"/>
    <s v="theater/plays"/>
    <x v="3"/>
    <x v="3"/>
  </r>
  <r>
    <x v="0"/>
    <n v="77.239999999999995"/>
    <n v="87"/>
    <n v="0.88781609195402289"/>
    <s v="US"/>
    <s v="USD"/>
    <n v="1286427600"/>
    <x v="610"/>
    <n v="1288414800"/>
    <d v="2010-10-30T05:00:00"/>
    <b v="0"/>
    <b v="0"/>
    <s v="theater/plays"/>
    <x v="3"/>
    <x v="3"/>
  </r>
  <r>
    <x v="0"/>
    <n v="33.464735516372798"/>
    <n v="1063"/>
    <n v="3.148140688275898E-2"/>
    <s v="US"/>
    <s v="USD"/>
    <n v="1329717600"/>
    <x v="541"/>
    <n v="1330581600"/>
    <d v="2012-03-01T06:00:00"/>
    <b v="0"/>
    <b v="0"/>
    <s v="music/jazz"/>
    <x v="1"/>
    <x v="17"/>
  </r>
  <r>
    <x v="1"/>
    <n v="239.58823529411765"/>
    <n v="272"/>
    <n v="0.88083910034602075"/>
    <s v="US"/>
    <s v="USD"/>
    <n v="1310187600"/>
    <x v="611"/>
    <n v="1311397200"/>
    <d v="2011-07-23T05:00:00"/>
    <b v="0"/>
    <b v="1"/>
    <s v="film &amp; video/documentary"/>
    <x v="4"/>
    <x v="4"/>
  </r>
  <r>
    <x v="3"/>
    <n v="64.032258064516128"/>
    <n v="25"/>
    <n v="2.5612903225806449"/>
    <s v="US"/>
    <s v="USD"/>
    <n v="1377838800"/>
    <x v="612"/>
    <n v="1378357200"/>
    <d v="2013-09-05T05:00:00"/>
    <b v="0"/>
    <b v="1"/>
    <s v="theater/plays"/>
    <x v="3"/>
    <x v="3"/>
  </r>
  <r>
    <x v="1"/>
    <n v="176.15942028985506"/>
    <n v="419"/>
    <n v="0.42042821071564457"/>
    <s v="US"/>
    <s v="USD"/>
    <n v="1410325200"/>
    <x v="613"/>
    <n v="1411102800"/>
    <d v="2014-09-19T05:00:00"/>
    <b v="0"/>
    <b v="0"/>
    <s v="journalism/audio"/>
    <x v="8"/>
    <x v="23"/>
  </r>
  <r>
    <x v="0"/>
    <n v="20.33818181818182"/>
    <n v="76"/>
    <n v="0.26760765550239235"/>
    <s v="US"/>
    <s v="USD"/>
    <n v="1343797200"/>
    <x v="614"/>
    <n v="1344834000"/>
    <d v="2012-08-13T05:00:00"/>
    <b v="0"/>
    <b v="0"/>
    <s v="theater/plays"/>
    <x v="3"/>
    <x v="3"/>
  </r>
  <r>
    <x v="1"/>
    <n v="358.64754098360658"/>
    <n v="1621"/>
    <n v="0.22125079641184861"/>
    <s v="IT"/>
    <s v="EUR"/>
    <n v="1498453200"/>
    <x v="615"/>
    <n v="1499230800"/>
    <d v="2017-07-05T05:00:00"/>
    <b v="0"/>
    <b v="0"/>
    <s v="theater/plays"/>
    <x v="3"/>
    <x v="3"/>
  </r>
  <r>
    <x v="1"/>
    <n v="468.85802469135803"/>
    <n v="1101"/>
    <n v="0.42584743387044327"/>
    <s v="US"/>
    <s v="USD"/>
    <n v="1456380000"/>
    <x v="90"/>
    <n v="1457416800"/>
    <d v="2016-03-08T06:00:00"/>
    <b v="0"/>
    <b v="0"/>
    <s v="music/indie rock"/>
    <x v="1"/>
    <x v="7"/>
  </r>
  <r>
    <x v="1"/>
    <n v="122.05635245901641"/>
    <n v="1073"/>
    <n v="0.11375242540448874"/>
    <s v="US"/>
    <s v="USD"/>
    <n v="1280552400"/>
    <x v="616"/>
    <n v="1280898000"/>
    <d v="2010-08-04T05:00:00"/>
    <b v="0"/>
    <b v="1"/>
    <s v="theater/plays"/>
    <x v="3"/>
    <x v="3"/>
  </r>
  <r>
    <x v="0"/>
    <n v="55.931783729156137"/>
    <n v="4428"/>
    <n v="1.2631387472709156E-2"/>
    <s v="AU"/>
    <s v="AUD"/>
    <n v="1521608400"/>
    <x v="617"/>
    <n v="1522472400"/>
    <d v="2018-03-31T05:00:00"/>
    <b v="0"/>
    <b v="0"/>
    <s v="theater/plays"/>
    <x v="3"/>
    <x v="3"/>
  </r>
  <r>
    <x v="0"/>
    <n v="43.660714285714285"/>
    <n v="58"/>
    <n v="0.75277093596059108"/>
    <s v="IT"/>
    <s v="EUR"/>
    <n v="1460696400"/>
    <x v="618"/>
    <n v="1462510800"/>
    <d v="2016-05-06T05:00:00"/>
    <b v="0"/>
    <b v="0"/>
    <s v="music/indie rock"/>
    <x v="1"/>
    <x v="7"/>
  </r>
  <r>
    <x v="3"/>
    <n v="33.53837141183363"/>
    <n v="1218"/>
    <n v="2.7535608712507084E-2"/>
    <s v="US"/>
    <s v="USD"/>
    <n v="1313730000"/>
    <x v="619"/>
    <n v="1317790800"/>
    <d v="2011-10-05T05:00:00"/>
    <b v="0"/>
    <b v="0"/>
    <s v="photography/photography books"/>
    <x v="7"/>
    <x v="14"/>
  </r>
  <r>
    <x v="1"/>
    <n v="122.97938144329896"/>
    <n v="331"/>
    <n v="0.37153891674712675"/>
    <s v="US"/>
    <s v="USD"/>
    <n v="1568178000"/>
    <x v="620"/>
    <n v="1568782800"/>
    <d v="2019-09-18T05:00:00"/>
    <b v="0"/>
    <b v="0"/>
    <s v="journalism/audio"/>
    <x v="8"/>
    <x v="23"/>
  </r>
  <r>
    <x v="1"/>
    <n v="189.74959871589084"/>
    <n v="1170"/>
    <n v="0.16217914420161611"/>
    <s v="US"/>
    <s v="USD"/>
    <n v="1348635600"/>
    <x v="621"/>
    <n v="1349413200"/>
    <d v="2012-10-05T05:00:00"/>
    <b v="0"/>
    <b v="0"/>
    <s v="photography/photography books"/>
    <x v="7"/>
    <x v="14"/>
  </r>
  <r>
    <x v="0"/>
    <n v="83.622641509433961"/>
    <n v="111"/>
    <n v="0.75335713071562127"/>
    <s v="US"/>
    <s v="USD"/>
    <n v="1468126800"/>
    <x v="622"/>
    <n v="1472446800"/>
    <d v="2016-08-29T05:00:00"/>
    <b v="0"/>
    <b v="0"/>
    <s v="publishing/fiction"/>
    <x v="5"/>
    <x v="13"/>
  </r>
  <r>
    <x v="3"/>
    <n v="17.968844221105527"/>
    <n v="215"/>
    <n v="8.3576019633048962E-2"/>
    <s v="US"/>
    <s v="USD"/>
    <n v="1547877600"/>
    <x v="35"/>
    <n v="1548050400"/>
    <d v="2019-01-21T06:00:00"/>
    <b v="0"/>
    <b v="0"/>
    <s v="film &amp; video/drama"/>
    <x v="4"/>
    <x v="6"/>
  </r>
  <r>
    <x v="1"/>
    <n v="1036.5"/>
    <n v="363"/>
    <n v="2.8553719008264462"/>
    <s v="US"/>
    <s v="USD"/>
    <n v="1571374800"/>
    <x v="623"/>
    <n v="1571806800"/>
    <d v="2019-10-23T05:00:00"/>
    <b v="0"/>
    <b v="1"/>
    <s v="food/food trucks"/>
    <x v="0"/>
    <x v="0"/>
  </r>
  <r>
    <x v="0"/>
    <n v="97.405219780219781"/>
    <n v="2955"/>
    <n v="3.2962849333407707E-2"/>
    <s v="US"/>
    <s v="USD"/>
    <n v="1576303200"/>
    <x v="624"/>
    <n v="1576476000"/>
    <d v="2019-12-16T06:00:00"/>
    <b v="0"/>
    <b v="1"/>
    <s v="games/mobile games"/>
    <x v="6"/>
    <x v="20"/>
  </r>
  <r>
    <x v="0"/>
    <n v="86.386203150461711"/>
    <n v="1657"/>
    <n v="5.213409966835348E-2"/>
    <s v="US"/>
    <s v="USD"/>
    <n v="1324447200"/>
    <x v="625"/>
    <n v="1324965600"/>
    <d v="2011-12-27T06:00:00"/>
    <b v="0"/>
    <b v="0"/>
    <s v="theater/plays"/>
    <x v="3"/>
    <x v="3"/>
  </r>
  <r>
    <x v="1"/>
    <n v="150.16666666666666"/>
    <n v="103"/>
    <n v="1.4579288025889967"/>
    <s v="US"/>
    <s v="USD"/>
    <n v="1386741600"/>
    <x v="626"/>
    <n v="1387519200"/>
    <d v="2013-12-20T06:00:00"/>
    <b v="0"/>
    <b v="0"/>
    <s v="theater/plays"/>
    <x v="3"/>
    <x v="3"/>
  </r>
  <r>
    <x v="1"/>
    <n v="358.43478260869563"/>
    <n v="147"/>
    <n v="2.4383318544809227"/>
    <s v="US"/>
    <s v="USD"/>
    <n v="1537074000"/>
    <x v="627"/>
    <n v="1537246800"/>
    <d v="2018-09-18T05:00:00"/>
    <b v="0"/>
    <b v="0"/>
    <s v="theater/plays"/>
    <x v="3"/>
    <x v="3"/>
  </r>
  <r>
    <x v="1"/>
    <n v="542.85714285714289"/>
    <n v="110"/>
    <n v="4.9350649350649354"/>
    <s v="CA"/>
    <s v="CAD"/>
    <n v="1277787600"/>
    <x v="628"/>
    <n v="1279515600"/>
    <d v="2010-07-19T05:00:00"/>
    <b v="0"/>
    <b v="0"/>
    <s v="publishing/nonfiction"/>
    <x v="5"/>
    <x v="9"/>
  </r>
  <r>
    <x v="0"/>
    <n v="67.500714285714281"/>
    <n v="926"/>
    <n v="7.2894939833384756E-2"/>
    <s v="CA"/>
    <s v="CAD"/>
    <n v="1440306000"/>
    <x v="629"/>
    <n v="1442379600"/>
    <d v="2015-09-16T05:00:00"/>
    <b v="0"/>
    <b v="0"/>
    <s v="theater/plays"/>
    <x v="3"/>
    <x v="3"/>
  </r>
  <r>
    <x v="1"/>
    <n v="191.74666666666667"/>
    <n v="134"/>
    <n v="1.4309452736318409"/>
    <s v="US"/>
    <s v="USD"/>
    <n v="1522126800"/>
    <x v="630"/>
    <n v="1523077200"/>
    <d v="2018-04-07T05:00:00"/>
    <b v="0"/>
    <b v="0"/>
    <s v="technology/wearables"/>
    <x v="2"/>
    <x v="8"/>
  </r>
  <r>
    <x v="1"/>
    <n v="932"/>
    <n v="269"/>
    <n v="3.4646840148698885"/>
    <s v="US"/>
    <s v="USD"/>
    <n v="1489298400"/>
    <x v="631"/>
    <n v="1489554000"/>
    <d v="2017-03-15T05:00:00"/>
    <b v="0"/>
    <b v="0"/>
    <s v="theater/plays"/>
    <x v="3"/>
    <x v="3"/>
  </r>
  <r>
    <x v="1"/>
    <n v="429.27586206896552"/>
    <n v="175"/>
    <n v="2.4530049261083744"/>
    <s v="US"/>
    <s v="USD"/>
    <n v="1547100000"/>
    <x v="632"/>
    <n v="1548482400"/>
    <d v="2019-01-26T06:00:00"/>
    <b v="0"/>
    <b v="1"/>
    <s v="film &amp; video/television"/>
    <x v="4"/>
    <x v="19"/>
  </r>
  <r>
    <x v="1"/>
    <n v="100.65753424657535"/>
    <n v="69"/>
    <n v="1.4588048441532659"/>
    <s v="US"/>
    <s v="USD"/>
    <n v="1383022800"/>
    <x v="633"/>
    <n v="1384063200"/>
    <d v="2013-11-10T06:00:00"/>
    <b v="0"/>
    <b v="0"/>
    <s v="technology/web"/>
    <x v="2"/>
    <x v="2"/>
  </r>
  <r>
    <x v="1"/>
    <n v="226.61111111111109"/>
    <n v="190"/>
    <n v="1.1926900584795321"/>
    <s v="US"/>
    <s v="USD"/>
    <n v="1322373600"/>
    <x v="634"/>
    <n v="1322892000"/>
    <d v="2011-12-03T06:00:00"/>
    <b v="0"/>
    <b v="1"/>
    <s v="film &amp; video/documentary"/>
    <x v="4"/>
    <x v="4"/>
  </r>
  <r>
    <x v="1"/>
    <n v="142.38"/>
    <n v="237"/>
    <n v="0.6007594936708861"/>
    <s v="US"/>
    <s v="USD"/>
    <n v="1349240400"/>
    <x v="635"/>
    <n v="1350709200"/>
    <d v="2012-10-20T05:00:00"/>
    <b v="1"/>
    <b v="1"/>
    <s v="film &amp; video/documentary"/>
    <x v="4"/>
    <x v="4"/>
  </r>
  <r>
    <x v="0"/>
    <n v="90.633333333333326"/>
    <n v="77"/>
    <n v="1.1770562770562769"/>
    <s v="GB"/>
    <s v="GBP"/>
    <n v="1562648400"/>
    <x v="636"/>
    <n v="1564203600"/>
    <d v="2019-07-27T05:00:00"/>
    <b v="0"/>
    <b v="0"/>
    <s v="music/rock"/>
    <x v="1"/>
    <x v="1"/>
  </r>
  <r>
    <x v="0"/>
    <n v="63.966740576496676"/>
    <n v="1748"/>
    <n v="3.659424518106217E-2"/>
    <s v="US"/>
    <s v="USD"/>
    <n v="1508216400"/>
    <x v="637"/>
    <n v="1509685200"/>
    <d v="2017-11-03T05:00:00"/>
    <b v="0"/>
    <b v="0"/>
    <s v="theater/plays"/>
    <x v="3"/>
    <x v="3"/>
  </r>
  <r>
    <x v="0"/>
    <n v="84.131868131868131"/>
    <n v="79"/>
    <n v="1.0649603560995966"/>
    <s v="US"/>
    <s v="USD"/>
    <n v="1511762400"/>
    <x v="638"/>
    <n v="1514959200"/>
    <d v="2018-01-03T06:00:00"/>
    <b v="0"/>
    <b v="0"/>
    <s v="theater/plays"/>
    <x v="3"/>
    <x v="3"/>
  </r>
  <r>
    <x v="1"/>
    <n v="133.93478260869566"/>
    <n v="196"/>
    <n v="0.683340727595386"/>
    <s v="IT"/>
    <s v="EUR"/>
    <n v="1447480800"/>
    <x v="639"/>
    <n v="1448863200"/>
    <d v="2015-11-30T06:00:00"/>
    <b v="1"/>
    <b v="0"/>
    <s v="music/rock"/>
    <x v="1"/>
    <x v="1"/>
  </r>
  <r>
    <x v="0"/>
    <n v="59.042047531992694"/>
    <n v="889"/>
    <n v="6.641400172327637E-2"/>
    <s v="US"/>
    <s v="USD"/>
    <n v="1429506000"/>
    <x v="640"/>
    <n v="1429592400"/>
    <d v="2015-04-21T05:00:00"/>
    <b v="0"/>
    <b v="1"/>
    <s v="theater/plays"/>
    <x v="3"/>
    <x v="3"/>
  </r>
  <r>
    <x v="1"/>
    <n v="152.80062063615205"/>
    <n v="7295"/>
    <n v="2.0945938401117484E-2"/>
    <s v="US"/>
    <s v="USD"/>
    <n v="1522472400"/>
    <x v="641"/>
    <n v="1522645200"/>
    <d v="2018-04-02T05:00:00"/>
    <b v="0"/>
    <b v="0"/>
    <s v="music/electric music"/>
    <x v="1"/>
    <x v="5"/>
  </r>
  <r>
    <x v="1"/>
    <n v="446.69121140142522"/>
    <n v="2893"/>
    <n v="0.15440415188435022"/>
    <s v="CA"/>
    <s v="CAD"/>
    <n v="1322114400"/>
    <x v="642"/>
    <n v="1323324000"/>
    <d v="2011-12-08T06:00:00"/>
    <b v="0"/>
    <b v="0"/>
    <s v="technology/wearables"/>
    <x v="2"/>
    <x v="8"/>
  </r>
  <r>
    <x v="0"/>
    <n v="84.391891891891888"/>
    <n v="56"/>
    <n v="1.5069980694980694"/>
    <s v="US"/>
    <s v="USD"/>
    <n v="1561438800"/>
    <x v="230"/>
    <n v="1561525200"/>
    <d v="2019-06-26T05:00:00"/>
    <b v="0"/>
    <b v="0"/>
    <s v="film &amp; video/drama"/>
    <x v="4"/>
    <x v="6"/>
  </r>
  <r>
    <x v="0"/>
    <n v="3"/>
    <n v="1"/>
    <n v="3"/>
    <s v="US"/>
    <s v="USD"/>
    <n v="1264399200"/>
    <x v="67"/>
    <n v="1265695200"/>
    <d v="2010-02-09T06:00:00"/>
    <b v="0"/>
    <b v="0"/>
    <s v="technology/wearables"/>
    <x v="2"/>
    <x v="8"/>
  </r>
  <r>
    <x v="1"/>
    <n v="175.02692307692308"/>
    <n v="820"/>
    <n v="0.21344746716697938"/>
    <s v="US"/>
    <s v="USD"/>
    <n v="1301202000"/>
    <x v="643"/>
    <n v="1301806800"/>
    <d v="2011-04-03T05:00:00"/>
    <b v="1"/>
    <b v="0"/>
    <s v="theater/plays"/>
    <x v="3"/>
    <x v="3"/>
  </r>
  <r>
    <x v="0"/>
    <n v="54.137931034482754"/>
    <n v="83"/>
    <n v="0.6522642293311175"/>
    <s v="US"/>
    <s v="USD"/>
    <n v="1374469200"/>
    <x v="644"/>
    <n v="1374901200"/>
    <d v="2013-07-27T05:00:00"/>
    <b v="0"/>
    <b v="0"/>
    <s v="technology/wearables"/>
    <x v="2"/>
    <x v="8"/>
  </r>
  <r>
    <x v="1"/>
    <n v="311.87381703470032"/>
    <n v="2038"/>
    <n v="0.15302935085117778"/>
    <s v="US"/>
    <s v="USD"/>
    <n v="1334984400"/>
    <x v="645"/>
    <n v="1336453200"/>
    <d v="2012-05-08T05:00:00"/>
    <b v="1"/>
    <b v="1"/>
    <s v="publishing/translations"/>
    <x v="5"/>
    <x v="18"/>
  </r>
  <r>
    <x v="1"/>
    <n v="122.78160919540231"/>
    <n v="116"/>
    <n v="1.0584621482362269"/>
    <s v="US"/>
    <s v="USD"/>
    <n v="1467608400"/>
    <x v="646"/>
    <n v="1468904400"/>
    <d v="2016-07-19T05:00:00"/>
    <b v="0"/>
    <b v="0"/>
    <s v="film &amp; video/animation"/>
    <x v="4"/>
    <x v="10"/>
  </r>
  <r>
    <x v="0"/>
    <n v="99.026517383618156"/>
    <n v="2025"/>
    <n v="4.890198389314477E-2"/>
    <s v="GB"/>
    <s v="GBP"/>
    <n v="1386741600"/>
    <x v="626"/>
    <n v="1387087200"/>
    <d v="2013-12-15T06:00:00"/>
    <b v="0"/>
    <b v="0"/>
    <s v="publishing/nonfiction"/>
    <x v="5"/>
    <x v="9"/>
  </r>
  <r>
    <x v="1"/>
    <n v="127.84686346863469"/>
    <n v="1345"/>
    <n v="9.505343008820423E-2"/>
    <s v="AU"/>
    <s v="AUD"/>
    <n v="1546754400"/>
    <x v="647"/>
    <n v="1547445600"/>
    <d v="2019-01-14T06:00:00"/>
    <b v="0"/>
    <b v="1"/>
    <s v="technology/web"/>
    <x v="2"/>
    <x v="2"/>
  </r>
  <r>
    <x v="1"/>
    <n v="158.61643835616439"/>
    <n v="168"/>
    <n v="0.94414546640574049"/>
    <s v="US"/>
    <s v="USD"/>
    <n v="1544248800"/>
    <x v="159"/>
    <n v="1547359200"/>
    <d v="2019-01-13T06:00:00"/>
    <b v="0"/>
    <b v="0"/>
    <s v="film &amp; video/drama"/>
    <x v="4"/>
    <x v="6"/>
  </r>
  <r>
    <x v="1"/>
    <n v="707.05882352941171"/>
    <n v="137"/>
    <n v="5.1610133104336624"/>
    <s v="CH"/>
    <s v="CHF"/>
    <n v="1495429200"/>
    <x v="648"/>
    <n v="1496293200"/>
    <d v="2017-06-01T05:00:00"/>
    <b v="0"/>
    <b v="0"/>
    <s v="theater/plays"/>
    <x v="3"/>
    <x v="3"/>
  </r>
  <r>
    <x v="1"/>
    <n v="142.38775510204081"/>
    <n v="186"/>
    <n v="0.76552556506473557"/>
    <s v="IT"/>
    <s v="EUR"/>
    <n v="1334811600"/>
    <x v="267"/>
    <n v="1335416400"/>
    <d v="2012-04-26T05:00:00"/>
    <b v="0"/>
    <b v="0"/>
    <s v="theater/plays"/>
    <x v="3"/>
    <x v="3"/>
  </r>
  <r>
    <x v="1"/>
    <n v="147.86046511627907"/>
    <n v="125"/>
    <n v="1.1828837209302325"/>
    <s v="US"/>
    <s v="USD"/>
    <n v="1531544400"/>
    <x v="649"/>
    <n v="1532149200"/>
    <d v="2018-07-21T05:00:00"/>
    <b v="0"/>
    <b v="1"/>
    <s v="theater/plays"/>
    <x v="3"/>
    <x v="3"/>
  </r>
  <r>
    <x v="0"/>
    <n v="20.322580645161288"/>
    <n v="14"/>
    <n v="1.4516129032258063"/>
    <s v="IT"/>
    <s v="EUR"/>
    <n v="1453615200"/>
    <x v="248"/>
    <n v="1453788000"/>
    <d v="2016-01-26T06:00:00"/>
    <b v="1"/>
    <b v="1"/>
    <s v="theater/plays"/>
    <x v="3"/>
    <x v="3"/>
  </r>
  <r>
    <x v="1"/>
    <n v="1840.625"/>
    <n v="202"/>
    <n v="9.1120049504950487"/>
    <s v="US"/>
    <s v="USD"/>
    <n v="1467954000"/>
    <x v="571"/>
    <n v="1471496400"/>
    <d v="2016-08-18T05:00:00"/>
    <b v="0"/>
    <b v="0"/>
    <s v="theater/plays"/>
    <x v="3"/>
    <x v="3"/>
  </r>
  <r>
    <x v="1"/>
    <n v="161.94202898550725"/>
    <n v="103"/>
    <n v="1.5722527085971578"/>
    <s v="US"/>
    <s v="USD"/>
    <n v="1471842000"/>
    <x v="650"/>
    <n v="1472878800"/>
    <d v="2016-09-03T05:00:00"/>
    <b v="0"/>
    <b v="0"/>
    <s v="publishing/radio &amp; podcasts"/>
    <x v="5"/>
    <x v="15"/>
  </r>
  <r>
    <x v="1"/>
    <n v="472.82077922077923"/>
    <n v="1785"/>
    <n v="0.26488559059987632"/>
    <s v="US"/>
    <s v="USD"/>
    <n v="1408424400"/>
    <x v="1"/>
    <n v="1408510800"/>
    <d v="2014-08-20T05:00:00"/>
    <b v="0"/>
    <b v="0"/>
    <s v="music/rock"/>
    <x v="1"/>
    <x v="1"/>
  </r>
  <r>
    <x v="0"/>
    <n v="24.466101694915253"/>
    <n v="656"/>
    <n v="3.729588673005374E-2"/>
    <s v="US"/>
    <s v="USD"/>
    <n v="1281157200"/>
    <x v="651"/>
    <n v="1281589200"/>
    <d v="2010-08-12T05:00:00"/>
    <b v="0"/>
    <b v="0"/>
    <s v="games/mobile games"/>
    <x v="6"/>
    <x v="20"/>
  </r>
  <r>
    <x v="1"/>
    <n v="517.65"/>
    <n v="157"/>
    <n v="3.2971337579617832"/>
    <s v="US"/>
    <s v="USD"/>
    <n v="1373432400"/>
    <x v="652"/>
    <n v="1375851600"/>
    <d v="2013-08-07T05:00:00"/>
    <b v="0"/>
    <b v="1"/>
    <s v="theater/plays"/>
    <x v="3"/>
    <x v="3"/>
  </r>
  <r>
    <x v="1"/>
    <n v="247.64285714285714"/>
    <n v="555"/>
    <n v="0.44620334620334617"/>
    <s v="US"/>
    <s v="USD"/>
    <n v="1313989200"/>
    <x v="653"/>
    <n v="1315803600"/>
    <d v="2011-09-12T05:00:00"/>
    <b v="0"/>
    <b v="0"/>
    <s v="film &amp; video/documentary"/>
    <x v="4"/>
    <x v="4"/>
  </r>
  <r>
    <x v="1"/>
    <n v="100.20481927710843"/>
    <n v="297"/>
    <n v="0.33738996389598797"/>
    <s v="US"/>
    <s v="USD"/>
    <n v="1371445200"/>
    <x v="654"/>
    <n v="1373691600"/>
    <d v="2013-07-13T05:00:00"/>
    <b v="0"/>
    <b v="0"/>
    <s v="technology/wearables"/>
    <x v="2"/>
    <x v="8"/>
  </r>
  <r>
    <x v="1"/>
    <n v="153"/>
    <n v="123"/>
    <n v="1.2439024390243902"/>
    <s v="US"/>
    <s v="USD"/>
    <n v="1338267600"/>
    <x v="655"/>
    <n v="1339218000"/>
    <d v="2012-06-09T05:00:00"/>
    <b v="0"/>
    <b v="0"/>
    <s v="publishing/fiction"/>
    <x v="5"/>
    <x v="13"/>
  </r>
  <r>
    <x v="3"/>
    <n v="37.091954022988503"/>
    <n v="38"/>
    <n v="0.97610405323653959"/>
    <s v="DK"/>
    <s v="DKK"/>
    <n v="1519192800"/>
    <x v="656"/>
    <n v="1520402400"/>
    <d v="2018-03-07T06:00:00"/>
    <b v="0"/>
    <b v="1"/>
    <s v="theater/plays"/>
    <x v="3"/>
    <x v="3"/>
  </r>
  <r>
    <x v="3"/>
    <n v="4.392394822006473"/>
    <n v="60"/>
    <n v="7.3206580366774548E-2"/>
    <s v="US"/>
    <s v="USD"/>
    <n v="1522818000"/>
    <x v="657"/>
    <n v="1523336400"/>
    <d v="2018-04-10T05:00:00"/>
    <b v="0"/>
    <b v="0"/>
    <s v="music/rock"/>
    <x v="1"/>
    <x v="1"/>
  </r>
  <r>
    <x v="1"/>
    <n v="156.50721649484535"/>
    <n v="3036"/>
    <n v="5.1550466566154599E-2"/>
    <s v="US"/>
    <s v="USD"/>
    <n v="1509948000"/>
    <x v="265"/>
    <n v="1512280800"/>
    <d v="2017-12-03T06:00:00"/>
    <b v="0"/>
    <b v="0"/>
    <s v="film &amp; video/documentary"/>
    <x v="4"/>
    <x v="4"/>
  </r>
  <r>
    <x v="1"/>
    <n v="270.40816326530609"/>
    <n v="144"/>
    <n v="1.8778344671201812"/>
    <s v="AU"/>
    <s v="AUD"/>
    <n v="1456898400"/>
    <x v="658"/>
    <n v="1458709200"/>
    <d v="2016-03-23T05:00:00"/>
    <b v="0"/>
    <b v="0"/>
    <s v="theater/plays"/>
    <x v="3"/>
    <x v="3"/>
  </r>
  <r>
    <x v="1"/>
    <n v="134.05952380952382"/>
    <n v="121"/>
    <n v="1.1079299488390399"/>
    <s v="GB"/>
    <s v="GBP"/>
    <n v="1413954000"/>
    <x v="659"/>
    <n v="1414126800"/>
    <d v="2014-10-24T05:00:00"/>
    <b v="0"/>
    <b v="1"/>
    <s v="theater/plays"/>
    <x v="3"/>
    <x v="3"/>
  </r>
  <r>
    <x v="0"/>
    <n v="50.398033126293996"/>
    <n v="1596"/>
    <n v="3.1577714991412278E-2"/>
    <s v="US"/>
    <s v="USD"/>
    <n v="1416031200"/>
    <x v="660"/>
    <n v="1416204000"/>
    <d v="2014-11-17T06:00:00"/>
    <b v="0"/>
    <b v="0"/>
    <s v="games/mobile games"/>
    <x v="6"/>
    <x v="20"/>
  </r>
  <r>
    <x v="3"/>
    <n v="88.815837937384899"/>
    <n v="524"/>
    <n v="0.16949587392630705"/>
    <s v="US"/>
    <s v="USD"/>
    <n v="1287982800"/>
    <x v="661"/>
    <n v="1288501200"/>
    <d v="2010-10-31T05:00:00"/>
    <b v="0"/>
    <b v="1"/>
    <s v="theater/plays"/>
    <x v="3"/>
    <x v="3"/>
  </r>
  <r>
    <x v="1"/>
    <n v="165"/>
    <n v="181"/>
    <n v="0.91160220994475138"/>
    <s v="US"/>
    <s v="USD"/>
    <n v="1547964000"/>
    <x v="4"/>
    <n v="1552971600"/>
    <d v="2019-03-19T05:00:00"/>
    <b v="0"/>
    <b v="0"/>
    <s v="technology/web"/>
    <x v="2"/>
    <x v="2"/>
  </r>
  <r>
    <x v="0"/>
    <n v="17.5"/>
    <n v="10"/>
    <n v="1.75"/>
    <s v="US"/>
    <s v="USD"/>
    <n v="1464152400"/>
    <x v="662"/>
    <n v="1465102800"/>
    <d v="2016-06-05T05:00:00"/>
    <b v="0"/>
    <b v="0"/>
    <s v="theater/plays"/>
    <x v="3"/>
    <x v="3"/>
  </r>
  <r>
    <x v="1"/>
    <n v="185.66071428571428"/>
    <n v="122"/>
    <n v="1.5218091334894612"/>
    <s v="US"/>
    <s v="USD"/>
    <n v="1359957600"/>
    <x v="663"/>
    <n v="1360130400"/>
    <d v="2013-02-06T06:00:00"/>
    <b v="0"/>
    <b v="0"/>
    <s v="film &amp; video/drama"/>
    <x v="4"/>
    <x v="6"/>
  </r>
  <r>
    <x v="1"/>
    <n v="412.6631944444444"/>
    <n v="1071"/>
    <n v="0.38530643738977066"/>
    <s v="CA"/>
    <s v="CAD"/>
    <n v="1432357200"/>
    <x v="664"/>
    <n v="1432875600"/>
    <d v="2015-05-29T05:00:00"/>
    <b v="0"/>
    <b v="0"/>
    <s v="technology/wearables"/>
    <x v="2"/>
    <x v="8"/>
  </r>
  <r>
    <x v="3"/>
    <n v="90.25"/>
    <n v="219"/>
    <n v="0.41210045662100458"/>
    <s v="US"/>
    <s v="USD"/>
    <n v="1500786000"/>
    <x v="665"/>
    <n v="1500872400"/>
    <d v="2017-07-24T05:00:00"/>
    <b v="0"/>
    <b v="0"/>
    <s v="technology/web"/>
    <x v="2"/>
    <x v="2"/>
  </r>
  <r>
    <x v="0"/>
    <n v="91.984615384615381"/>
    <n v="1121"/>
    <n v="8.2055856721333975E-2"/>
    <s v="US"/>
    <s v="USD"/>
    <n v="1490158800"/>
    <x v="666"/>
    <n v="1492146000"/>
    <d v="2017-04-14T05:00:00"/>
    <b v="0"/>
    <b v="1"/>
    <s v="music/rock"/>
    <x v="1"/>
    <x v="1"/>
  </r>
  <r>
    <x v="1"/>
    <n v="527.00632911392404"/>
    <n v="980"/>
    <n v="0.53776156032033062"/>
    <s v="US"/>
    <s v="USD"/>
    <n v="1406178000"/>
    <x v="43"/>
    <n v="1407301200"/>
    <d v="2014-08-06T05:00:00"/>
    <b v="0"/>
    <b v="0"/>
    <s v="music/metal"/>
    <x v="1"/>
    <x v="16"/>
  </r>
  <r>
    <x v="1"/>
    <n v="319.14285714285711"/>
    <n v="536"/>
    <n v="0.59541577825159908"/>
    <s v="US"/>
    <s v="USD"/>
    <n v="1485583200"/>
    <x v="667"/>
    <n v="1486620000"/>
    <d v="2017-02-09T06:00:00"/>
    <b v="0"/>
    <b v="1"/>
    <s v="theater/plays"/>
    <x v="3"/>
    <x v="3"/>
  </r>
  <r>
    <x v="1"/>
    <n v="354.18867924528303"/>
    <n v="1991"/>
    <n v="0.17789486652199046"/>
    <s v="US"/>
    <s v="USD"/>
    <n v="1459314000"/>
    <x v="668"/>
    <n v="1459918800"/>
    <d v="2016-04-06T05:00:00"/>
    <b v="0"/>
    <b v="0"/>
    <s v="photography/photography books"/>
    <x v="7"/>
    <x v="14"/>
  </r>
  <r>
    <x v="3"/>
    <n v="32.896103896103895"/>
    <n v="29"/>
    <n v="1.1343484102104791"/>
    <s v="US"/>
    <s v="USD"/>
    <n v="1424412000"/>
    <x v="669"/>
    <n v="1424757600"/>
    <d v="2015-02-24T06:00:00"/>
    <b v="0"/>
    <b v="0"/>
    <s v="publishing/nonfiction"/>
    <x v="5"/>
    <x v="9"/>
  </r>
  <r>
    <x v="1"/>
    <n v="135.8918918918919"/>
    <n v="180"/>
    <n v="0.75495495495495502"/>
    <s v="US"/>
    <s v="USD"/>
    <n v="1478844000"/>
    <x v="670"/>
    <n v="1479880800"/>
    <d v="2016-11-23T06:00:00"/>
    <b v="0"/>
    <b v="0"/>
    <s v="music/indie rock"/>
    <x v="1"/>
    <x v="7"/>
  </r>
  <r>
    <x v="0"/>
    <n v="2.0843373493975905"/>
    <n v="15"/>
    <n v="0.13895582329317271"/>
    <s v="US"/>
    <s v="USD"/>
    <n v="1416117600"/>
    <x v="671"/>
    <n v="1418018400"/>
    <d v="2014-12-08T06:00:00"/>
    <b v="0"/>
    <b v="1"/>
    <s v="theater/plays"/>
    <x v="3"/>
    <x v="3"/>
  </r>
  <r>
    <x v="0"/>
    <n v="61"/>
    <n v="191"/>
    <n v="0.3193717277486911"/>
    <s v="US"/>
    <s v="USD"/>
    <n v="1340946000"/>
    <x v="672"/>
    <n v="1341032400"/>
    <d v="2012-06-30T05:00:00"/>
    <b v="0"/>
    <b v="0"/>
    <s v="music/indie rock"/>
    <x v="1"/>
    <x v="7"/>
  </r>
  <r>
    <x v="0"/>
    <n v="30.037735849056602"/>
    <n v="16"/>
    <n v="1.8773584905660377"/>
    <s v="US"/>
    <s v="USD"/>
    <n v="1486101600"/>
    <x v="673"/>
    <n v="1486360800"/>
    <d v="2017-02-06T06:00:00"/>
    <b v="0"/>
    <b v="0"/>
    <s v="theater/plays"/>
    <x v="3"/>
    <x v="3"/>
  </r>
  <r>
    <x v="1"/>
    <n v="1179.1666666666665"/>
    <n v="130"/>
    <n v="9.0705128205128194"/>
    <s v="US"/>
    <s v="USD"/>
    <n v="1274590800"/>
    <x v="674"/>
    <n v="1274677200"/>
    <d v="2010-05-24T05:00:00"/>
    <b v="0"/>
    <b v="0"/>
    <s v="theater/plays"/>
    <x v="3"/>
    <x v="3"/>
  </r>
  <r>
    <x v="1"/>
    <n v="1126.0833333333335"/>
    <n v="122"/>
    <n v="9.2301912568306026"/>
    <s v="US"/>
    <s v="USD"/>
    <n v="1263880800"/>
    <x v="675"/>
    <n v="1267509600"/>
    <d v="2010-03-02T06:00:00"/>
    <b v="0"/>
    <b v="0"/>
    <s v="music/electric music"/>
    <x v="1"/>
    <x v="5"/>
  </r>
  <r>
    <x v="0"/>
    <n v="12.923076923076923"/>
    <n v="17"/>
    <n v="0.76018099547511309"/>
    <s v="US"/>
    <s v="USD"/>
    <n v="1445403600"/>
    <x v="676"/>
    <n v="1445922000"/>
    <d v="2015-10-27T05:00:00"/>
    <b v="0"/>
    <b v="1"/>
    <s v="theater/plays"/>
    <x v="3"/>
    <x v="3"/>
  </r>
  <r>
    <x v="1"/>
    <n v="712"/>
    <n v="140"/>
    <n v="5.0857142857142854"/>
    <s v="US"/>
    <s v="USD"/>
    <n v="1533877200"/>
    <x v="342"/>
    <n v="1534050000"/>
    <d v="2018-08-12T05:00:00"/>
    <b v="0"/>
    <b v="1"/>
    <s v="theater/plays"/>
    <x v="3"/>
    <x v="3"/>
  </r>
  <r>
    <x v="0"/>
    <n v="30.304347826086957"/>
    <n v="34"/>
    <n v="0.89130434782608692"/>
    <s v="US"/>
    <s v="USD"/>
    <n v="1275195600"/>
    <x v="677"/>
    <n v="1277528400"/>
    <d v="2010-06-26T05:00:00"/>
    <b v="0"/>
    <b v="0"/>
    <s v="technology/wearables"/>
    <x v="2"/>
    <x v="8"/>
  </r>
  <r>
    <x v="1"/>
    <n v="212.50896057347671"/>
    <n v="3388"/>
    <n v="6.2724014336917572E-2"/>
    <s v="US"/>
    <s v="USD"/>
    <n v="1318136400"/>
    <x v="678"/>
    <n v="1318568400"/>
    <d v="2011-10-14T05:00:00"/>
    <b v="0"/>
    <b v="0"/>
    <s v="technology/web"/>
    <x v="2"/>
    <x v="2"/>
  </r>
  <r>
    <x v="1"/>
    <n v="228.85714285714286"/>
    <n v="280"/>
    <n v="0.81734693877551023"/>
    <s v="US"/>
    <s v="USD"/>
    <n v="1283403600"/>
    <x v="679"/>
    <n v="1284354000"/>
    <d v="2010-09-13T05:00:00"/>
    <b v="0"/>
    <b v="0"/>
    <s v="theater/plays"/>
    <x v="3"/>
    <x v="3"/>
  </r>
  <r>
    <x v="3"/>
    <n v="34.959979476654695"/>
    <n v="614"/>
    <n v="5.693807732354185E-2"/>
    <s v="US"/>
    <s v="USD"/>
    <n v="1267423200"/>
    <x v="680"/>
    <n v="1269579600"/>
    <d v="2010-03-26T05:00:00"/>
    <b v="0"/>
    <b v="1"/>
    <s v="film &amp; video/animation"/>
    <x v="4"/>
    <x v="10"/>
  </r>
  <r>
    <x v="1"/>
    <n v="157.29069767441862"/>
    <n v="366"/>
    <n v="0.42975600457491425"/>
    <s v="IT"/>
    <s v="EUR"/>
    <n v="1412744400"/>
    <x v="681"/>
    <n v="1413781200"/>
    <d v="2014-10-20T05:00:00"/>
    <b v="0"/>
    <b v="1"/>
    <s v="technology/wearables"/>
    <x v="2"/>
    <x v="8"/>
  </r>
  <r>
    <x v="0"/>
    <n v="1"/>
    <n v="1"/>
    <n v="1"/>
    <s v="GB"/>
    <s v="GBP"/>
    <n v="1277960400"/>
    <x v="682"/>
    <n v="1280120400"/>
    <d v="2010-07-26T05:00:00"/>
    <b v="0"/>
    <b v="0"/>
    <s v="music/electric music"/>
    <x v="1"/>
    <x v="5"/>
  </r>
  <r>
    <x v="1"/>
    <n v="232.30555555555554"/>
    <n v="270"/>
    <n v="0.86039094650205761"/>
    <s v="US"/>
    <s v="USD"/>
    <n v="1458190800"/>
    <x v="683"/>
    <n v="1459486800"/>
    <d v="2016-04-01T05:00:00"/>
    <b v="1"/>
    <b v="1"/>
    <s v="publishing/nonfiction"/>
    <x v="5"/>
    <x v="9"/>
  </r>
  <r>
    <x v="3"/>
    <n v="92.448275862068968"/>
    <n v="114"/>
    <n v="0.81094978826376285"/>
    <s v="US"/>
    <s v="USD"/>
    <n v="1280984400"/>
    <x v="684"/>
    <n v="1282539600"/>
    <d v="2010-08-23T05:00:00"/>
    <b v="0"/>
    <b v="1"/>
    <s v="theater/plays"/>
    <x v="3"/>
    <x v="3"/>
  </r>
  <r>
    <x v="1"/>
    <n v="256.70212765957444"/>
    <n v="137"/>
    <n v="1.8737381580990835"/>
    <s v="US"/>
    <s v="USD"/>
    <n v="1274590800"/>
    <x v="674"/>
    <n v="1275886800"/>
    <d v="2010-06-07T05:00:00"/>
    <b v="0"/>
    <b v="0"/>
    <s v="photography/photography books"/>
    <x v="7"/>
    <x v="14"/>
  </r>
  <r>
    <x v="1"/>
    <n v="168.47017045454547"/>
    <n v="3205"/>
    <n v="5.2564795773649128E-2"/>
    <s v="US"/>
    <s v="USD"/>
    <n v="1351400400"/>
    <x v="685"/>
    <n v="1355983200"/>
    <d v="2012-12-20T06:00:00"/>
    <b v="0"/>
    <b v="0"/>
    <s v="theater/plays"/>
    <x v="3"/>
    <x v="3"/>
  </r>
  <r>
    <x v="1"/>
    <n v="166.57777777777778"/>
    <n v="288"/>
    <n v="0.57839506172839505"/>
    <s v="DK"/>
    <s v="DKK"/>
    <n v="1514354400"/>
    <x v="605"/>
    <n v="1515391200"/>
    <d v="2018-01-08T06:00:00"/>
    <b v="0"/>
    <b v="1"/>
    <s v="theater/plays"/>
    <x v="3"/>
    <x v="3"/>
  </r>
  <r>
    <x v="1"/>
    <n v="772.07692307692309"/>
    <n v="148"/>
    <n v="5.2167359667359667"/>
    <s v="US"/>
    <s v="USD"/>
    <n v="1421733600"/>
    <x v="686"/>
    <n v="1422252000"/>
    <d v="2015-01-26T06:00:00"/>
    <b v="0"/>
    <b v="0"/>
    <s v="theater/plays"/>
    <x v="3"/>
    <x v="3"/>
  </r>
  <r>
    <x v="1"/>
    <n v="406.85714285714283"/>
    <n v="114"/>
    <n v="3.5689223057644108"/>
    <s v="US"/>
    <s v="USD"/>
    <n v="1305176400"/>
    <x v="687"/>
    <n v="1305522000"/>
    <d v="2011-05-16T05:00:00"/>
    <b v="0"/>
    <b v="0"/>
    <s v="film &amp; video/drama"/>
    <x v="4"/>
    <x v="6"/>
  </r>
  <r>
    <x v="1"/>
    <n v="564.20608108108115"/>
    <n v="1518"/>
    <n v="0.37167726026421682"/>
    <s v="CA"/>
    <s v="CAD"/>
    <n v="1414126800"/>
    <x v="688"/>
    <n v="1414904400"/>
    <d v="2014-11-02T05:00:00"/>
    <b v="0"/>
    <b v="0"/>
    <s v="music/rock"/>
    <x v="1"/>
    <x v="1"/>
  </r>
  <r>
    <x v="0"/>
    <n v="68.426865671641792"/>
    <n v="1274"/>
    <n v="5.3710255629232179E-2"/>
    <s v="US"/>
    <s v="USD"/>
    <n v="1517810400"/>
    <x v="689"/>
    <n v="1520402400"/>
    <d v="2018-03-07T06:00:00"/>
    <b v="0"/>
    <b v="0"/>
    <s v="music/electric music"/>
    <x v="1"/>
    <x v="5"/>
  </r>
  <r>
    <x v="0"/>
    <n v="34.351966873706004"/>
    <n v="210"/>
    <n v="0.16358079463669525"/>
    <s v="IT"/>
    <s v="EUR"/>
    <n v="1564635600"/>
    <x v="690"/>
    <n v="1567141200"/>
    <d v="2019-08-30T05:00:00"/>
    <b v="0"/>
    <b v="1"/>
    <s v="games/video games"/>
    <x v="6"/>
    <x v="11"/>
  </r>
  <r>
    <x v="1"/>
    <n v="655.4545454545455"/>
    <n v="166"/>
    <n v="3.9485213581599128"/>
    <s v="US"/>
    <s v="USD"/>
    <n v="1500699600"/>
    <x v="691"/>
    <n v="1501131600"/>
    <d v="2017-07-27T05:00:00"/>
    <b v="0"/>
    <b v="0"/>
    <s v="music/rock"/>
    <x v="1"/>
    <x v="1"/>
  </r>
  <r>
    <x v="1"/>
    <n v="177.25714285714284"/>
    <n v="100"/>
    <n v="1.7725714285714285"/>
    <s v="AU"/>
    <s v="AUD"/>
    <n v="1354082400"/>
    <x v="692"/>
    <n v="1355032800"/>
    <d v="2012-12-09T06:00:00"/>
    <b v="0"/>
    <b v="0"/>
    <s v="music/jazz"/>
    <x v="1"/>
    <x v="17"/>
  </r>
  <r>
    <x v="1"/>
    <n v="113.17857142857144"/>
    <n v="235"/>
    <n v="0.48161094224924017"/>
    <s v="US"/>
    <s v="USD"/>
    <n v="1336453200"/>
    <x v="693"/>
    <n v="1339477200"/>
    <d v="2012-06-12T05:00:00"/>
    <b v="0"/>
    <b v="1"/>
    <s v="theater/plays"/>
    <x v="3"/>
    <x v="3"/>
  </r>
  <r>
    <x v="1"/>
    <n v="728.18181818181824"/>
    <n v="148"/>
    <n v="4.9201474201474209"/>
    <s v="US"/>
    <s v="USD"/>
    <n v="1305262800"/>
    <x v="694"/>
    <n v="1305954000"/>
    <d v="2011-05-21T05:00:00"/>
    <b v="0"/>
    <b v="0"/>
    <s v="music/rock"/>
    <x v="1"/>
    <x v="1"/>
  </r>
  <r>
    <x v="1"/>
    <n v="208.33333333333334"/>
    <n v="198"/>
    <n v="1.0521885521885523"/>
    <s v="US"/>
    <s v="USD"/>
    <n v="1492232400"/>
    <x v="695"/>
    <n v="1494392400"/>
    <d v="2017-05-10T05:00:00"/>
    <b v="1"/>
    <b v="1"/>
    <s v="music/indie rock"/>
    <x v="1"/>
    <x v="7"/>
  </r>
  <r>
    <x v="0"/>
    <n v="31.171232876712331"/>
    <n v="248"/>
    <n v="0.12569045514803359"/>
    <s v="AU"/>
    <s v="AUD"/>
    <n v="1537333200"/>
    <x v="123"/>
    <n v="1537419600"/>
    <d v="2018-09-20T05:00:00"/>
    <b v="0"/>
    <b v="0"/>
    <s v="film &amp; video/science fiction"/>
    <x v="4"/>
    <x v="22"/>
  </r>
  <r>
    <x v="0"/>
    <n v="56.967078189300416"/>
    <n v="513"/>
    <n v="0.11104693604152129"/>
    <s v="US"/>
    <s v="USD"/>
    <n v="1444107600"/>
    <x v="696"/>
    <n v="1447999200"/>
    <d v="2015-11-20T06:00:00"/>
    <b v="0"/>
    <b v="0"/>
    <s v="publishing/translations"/>
    <x v="5"/>
    <x v="18"/>
  </r>
  <r>
    <x v="1"/>
    <n v="231"/>
    <n v="150"/>
    <n v="1.54"/>
    <s v="US"/>
    <s v="USD"/>
    <n v="1386741600"/>
    <x v="626"/>
    <n v="1388037600"/>
    <d v="2013-12-26T06:00:00"/>
    <b v="0"/>
    <b v="0"/>
    <s v="theater/plays"/>
    <x v="3"/>
    <x v="3"/>
  </r>
  <r>
    <x v="0"/>
    <n v="86.867834394904463"/>
    <n v="3410"/>
    <n v="2.5474438238974915E-2"/>
    <s v="US"/>
    <s v="USD"/>
    <n v="1376542800"/>
    <x v="697"/>
    <n v="1378789200"/>
    <d v="2013-09-10T05:00:00"/>
    <b v="0"/>
    <b v="0"/>
    <s v="games/video games"/>
    <x v="6"/>
    <x v="11"/>
  </r>
  <r>
    <x v="1"/>
    <n v="270.74418604651163"/>
    <n v="216"/>
    <n v="1.2534453057708872"/>
    <s v="IT"/>
    <s v="EUR"/>
    <n v="1397451600"/>
    <x v="698"/>
    <n v="1398056400"/>
    <d v="2014-04-21T05:00:00"/>
    <b v="0"/>
    <b v="1"/>
    <s v="theater/plays"/>
    <x v="3"/>
    <x v="3"/>
  </r>
  <r>
    <x v="3"/>
    <n v="49.446428571428569"/>
    <n v="26"/>
    <n v="1.9017857142857142"/>
    <s v="US"/>
    <s v="USD"/>
    <n v="1548482400"/>
    <x v="699"/>
    <n v="1550815200"/>
    <d v="2019-02-22T06:00:00"/>
    <b v="0"/>
    <b v="0"/>
    <s v="theater/plays"/>
    <x v="3"/>
    <x v="3"/>
  </r>
  <r>
    <x v="1"/>
    <n v="113.3596256684492"/>
    <n v="5139"/>
    <n v="2.2058693455623505E-2"/>
    <s v="US"/>
    <s v="USD"/>
    <n v="1549692000"/>
    <x v="700"/>
    <n v="1550037600"/>
    <d v="2019-02-13T06:00:00"/>
    <b v="0"/>
    <b v="0"/>
    <s v="music/indie rock"/>
    <x v="1"/>
    <x v="7"/>
  </r>
  <r>
    <x v="1"/>
    <n v="190.55555555555554"/>
    <n v="2353"/>
    <n v="8.098408650894838E-2"/>
    <s v="US"/>
    <s v="USD"/>
    <n v="1492059600"/>
    <x v="701"/>
    <n v="1492923600"/>
    <d v="2017-04-23T05:00:00"/>
    <b v="0"/>
    <b v="0"/>
    <s v="theater/plays"/>
    <x v="3"/>
    <x v="3"/>
  </r>
  <r>
    <x v="1"/>
    <n v="135.5"/>
    <n v="78"/>
    <n v="1.7371794871794872"/>
    <s v="IT"/>
    <s v="EUR"/>
    <n v="1463979600"/>
    <x v="702"/>
    <n v="1467522000"/>
    <d v="2016-07-03T05:00:00"/>
    <b v="0"/>
    <b v="0"/>
    <s v="technology/web"/>
    <x v="2"/>
    <x v="2"/>
  </r>
  <r>
    <x v="0"/>
    <n v="10.297872340425531"/>
    <n v="10"/>
    <n v="1.0297872340425531"/>
    <s v="US"/>
    <s v="USD"/>
    <n v="1415253600"/>
    <x v="703"/>
    <n v="1416117600"/>
    <d v="2014-11-16T06:00:00"/>
    <b v="0"/>
    <b v="0"/>
    <s v="music/rock"/>
    <x v="1"/>
    <x v="1"/>
  </r>
  <r>
    <x v="0"/>
    <n v="65.544223826714799"/>
    <n v="2201"/>
    <n v="2.977929296988405E-2"/>
    <s v="US"/>
    <s v="USD"/>
    <n v="1562216400"/>
    <x v="704"/>
    <n v="1563771600"/>
    <d v="2019-07-22T05:00:00"/>
    <b v="0"/>
    <b v="0"/>
    <s v="theater/plays"/>
    <x v="3"/>
    <x v="3"/>
  </r>
  <r>
    <x v="0"/>
    <n v="49.026652452025587"/>
    <n v="676"/>
    <n v="7.2524633804771574E-2"/>
    <s v="US"/>
    <s v="USD"/>
    <n v="1316754000"/>
    <x v="431"/>
    <n v="1319259600"/>
    <d v="2011-10-22T05:00:00"/>
    <b v="0"/>
    <b v="0"/>
    <s v="theater/plays"/>
    <x v="3"/>
    <x v="3"/>
  </r>
  <r>
    <x v="1"/>
    <n v="787.92307692307691"/>
    <n v="174"/>
    <n v="4.5282935455349245"/>
    <s v="CH"/>
    <s v="CHF"/>
    <n v="1313211600"/>
    <x v="705"/>
    <n v="1313643600"/>
    <d v="2011-08-18T05:00:00"/>
    <b v="0"/>
    <b v="0"/>
    <s v="film &amp; video/animation"/>
    <x v="4"/>
    <x v="10"/>
  </r>
  <r>
    <x v="0"/>
    <n v="80.306347746090154"/>
    <n v="831"/>
    <n v="9.66382042672565E-2"/>
    <s v="US"/>
    <s v="USD"/>
    <n v="1439528400"/>
    <x v="706"/>
    <n v="1440306000"/>
    <d v="2015-08-23T05:00:00"/>
    <b v="0"/>
    <b v="1"/>
    <s v="theater/plays"/>
    <x v="3"/>
    <x v="3"/>
  </r>
  <r>
    <x v="1"/>
    <n v="106.29411764705883"/>
    <n v="164"/>
    <n v="0.64813486370157825"/>
    <s v="US"/>
    <s v="USD"/>
    <n v="1469163600"/>
    <x v="707"/>
    <n v="1470805200"/>
    <d v="2016-08-10T05:00:00"/>
    <b v="0"/>
    <b v="1"/>
    <s v="film &amp; video/drama"/>
    <x v="4"/>
    <x v="6"/>
  </r>
  <r>
    <x v="3"/>
    <n v="50.735632183908038"/>
    <n v="56"/>
    <n v="0.90599343185550063"/>
    <s v="CH"/>
    <s v="CHF"/>
    <n v="1288501200"/>
    <x v="708"/>
    <n v="1292911200"/>
    <d v="2010-12-21T06:00:00"/>
    <b v="0"/>
    <b v="0"/>
    <s v="theater/plays"/>
    <x v="3"/>
    <x v="3"/>
  </r>
  <r>
    <x v="1"/>
    <n v="215.31372549019611"/>
    <n v="161"/>
    <n v="1.3373523322372429"/>
    <s v="US"/>
    <s v="USD"/>
    <n v="1298959200"/>
    <x v="709"/>
    <n v="1301374800"/>
    <d v="2011-03-29T05:00:00"/>
    <b v="0"/>
    <b v="1"/>
    <s v="film &amp; video/animation"/>
    <x v="4"/>
    <x v="10"/>
  </r>
  <r>
    <x v="1"/>
    <n v="141.22972972972974"/>
    <n v="138"/>
    <n v="1.0234038386212301"/>
    <s v="US"/>
    <s v="USD"/>
    <n v="1387260000"/>
    <x v="710"/>
    <n v="1387864800"/>
    <d v="2013-12-24T06:00:00"/>
    <b v="0"/>
    <b v="0"/>
    <s v="music/rock"/>
    <x v="1"/>
    <x v="1"/>
  </r>
  <r>
    <x v="1"/>
    <n v="115.33745781777279"/>
    <n v="3308"/>
    <n v="3.4866220622059491E-2"/>
    <s v="US"/>
    <s v="USD"/>
    <n v="1457244000"/>
    <x v="711"/>
    <n v="1458190800"/>
    <d v="2016-03-17T05:00:00"/>
    <b v="0"/>
    <b v="0"/>
    <s v="technology/web"/>
    <x v="2"/>
    <x v="2"/>
  </r>
  <r>
    <x v="1"/>
    <n v="193.11940298507463"/>
    <n v="127"/>
    <n v="1.5206252203549184"/>
    <s v="AU"/>
    <s v="AUD"/>
    <n v="1556341200"/>
    <x v="157"/>
    <n v="1559278800"/>
    <d v="2019-05-31T05:00:00"/>
    <b v="0"/>
    <b v="1"/>
    <s v="film &amp; video/animation"/>
    <x v="4"/>
    <x v="10"/>
  </r>
  <r>
    <x v="1"/>
    <n v="729.73333333333335"/>
    <n v="207"/>
    <n v="3.5252818035426734"/>
    <s v="IT"/>
    <s v="EUR"/>
    <n v="1522126800"/>
    <x v="630"/>
    <n v="1522731600"/>
    <d v="2018-04-03T05:00:00"/>
    <b v="0"/>
    <b v="1"/>
    <s v="music/jazz"/>
    <x v="1"/>
    <x v="17"/>
  </r>
  <r>
    <x v="0"/>
    <n v="99.66339869281046"/>
    <n v="859"/>
    <n v="0.11602258287870834"/>
    <s v="CA"/>
    <s v="CAD"/>
    <n v="1305954000"/>
    <x v="712"/>
    <n v="1306731600"/>
    <d v="2011-05-30T05:00:00"/>
    <b v="0"/>
    <b v="0"/>
    <s v="music/rock"/>
    <x v="1"/>
    <x v="1"/>
  </r>
  <r>
    <x v="2"/>
    <n v="88.166666666666671"/>
    <n v="31"/>
    <n v="2.8440860215053765"/>
    <s v="US"/>
    <s v="USD"/>
    <n v="1350709200"/>
    <x v="93"/>
    <n v="1352527200"/>
    <d v="2012-11-10T06:00:00"/>
    <b v="0"/>
    <b v="0"/>
    <s v="film &amp; video/animation"/>
    <x v="4"/>
    <x v="10"/>
  </r>
  <r>
    <x v="0"/>
    <n v="37.233333333333334"/>
    <n v="45"/>
    <n v="0.82740740740740748"/>
    <s v="US"/>
    <s v="USD"/>
    <n v="1401166800"/>
    <x v="713"/>
    <n v="1404363600"/>
    <d v="2014-07-03T05:00:00"/>
    <b v="0"/>
    <b v="0"/>
    <s v="theater/plays"/>
    <x v="3"/>
    <x v="3"/>
  </r>
  <r>
    <x v="3"/>
    <n v="30.540075309306079"/>
    <n v="1113"/>
    <n v="2.7439420763078239E-2"/>
    <s v="US"/>
    <s v="USD"/>
    <n v="1266127200"/>
    <x v="714"/>
    <n v="1266645600"/>
    <d v="2010-02-20T06:00:00"/>
    <b v="0"/>
    <b v="0"/>
    <s v="theater/plays"/>
    <x v="3"/>
    <x v="3"/>
  </r>
  <r>
    <x v="0"/>
    <n v="25.714285714285712"/>
    <n v="6"/>
    <n v="4.2857142857142856"/>
    <s v="US"/>
    <s v="USD"/>
    <n v="1481436000"/>
    <x v="715"/>
    <n v="1482818400"/>
    <d v="2016-12-27T06:00:00"/>
    <b v="0"/>
    <b v="0"/>
    <s v="food/food trucks"/>
    <x v="0"/>
    <x v="0"/>
  </r>
  <r>
    <x v="0"/>
    <n v="34"/>
    <n v="7"/>
    <n v="4.8571428571428568"/>
    <s v="US"/>
    <s v="USD"/>
    <n v="1372222800"/>
    <x v="716"/>
    <n v="1374642000"/>
    <d v="2013-07-24T05:00:00"/>
    <b v="0"/>
    <b v="1"/>
    <s v="theater/plays"/>
    <x v="3"/>
    <x v="3"/>
  </r>
  <r>
    <x v="1"/>
    <n v="1185.909090909091"/>
    <n v="181"/>
    <n v="6.5519839276745362"/>
    <s v="CH"/>
    <s v="CHF"/>
    <n v="1372136400"/>
    <x v="448"/>
    <n v="1372482000"/>
    <d v="2013-06-29T05:00:00"/>
    <b v="0"/>
    <b v="0"/>
    <s v="publishing/nonfiction"/>
    <x v="5"/>
    <x v="9"/>
  </r>
  <r>
    <x v="1"/>
    <n v="125.39393939393939"/>
    <n v="110"/>
    <n v="1.1399449035812672"/>
    <s v="US"/>
    <s v="USD"/>
    <n v="1513922400"/>
    <x v="717"/>
    <n v="1514959200"/>
    <d v="2018-01-03T06:00:00"/>
    <b v="0"/>
    <b v="0"/>
    <s v="music/rock"/>
    <x v="1"/>
    <x v="1"/>
  </r>
  <r>
    <x v="0"/>
    <n v="14.394366197183098"/>
    <n v="31"/>
    <n v="0.46433439345751931"/>
    <s v="US"/>
    <s v="USD"/>
    <n v="1477976400"/>
    <x v="718"/>
    <n v="1478235600"/>
    <d v="2016-11-04T05:00:00"/>
    <b v="0"/>
    <b v="0"/>
    <s v="film &amp; video/drama"/>
    <x v="4"/>
    <x v="6"/>
  </r>
  <r>
    <x v="0"/>
    <n v="54.807692307692314"/>
    <n v="78"/>
    <n v="0.70266272189349122"/>
    <s v="US"/>
    <s v="USD"/>
    <n v="1407474000"/>
    <x v="719"/>
    <n v="1408078800"/>
    <d v="2014-08-15T05:00:00"/>
    <b v="0"/>
    <b v="1"/>
    <s v="games/mobile games"/>
    <x v="6"/>
    <x v="20"/>
  </r>
  <r>
    <x v="1"/>
    <n v="109.63157894736841"/>
    <n v="185"/>
    <n v="0.59260312944523463"/>
    <s v="US"/>
    <s v="USD"/>
    <n v="1546149600"/>
    <x v="720"/>
    <n v="1548136800"/>
    <d v="2019-01-22T06:00:00"/>
    <b v="0"/>
    <b v="0"/>
    <s v="technology/web"/>
    <x v="2"/>
    <x v="2"/>
  </r>
  <r>
    <x v="1"/>
    <n v="188.47058823529412"/>
    <n v="121"/>
    <n v="1.5576081672338358"/>
    <s v="US"/>
    <s v="USD"/>
    <n v="1338440400"/>
    <x v="721"/>
    <n v="1340859600"/>
    <d v="2012-06-28T05:00:00"/>
    <b v="0"/>
    <b v="1"/>
    <s v="theater/plays"/>
    <x v="3"/>
    <x v="3"/>
  </r>
  <r>
    <x v="0"/>
    <n v="87.008284023668637"/>
    <n v="1225"/>
    <n v="7.102717063156623E-2"/>
    <s v="GB"/>
    <s v="GBP"/>
    <n v="1454133600"/>
    <x v="722"/>
    <n v="1454479200"/>
    <d v="2016-02-03T06:00:00"/>
    <b v="0"/>
    <b v="0"/>
    <s v="theater/plays"/>
    <x v="3"/>
    <x v="3"/>
  </r>
  <r>
    <x v="0"/>
    <n v="1"/>
    <n v="1"/>
    <n v="1"/>
    <s v="CH"/>
    <s v="CHF"/>
    <n v="1434085200"/>
    <x v="139"/>
    <n v="1434430800"/>
    <d v="2015-06-16T05:00:00"/>
    <b v="0"/>
    <b v="0"/>
    <s v="music/rock"/>
    <x v="1"/>
    <x v="1"/>
  </r>
  <r>
    <x v="1"/>
    <n v="202.9130434782609"/>
    <n v="106"/>
    <n v="1.9142739950779331"/>
    <s v="US"/>
    <s v="USD"/>
    <n v="1577772000"/>
    <x v="723"/>
    <n v="1579672800"/>
    <d v="2020-01-22T06:00:00"/>
    <b v="0"/>
    <b v="1"/>
    <s v="photography/photography books"/>
    <x v="7"/>
    <x v="14"/>
  </r>
  <r>
    <x v="1"/>
    <n v="197.03225806451613"/>
    <n v="142"/>
    <n v="1.3875511131303953"/>
    <s v="US"/>
    <s v="USD"/>
    <n v="1562216400"/>
    <x v="704"/>
    <n v="1562389200"/>
    <d v="2019-07-06T05:00:00"/>
    <b v="0"/>
    <b v="0"/>
    <s v="photography/photography books"/>
    <x v="7"/>
    <x v="14"/>
  </r>
  <r>
    <x v="1"/>
    <n v="107"/>
    <n v="233"/>
    <n v="0.45922746781115881"/>
    <s v="US"/>
    <s v="USD"/>
    <n v="1548568800"/>
    <x v="724"/>
    <n v="1551506400"/>
    <d v="2019-03-02T06:00:00"/>
    <b v="0"/>
    <b v="0"/>
    <s v="theater/plays"/>
    <x v="3"/>
    <x v="3"/>
  </r>
  <r>
    <x v="1"/>
    <n v="268.73076923076923"/>
    <n v="218"/>
    <n v="1.2327099505998589"/>
    <s v="US"/>
    <s v="USD"/>
    <n v="1514872800"/>
    <x v="725"/>
    <n v="1516600800"/>
    <d v="2018-01-22T06:00:00"/>
    <b v="0"/>
    <b v="0"/>
    <s v="music/rock"/>
    <x v="1"/>
    <x v="1"/>
  </r>
  <r>
    <x v="0"/>
    <n v="50.845360824742272"/>
    <n v="67"/>
    <n v="0.75888598245883987"/>
    <s v="AU"/>
    <s v="AUD"/>
    <n v="1416031200"/>
    <x v="660"/>
    <n v="1420437600"/>
    <d v="2015-01-05T06:00:00"/>
    <b v="0"/>
    <b v="0"/>
    <s v="film &amp; video/documentary"/>
    <x v="4"/>
    <x v="4"/>
  </r>
  <r>
    <x v="1"/>
    <n v="1180.2857142857142"/>
    <n v="76"/>
    <n v="15.530075187969924"/>
    <s v="US"/>
    <s v="USD"/>
    <n v="1330927200"/>
    <x v="726"/>
    <n v="1332997200"/>
    <d v="2012-03-29T05:00:00"/>
    <b v="0"/>
    <b v="1"/>
    <s v="film &amp; video/drama"/>
    <x v="4"/>
    <x v="6"/>
  </r>
  <r>
    <x v="1"/>
    <n v="264"/>
    <n v="43"/>
    <n v="6.1395348837209305"/>
    <s v="US"/>
    <s v="USD"/>
    <n v="1571115600"/>
    <x v="727"/>
    <n v="1574920800"/>
    <d v="2019-11-28T06:00:00"/>
    <b v="0"/>
    <b v="1"/>
    <s v="theater/plays"/>
    <x v="3"/>
    <x v="3"/>
  </r>
  <r>
    <x v="0"/>
    <n v="30.44230769230769"/>
    <n v="19"/>
    <n v="1.6022267206477732"/>
    <s v="US"/>
    <s v="USD"/>
    <n v="1463461200"/>
    <x v="728"/>
    <n v="1464930000"/>
    <d v="2016-06-03T05:00:00"/>
    <b v="0"/>
    <b v="0"/>
    <s v="food/food trucks"/>
    <x v="0"/>
    <x v="0"/>
  </r>
  <r>
    <x v="0"/>
    <n v="62.880681818181813"/>
    <n v="2108"/>
    <n v="2.9829545454545452E-2"/>
    <s v="CH"/>
    <s v="CHF"/>
    <n v="1344920400"/>
    <x v="729"/>
    <n v="1345006800"/>
    <d v="2012-08-15T05:00:00"/>
    <b v="0"/>
    <b v="0"/>
    <s v="film &amp; video/documentary"/>
    <x v="4"/>
    <x v="4"/>
  </r>
  <r>
    <x v="1"/>
    <n v="193.125"/>
    <n v="221"/>
    <n v="0.87386877828054299"/>
    <s v="US"/>
    <s v="USD"/>
    <n v="1511848800"/>
    <x v="730"/>
    <n v="1512712800"/>
    <d v="2017-12-08T06:00:00"/>
    <b v="0"/>
    <b v="1"/>
    <s v="theater/plays"/>
    <x v="3"/>
    <x v="3"/>
  </r>
  <r>
    <x v="0"/>
    <n v="77.102702702702715"/>
    <n v="679"/>
    <n v="0.11355331767702903"/>
    <s v="US"/>
    <s v="USD"/>
    <n v="1452319200"/>
    <x v="731"/>
    <n v="1452492000"/>
    <d v="2016-01-11T06:00:00"/>
    <b v="0"/>
    <b v="1"/>
    <s v="games/video games"/>
    <x v="6"/>
    <x v="11"/>
  </r>
  <r>
    <x v="1"/>
    <n v="225.52763819095478"/>
    <n v="2805"/>
    <n v="8.0402010050251257E-2"/>
    <s v="CA"/>
    <s v="CAD"/>
    <n v="1523854800"/>
    <x v="78"/>
    <n v="1524286800"/>
    <d v="2018-04-21T05:00:00"/>
    <b v="0"/>
    <b v="0"/>
    <s v="publishing/nonfiction"/>
    <x v="5"/>
    <x v="9"/>
  </r>
  <r>
    <x v="1"/>
    <n v="239.40625"/>
    <n v="68"/>
    <n v="3.5206801470588234"/>
    <s v="US"/>
    <s v="USD"/>
    <n v="1346043600"/>
    <x v="732"/>
    <n v="1346907600"/>
    <d v="2012-09-06T05:00:00"/>
    <b v="0"/>
    <b v="0"/>
    <s v="games/video games"/>
    <x v="6"/>
    <x v="11"/>
  </r>
  <r>
    <x v="0"/>
    <n v="92.1875"/>
    <n v="36"/>
    <n v="2.5607638888888888"/>
    <s v="DK"/>
    <s v="DKK"/>
    <n v="1464325200"/>
    <x v="733"/>
    <n v="1464498000"/>
    <d v="2016-05-29T05:00:00"/>
    <b v="0"/>
    <b v="1"/>
    <s v="music/rock"/>
    <x v="1"/>
    <x v="1"/>
  </r>
  <r>
    <x v="1"/>
    <n v="130.23333333333335"/>
    <n v="183"/>
    <n v="0.7116575591985429"/>
    <s v="CA"/>
    <s v="CAD"/>
    <n v="1511935200"/>
    <x v="734"/>
    <n v="1514181600"/>
    <d v="2017-12-25T06:00:00"/>
    <b v="0"/>
    <b v="0"/>
    <s v="music/rock"/>
    <x v="1"/>
    <x v="1"/>
  </r>
  <r>
    <x v="1"/>
    <n v="615.21739130434787"/>
    <n v="133"/>
    <n v="4.6256946714612619"/>
    <s v="US"/>
    <s v="USD"/>
    <n v="1392012000"/>
    <x v="406"/>
    <n v="1392184800"/>
    <d v="2014-02-12T06:00:00"/>
    <b v="1"/>
    <b v="1"/>
    <s v="theater/plays"/>
    <x v="3"/>
    <x v="3"/>
  </r>
  <r>
    <x v="1"/>
    <n v="368.79532163742692"/>
    <n v="2489"/>
    <n v="0.14817007699374324"/>
    <s v="IT"/>
    <s v="EUR"/>
    <n v="1556946000"/>
    <x v="735"/>
    <n v="1559365200"/>
    <d v="2019-06-01T05:00:00"/>
    <b v="0"/>
    <b v="1"/>
    <s v="publishing/nonfiction"/>
    <x v="5"/>
    <x v="9"/>
  </r>
  <r>
    <x v="1"/>
    <n v="1094.8571428571429"/>
    <n v="69"/>
    <n v="15.867494824016564"/>
    <s v="US"/>
    <s v="USD"/>
    <n v="1548050400"/>
    <x v="736"/>
    <n v="1549173600"/>
    <d v="2019-02-03T06:00:00"/>
    <b v="0"/>
    <b v="1"/>
    <s v="theater/plays"/>
    <x v="3"/>
    <x v="3"/>
  </r>
  <r>
    <x v="0"/>
    <n v="50.662921348314605"/>
    <n v="47"/>
    <n v="1.0779344967726512"/>
    <s v="US"/>
    <s v="USD"/>
    <n v="1353736800"/>
    <x v="737"/>
    <n v="1355032800"/>
    <d v="2012-12-09T06:00:00"/>
    <b v="1"/>
    <b v="0"/>
    <s v="games/video games"/>
    <x v="6"/>
    <x v="11"/>
  </r>
  <r>
    <x v="1"/>
    <n v="800.6"/>
    <n v="279"/>
    <n v="2.8695340501792117"/>
    <s v="GB"/>
    <s v="GBP"/>
    <n v="1532840400"/>
    <x v="192"/>
    <n v="1533963600"/>
    <d v="2018-08-11T05:00:00"/>
    <b v="0"/>
    <b v="1"/>
    <s v="music/rock"/>
    <x v="1"/>
    <x v="1"/>
  </r>
  <r>
    <x v="1"/>
    <n v="291.28571428571428"/>
    <n v="210"/>
    <n v="1.3870748299319728"/>
    <s v="US"/>
    <s v="USD"/>
    <n v="1488261600"/>
    <x v="738"/>
    <n v="1489381200"/>
    <d v="2017-03-13T05:00:00"/>
    <b v="0"/>
    <b v="0"/>
    <s v="film &amp; video/documentary"/>
    <x v="4"/>
    <x v="4"/>
  </r>
  <r>
    <x v="1"/>
    <n v="349.9666666666667"/>
    <n v="2100"/>
    <n v="0.16665079365079366"/>
    <s v="US"/>
    <s v="USD"/>
    <n v="1393567200"/>
    <x v="739"/>
    <n v="1395032400"/>
    <d v="2014-03-17T05:00:00"/>
    <b v="0"/>
    <b v="0"/>
    <s v="music/rock"/>
    <x v="1"/>
    <x v="1"/>
  </r>
  <r>
    <x v="1"/>
    <n v="357.07317073170731"/>
    <n v="252"/>
    <n v="1.4169570267131242"/>
    <s v="US"/>
    <s v="USD"/>
    <n v="1410325200"/>
    <x v="613"/>
    <n v="1412485200"/>
    <d v="2014-10-05T05:00:00"/>
    <b v="1"/>
    <b v="1"/>
    <s v="music/rock"/>
    <x v="1"/>
    <x v="1"/>
  </r>
  <r>
    <x v="1"/>
    <n v="126.48941176470588"/>
    <n v="1280"/>
    <n v="9.881985294117647E-2"/>
    <s v="US"/>
    <s v="USD"/>
    <n v="1276923600"/>
    <x v="740"/>
    <n v="1279688400"/>
    <d v="2010-07-21T05:00:00"/>
    <b v="0"/>
    <b v="1"/>
    <s v="publishing/nonfiction"/>
    <x v="5"/>
    <x v="9"/>
  </r>
  <r>
    <x v="1"/>
    <n v="387.5"/>
    <n v="157"/>
    <n v="2.468152866242038"/>
    <s v="GB"/>
    <s v="GBP"/>
    <n v="1500958800"/>
    <x v="145"/>
    <n v="1501995600"/>
    <d v="2017-08-06T05:00:00"/>
    <b v="0"/>
    <b v="0"/>
    <s v="film &amp; video/shorts"/>
    <x v="4"/>
    <x v="12"/>
  </r>
  <r>
    <x v="1"/>
    <n v="457.03571428571428"/>
    <n v="194"/>
    <n v="2.3558541973490428"/>
    <s v="US"/>
    <s v="USD"/>
    <n v="1292220000"/>
    <x v="741"/>
    <n v="1294639200"/>
    <d v="2011-01-10T06:00:00"/>
    <b v="0"/>
    <b v="1"/>
    <s v="theater/plays"/>
    <x v="3"/>
    <x v="3"/>
  </r>
  <r>
    <x v="1"/>
    <n v="266.69565217391306"/>
    <n v="82"/>
    <n v="3.252386002120891"/>
    <s v="AU"/>
    <s v="AUD"/>
    <n v="1304398800"/>
    <x v="742"/>
    <n v="1305435600"/>
    <d v="2011-05-15T05:00:00"/>
    <b v="0"/>
    <b v="1"/>
    <s v="film &amp; video/drama"/>
    <x v="4"/>
    <x v="6"/>
  </r>
  <r>
    <x v="0"/>
    <n v="69"/>
    <n v="70"/>
    <n v="0.98571428571428577"/>
    <s v="US"/>
    <s v="USD"/>
    <n v="1535432400"/>
    <x v="202"/>
    <n v="1537592400"/>
    <d v="2018-09-22T05:00:00"/>
    <b v="0"/>
    <b v="0"/>
    <s v="theater/plays"/>
    <x v="3"/>
    <x v="3"/>
  </r>
  <r>
    <x v="0"/>
    <n v="51.34375"/>
    <n v="154"/>
    <n v="0.33340097402597402"/>
    <s v="US"/>
    <s v="USD"/>
    <n v="1433826000"/>
    <x v="743"/>
    <n v="1435122000"/>
    <d v="2015-06-24T05:00:00"/>
    <b v="0"/>
    <b v="0"/>
    <s v="theater/plays"/>
    <x v="3"/>
    <x v="3"/>
  </r>
  <r>
    <x v="0"/>
    <n v="1.1710526315789473"/>
    <n v="22"/>
    <n v="5.3229665071770335E-2"/>
    <s v="US"/>
    <s v="USD"/>
    <n v="1514959200"/>
    <x v="744"/>
    <n v="1520056800"/>
    <d v="2018-03-03T06:00:00"/>
    <b v="0"/>
    <b v="0"/>
    <s v="theater/plays"/>
    <x v="3"/>
    <x v="3"/>
  </r>
  <r>
    <x v="1"/>
    <n v="108.97734294541709"/>
    <n v="4233"/>
    <n v="2.5744706578175548E-2"/>
    <s v="US"/>
    <s v="USD"/>
    <n v="1332738000"/>
    <x v="745"/>
    <n v="1335675600"/>
    <d v="2012-04-29T05:00:00"/>
    <b v="0"/>
    <b v="0"/>
    <s v="photography/photography books"/>
    <x v="7"/>
    <x v="14"/>
  </r>
  <r>
    <x v="1"/>
    <n v="315.17592592592592"/>
    <n v="1297"/>
    <n v="0.24300379793826207"/>
    <s v="DK"/>
    <s v="DKK"/>
    <n v="1445490000"/>
    <x v="746"/>
    <n v="1448431200"/>
    <d v="2015-11-25T06:00:00"/>
    <b v="1"/>
    <b v="0"/>
    <s v="publishing/translations"/>
    <x v="5"/>
    <x v="18"/>
  </r>
  <r>
    <x v="1"/>
    <n v="157.69117647058823"/>
    <n v="165"/>
    <n v="0.95570409982174687"/>
    <s v="DK"/>
    <s v="DKK"/>
    <n v="1297663200"/>
    <x v="747"/>
    <n v="1298613600"/>
    <d v="2011-02-25T06:00:00"/>
    <b v="0"/>
    <b v="0"/>
    <s v="publishing/translations"/>
    <x v="5"/>
    <x v="18"/>
  </r>
  <r>
    <x v="1"/>
    <n v="153.8082191780822"/>
    <n v="119"/>
    <n v="1.2925060435132958"/>
    <s v="US"/>
    <s v="USD"/>
    <n v="1371963600"/>
    <x v="362"/>
    <n v="1372482000"/>
    <d v="2013-06-29T05:00:00"/>
    <b v="0"/>
    <b v="0"/>
    <s v="theater/plays"/>
    <x v="3"/>
    <x v="3"/>
  </r>
  <r>
    <x v="0"/>
    <n v="89.738979118329468"/>
    <n v="1758"/>
    <n v="5.104606320724088E-2"/>
    <s v="US"/>
    <s v="USD"/>
    <n v="1425103200"/>
    <x v="748"/>
    <n v="1425621600"/>
    <d v="2015-03-06T06:00:00"/>
    <b v="0"/>
    <b v="0"/>
    <s v="technology/web"/>
    <x v="2"/>
    <x v="2"/>
  </r>
  <r>
    <x v="0"/>
    <n v="75.135802469135797"/>
    <n v="94"/>
    <n v="0.79931704754399779"/>
    <s v="US"/>
    <s v="USD"/>
    <n v="1265349600"/>
    <x v="749"/>
    <n v="1266300000"/>
    <d v="2010-02-16T06:00:00"/>
    <b v="0"/>
    <b v="0"/>
    <s v="music/indie rock"/>
    <x v="1"/>
    <x v="7"/>
  </r>
  <r>
    <x v="1"/>
    <n v="852.88135593220341"/>
    <n v="1797"/>
    <n v="0.47461399884930627"/>
    <s v="US"/>
    <s v="USD"/>
    <n v="1301202000"/>
    <x v="643"/>
    <n v="1305867600"/>
    <d v="2011-05-20T05:00:00"/>
    <b v="0"/>
    <b v="0"/>
    <s v="music/jazz"/>
    <x v="1"/>
    <x v="17"/>
  </r>
  <r>
    <x v="1"/>
    <n v="138.90625"/>
    <n v="261"/>
    <n v="0.53220785440613028"/>
    <s v="US"/>
    <s v="USD"/>
    <n v="1538024400"/>
    <x v="750"/>
    <n v="1538802000"/>
    <d v="2018-10-06T05:00:00"/>
    <b v="0"/>
    <b v="0"/>
    <s v="theater/plays"/>
    <x v="3"/>
    <x v="3"/>
  </r>
  <r>
    <x v="1"/>
    <n v="190.18181818181819"/>
    <n v="157"/>
    <n v="1.2113491603937465"/>
    <s v="US"/>
    <s v="USD"/>
    <n v="1395032400"/>
    <x v="751"/>
    <n v="1398920400"/>
    <d v="2014-05-01T05:00:00"/>
    <b v="0"/>
    <b v="1"/>
    <s v="film &amp; video/documentary"/>
    <x v="4"/>
    <x v="4"/>
  </r>
  <r>
    <x v="1"/>
    <n v="100.24333619948409"/>
    <n v="3533"/>
    <n v="2.8373432267048991E-2"/>
    <s v="US"/>
    <s v="USD"/>
    <n v="1405486800"/>
    <x v="752"/>
    <n v="1405659600"/>
    <d v="2014-07-18T05:00:00"/>
    <b v="0"/>
    <b v="1"/>
    <s v="theater/plays"/>
    <x v="3"/>
    <x v="3"/>
  </r>
  <r>
    <x v="1"/>
    <n v="142.75824175824175"/>
    <n v="155"/>
    <n v="0.92102091456930157"/>
    <s v="US"/>
    <s v="USD"/>
    <n v="1455861600"/>
    <x v="753"/>
    <n v="1457244000"/>
    <d v="2016-03-06T06:00:00"/>
    <b v="0"/>
    <b v="0"/>
    <s v="technology/web"/>
    <x v="2"/>
    <x v="2"/>
  </r>
  <r>
    <x v="1"/>
    <n v="563.13333333333333"/>
    <n v="132"/>
    <n v="4.2661616161616163"/>
    <s v="IT"/>
    <s v="EUR"/>
    <n v="1529038800"/>
    <x v="754"/>
    <n v="1529298000"/>
    <d v="2018-06-18T05:00:00"/>
    <b v="0"/>
    <b v="0"/>
    <s v="technology/wearables"/>
    <x v="2"/>
    <x v="8"/>
  </r>
  <r>
    <x v="0"/>
    <n v="30.715909090909086"/>
    <n v="33"/>
    <n v="0.93078512396694202"/>
    <s v="US"/>
    <s v="USD"/>
    <n v="1535259600"/>
    <x v="755"/>
    <n v="1535778000"/>
    <d v="2018-09-01T05:00:00"/>
    <b v="0"/>
    <b v="0"/>
    <s v="photography/photography books"/>
    <x v="7"/>
    <x v="14"/>
  </r>
  <r>
    <x v="3"/>
    <n v="99.39772727272728"/>
    <n v="94"/>
    <n v="1.0574226305609284"/>
    <s v="US"/>
    <s v="USD"/>
    <n v="1327212000"/>
    <x v="756"/>
    <n v="1327471200"/>
    <d v="2012-01-25T06:00:00"/>
    <b v="0"/>
    <b v="0"/>
    <s v="film &amp; video/documentary"/>
    <x v="4"/>
    <x v="4"/>
  </r>
  <r>
    <x v="1"/>
    <n v="197.54935622317598"/>
    <n v="1354"/>
    <n v="0.14590055851046971"/>
    <s v="GB"/>
    <s v="GBP"/>
    <n v="1526360400"/>
    <x v="757"/>
    <n v="1529557200"/>
    <d v="2018-06-21T05:00:00"/>
    <b v="0"/>
    <b v="0"/>
    <s v="technology/web"/>
    <x v="2"/>
    <x v="2"/>
  </r>
  <r>
    <x v="1"/>
    <n v="508.5"/>
    <n v="48"/>
    <n v="10.59375"/>
    <s v="US"/>
    <s v="USD"/>
    <n v="1532149200"/>
    <x v="758"/>
    <n v="1535259600"/>
    <d v="2018-08-26T05:00:00"/>
    <b v="1"/>
    <b v="1"/>
    <s v="technology/web"/>
    <x v="2"/>
    <x v="2"/>
  </r>
  <r>
    <x v="1"/>
    <n v="237.74468085106383"/>
    <n v="110"/>
    <n v="2.1613152804642168"/>
    <s v="US"/>
    <s v="USD"/>
    <n v="1515304800"/>
    <x v="759"/>
    <n v="1515564000"/>
    <d v="2018-01-10T06:00:00"/>
    <b v="0"/>
    <b v="0"/>
    <s v="food/food trucks"/>
    <x v="0"/>
    <x v="0"/>
  </r>
  <r>
    <x v="1"/>
    <n v="338.46875"/>
    <n v="172"/>
    <n v="1.9678415697674418"/>
    <s v="US"/>
    <s v="USD"/>
    <n v="1276318800"/>
    <x v="760"/>
    <n v="1277096400"/>
    <d v="2010-06-21T05:00:00"/>
    <b v="0"/>
    <b v="0"/>
    <s v="film &amp; video/drama"/>
    <x v="4"/>
    <x v="6"/>
  </r>
  <r>
    <x v="1"/>
    <n v="133.08955223880596"/>
    <n v="307"/>
    <n v="0.4335164568039282"/>
    <s v="US"/>
    <s v="USD"/>
    <n v="1328767200"/>
    <x v="761"/>
    <n v="1329026400"/>
    <d v="2012-02-12T06:00:00"/>
    <b v="0"/>
    <b v="1"/>
    <s v="music/indie rock"/>
    <x v="1"/>
    <x v="7"/>
  </r>
  <r>
    <x v="0"/>
    <n v="1"/>
    <n v="1"/>
    <n v="1"/>
    <s v="US"/>
    <s v="USD"/>
    <n v="1321682400"/>
    <x v="762"/>
    <n v="1322978400"/>
    <d v="2011-12-04T06:00:00"/>
    <b v="1"/>
    <b v="0"/>
    <s v="music/rock"/>
    <x v="1"/>
    <x v="1"/>
  </r>
  <r>
    <x v="1"/>
    <n v="207.79999999999998"/>
    <n v="160"/>
    <n v="1.2987499999999998"/>
    <s v="US"/>
    <s v="USD"/>
    <n v="1335934800"/>
    <x v="444"/>
    <n v="1338786000"/>
    <d v="2012-06-04T05:00:00"/>
    <b v="0"/>
    <b v="0"/>
    <s v="music/electric music"/>
    <x v="1"/>
    <x v="5"/>
  </r>
  <r>
    <x v="0"/>
    <n v="51.122448979591837"/>
    <n v="31"/>
    <n v="1.6491112574061884"/>
    <s v="US"/>
    <s v="USD"/>
    <n v="1310792400"/>
    <x v="763"/>
    <n v="1311656400"/>
    <d v="2011-07-26T05:00:00"/>
    <b v="0"/>
    <b v="1"/>
    <s v="games/video games"/>
    <x v="6"/>
    <x v="11"/>
  </r>
  <r>
    <x v="1"/>
    <n v="652.05847953216369"/>
    <n v="1467"/>
    <n v="0.44448430779288595"/>
    <s v="CA"/>
    <s v="CAD"/>
    <n v="1308546000"/>
    <x v="764"/>
    <n v="1308978000"/>
    <d v="2011-06-25T05:00:00"/>
    <b v="0"/>
    <b v="1"/>
    <s v="music/indie rock"/>
    <x v="1"/>
    <x v="7"/>
  </r>
  <r>
    <x v="1"/>
    <n v="113.63099415204678"/>
    <n v="2662"/>
    <n v="4.2686323873796686E-2"/>
    <s v="CA"/>
    <s v="CAD"/>
    <n v="1574056800"/>
    <x v="765"/>
    <n v="1576389600"/>
    <d v="2019-12-15T06:00:00"/>
    <b v="0"/>
    <b v="0"/>
    <s v="publishing/fiction"/>
    <x v="5"/>
    <x v="13"/>
  </r>
  <r>
    <x v="1"/>
    <n v="102.37606837606839"/>
    <n v="452"/>
    <n v="0.22649572649572652"/>
    <s v="AU"/>
    <s v="AUD"/>
    <n v="1308373200"/>
    <x v="766"/>
    <n v="1311051600"/>
    <d v="2011-07-19T05:00:00"/>
    <b v="0"/>
    <b v="0"/>
    <s v="theater/plays"/>
    <x v="3"/>
    <x v="3"/>
  </r>
  <r>
    <x v="1"/>
    <n v="356.58333333333331"/>
    <n v="158"/>
    <n v="2.2568565400843879"/>
    <s v="US"/>
    <s v="USD"/>
    <n v="1335243600"/>
    <x v="767"/>
    <n v="1336712400"/>
    <d v="2012-05-11T05:00:00"/>
    <b v="0"/>
    <b v="0"/>
    <s v="food/food trucks"/>
    <x v="0"/>
    <x v="0"/>
  </r>
  <r>
    <x v="1"/>
    <n v="139.86792452830187"/>
    <n v="225"/>
    <n v="0.62163522012578609"/>
    <s v="CH"/>
    <s v="CHF"/>
    <n v="1328421600"/>
    <x v="768"/>
    <n v="1330408800"/>
    <d v="2012-02-28T06:00:00"/>
    <b v="1"/>
    <b v="0"/>
    <s v="film &amp; video/shorts"/>
    <x v="4"/>
    <x v="12"/>
  </r>
  <r>
    <x v="0"/>
    <n v="69.45"/>
    <n v="35"/>
    <n v="1.9842857142857144"/>
    <s v="US"/>
    <s v="USD"/>
    <n v="1524286800"/>
    <x v="769"/>
    <n v="1524891600"/>
    <d v="2018-04-28T05:00:00"/>
    <b v="1"/>
    <b v="0"/>
    <s v="food/food trucks"/>
    <x v="0"/>
    <x v="0"/>
  </r>
  <r>
    <x v="0"/>
    <n v="35.534246575342465"/>
    <n v="63"/>
    <n v="0.56403565992607085"/>
    <s v="US"/>
    <s v="USD"/>
    <n v="1362117600"/>
    <x v="770"/>
    <n v="1363669200"/>
    <d v="2013-03-19T05:00:00"/>
    <b v="0"/>
    <b v="1"/>
    <s v="theater/plays"/>
    <x v="3"/>
    <x v="3"/>
  </r>
  <r>
    <x v="1"/>
    <n v="251.65"/>
    <n v="65"/>
    <n v="3.8715384615384618"/>
    <s v="US"/>
    <s v="USD"/>
    <n v="1550556000"/>
    <x v="771"/>
    <n v="1551420000"/>
    <d v="2019-03-01T06:00:00"/>
    <b v="0"/>
    <b v="1"/>
    <s v="technology/wearables"/>
    <x v="2"/>
    <x v="8"/>
  </r>
  <r>
    <x v="1"/>
    <n v="105.87500000000001"/>
    <n v="163"/>
    <n v="0.64953987730061358"/>
    <s v="US"/>
    <s v="USD"/>
    <n v="1269147600"/>
    <x v="772"/>
    <n v="1269838800"/>
    <d v="2010-03-29T05:00:00"/>
    <b v="0"/>
    <b v="0"/>
    <s v="theater/plays"/>
    <x v="3"/>
    <x v="3"/>
  </r>
  <r>
    <x v="1"/>
    <n v="187.42857142857144"/>
    <n v="85"/>
    <n v="2.2050420168067228"/>
    <s v="US"/>
    <s v="USD"/>
    <n v="1312174800"/>
    <x v="773"/>
    <n v="1312520400"/>
    <d v="2011-08-05T05:00:00"/>
    <b v="0"/>
    <b v="0"/>
    <s v="theater/plays"/>
    <x v="3"/>
    <x v="3"/>
  </r>
  <r>
    <x v="1"/>
    <n v="386.78571428571428"/>
    <n v="217"/>
    <n v="1.782422646477946"/>
    <s v="US"/>
    <s v="USD"/>
    <n v="1434517200"/>
    <x v="774"/>
    <n v="1436504400"/>
    <d v="2015-07-10T05:00:00"/>
    <b v="0"/>
    <b v="1"/>
    <s v="film &amp; video/television"/>
    <x v="4"/>
    <x v="19"/>
  </r>
  <r>
    <x v="1"/>
    <n v="347.07142857142856"/>
    <n v="150"/>
    <n v="2.3138095238095238"/>
    <s v="US"/>
    <s v="USD"/>
    <n v="1471582800"/>
    <x v="775"/>
    <n v="1472014800"/>
    <d v="2016-08-24T05:00:00"/>
    <b v="0"/>
    <b v="0"/>
    <s v="film &amp; video/shorts"/>
    <x v="4"/>
    <x v="12"/>
  </r>
  <r>
    <x v="1"/>
    <n v="185.82098765432099"/>
    <n v="3272"/>
    <n v="5.6791255395574877E-2"/>
    <s v="US"/>
    <s v="USD"/>
    <n v="1410757200"/>
    <x v="776"/>
    <n v="1411534800"/>
    <d v="2014-09-24T05:00:00"/>
    <b v="0"/>
    <b v="0"/>
    <s v="theater/plays"/>
    <x v="3"/>
    <x v="3"/>
  </r>
  <r>
    <x v="3"/>
    <n v="43.241247264770237"/>
    <n v="898"/>
    <n v="4.8152836597739689E-2"/>
    <s v="US"/>
    <s v="USD"/>
    <n v="1304830800"/>
    <x v="777"/>
    <n v="1304917200"/>
    <d v="2011-05-09T05:00:00"/>
    <b v="0"/>
    <b v="0"/>
    <s v="photography/photography books"/>
    <x v="7"/>
    <x v="14"/>
  </r>
  <r>
    <x v="1"/>
    <n v="162.4375"/>
    <n v="300"/>
    <n v="0.54145833333333337"/>
    <s v="US"/>
    <s v="USD"/>
    <n v="1539061200"/>
    <x v="778"/>
    <n v="1539579600"/>
    <d v="2018-10-15T05:00:00"/>
    <b v="0"/>
    <b v="0"/>
    <s v="food/food trucks"/>
    <x v="0"/>
    <x v="0"/>
  </r>
  <r>
    <x v="1"/>
    <n v="184.84285714285716"/>
    <n v="126"/>
    <n v="1.4670068027210885"/>
    <s v="US"/>
    <s v="USD"/>
    <n v="1381554000"/>
    <x v="779"/>
    <n v="1382504400"/>
    <d v="2013-10-23T05:00:00"/>
    <b v="0"/>
    <b v="0"/>
    <s v="theater/plays"/>
    <x v="3"/>
    <x v="3"/>
  </r>
  <r>
    <x v="0"/>
    <n v="23.703520691785052"/>
    <n v="526"/>
    <n v="4.5063727550922153E-2"/>
    <s v="US"/>
    <s v="USD"/>
    <n v="1277096400"/>
    <x v="780"/>
    <n v="1278306000"/>
    <d v="2010-07-05T05:00:00"/>
    <b v="0"/>
    <b v="0"/>
    <s v="film &amp; video/drama"/>
    <x v="4"/>
    <x v="6"/>
  </r>
  <r>
    <x v="0"/>
    <n v="89.870129870129873"/>
    <n v="121"/>
    <n v="0.74272834603413118"/>
    <s v="US"/>
    <s v="USD"/>
    <n v="1440392400"/>
    <x v="335"/>
    <n v="1442552400"/>
    <d v="2015-09-18T05:00:00"/>
    <b v="0"/>
    <b v="0"/>
    <s v="theater/plays"/>
    <x v="3"/>
    <x v="3"/>
  </r>
  <r>
    <x v="1"/>
    <n v="272.6041958041958"/>
    <n v="2320"/>
    <n v="0.11750180853629129"/>
    <s v="US"/>
    <s v="USD"/>
    <n v="1509512400"/>
    <x v="535"/>
    <n v="1511071200"/>
    <d v="2017-11-19T06:00:00"/>
    <b v="0"/>
    <b v="1"/>
    <s v="theater/plays"/>
    <x v="3"/>
    <x v="3"/>
  </r>
  <r>
    <x v="1"/>
    <n v="170.04255319148936"/>
    <n v="81"/>
    <n v="2.0992907801418439"/>
    <s v="AU"/>
    <s v="AUD"/>
    <n v="1535950800"/>
    <x v="270"/>
    <n v="1536382800"/>
    <d v="2018-09-08T05:00:00"/>
    <b v="0"/>
    <b v="0"/>
    <s v="film &amp; video/science fiction"/>
    <x v="4"/>
    <x v="22"/>
  </r>
  <r>
    <x v="1"/>
    <n v="188.28503562945369"/>
    <n v="1887"/>
    <n v="9.9780093073372378E-2"/>
    <s v="US"/>
    <s v="USD"/>
    <n v="1389160800"/>
    <x v="781"/>
    <n v="1389592800"/>
    <d v="2014-01-13T06:00:00"/>
    <b v="0"/>
    <b v="0"/>
    <s v="photography/photography books"/>
    <x v="7"/>
    <x v="14"/>
  </r>
  <r>
    <x v="1"/>
    <n v="346.93532338308455"/>
    <n v="4358"/>
    <n v="7.9608839693227296E-2"/>
    <s v="US"/>
    <s v="USD"/>
    <n v="1271998800"/>
    <x v="782"/>
    <n v="1275282000"/>
    <d v="2010-05-31T05:00:00"/>
    <b v="0"/>
    <b v="1"/>
    <s v="photography/photography books"/>
    <x v="7"/>
    <x v="14"/>
  </r>
  <r>
    <x v="0"/>
    <n v="69.177215189873422"/>
    <n v="67"/>
    <n v="1.0324957491025883"/>
    <s v="US"/>
    <s v="USD"/>
    <n v="1294898400"/>
    <x v="783"/>
    <n v="1294984800"/>
    <d v="2011-01-14T06:00:00"/>
    <b v="0"/>
    <b v="0"/>
    <s v="music/rock"/>
    <x v="1"/>
    <x v="1"/>
  </r>
  <r>
    <x v="0"/>
    <n v="25.433734939759034"/>
    <n v="57"/>
    <n v="0.44620587613612339"/>
    <s v="CA"/>
    <s v="CAD"/>
    <n v="1559970000"/>
    <x v="784"/>
    <n v="1562043600"/>
    <d v="2019-07-02T05:00:00"/>
    <b v="0"/>
    <b v="0"/>
    <s v="photography/photography books"/>
    <x v="7"/>
    <x v="14"/>
  </r>
  <r>
    <x v="0"/>
    <n v="77.400977995110026"/>
    <n v="1229"/>
    <n v="6.2978826684385703E-2"/>
    <s v="US"/>
    <s v="USD"/>
    <n v="1469509200"/>
    <x v="785"/>
    <n v="1469595600"/>
    <d v="2016-07-27T05:00:00"/>
    <b v="0"/>
    <b v="0"/>
    <s v="food/food trucks"/>
    <x v="0"/>
    <x v="0"/>
  </r>
  <r>
    <x v="0"/>
    <n v="37.481481481481481"/>
    <n v="12"/>
    <n v="3.1234567901234569"/>
    <s v="IT"/>
    <s v="EUR"/>
    <n v="1579068000"/>
    <x v="786"/>
    <n v="1581141600"/>
    <d v="2020-02-08T06:00:00"/>
    <b v="0"/>
    <b v="0"/>
    <s v="music/metal"/>
    <x v="1"/>
    <x v="16"/>
  </r>
  <r>
    <x v="1"/>
    <n v="543.79999999999995"/>
    <n v="53"/>
    <n v="10.260377358490565"/>
    <s v="US"/>
    <s v="USD"/>
    <n v="1487743200"/>
    <x v="787"/>
    <n v="1488520800"/>
    <d v="2017-03-03T06:00:00"/>
    <b v="0"/>
    <b v="0"/>
    <s v="publishing/nonfiction"/>
    <x v="5"/>
    <x v="9"/>
  </r>
  <r>
    <x v="1"/>
    <n v="228.52189349112427"/>
    <n v="2414"/>
    <n v="9.4665241711319084E-2"/>
    <s v="US"/>
    <s v="USD"/>
    <n v="1563685200"/>
    <x v="788"/>
    <n v="1563858000"/>
    <d v="2019-07-23T05:00:00"/>
    <b v="0"/>
    <b v="0"/>
    <s v="music/electric music"/>
    <x v="1"/>
    <x v="5"/>
  </r>
  <r>
    <x v="0"/>
    <n v="38.948339483394832"/>
    <n v="452"/>
    <n v="8.6168892662377941E-2"/>
    <s v="US"/>
    <s v="USD"/>
    <n v="1436418000"/>
    <x v="330"/>
    <n v="1438923600"/>
    <d v="2015-08-07T05:00:00"/>
    <b v="0"/>
    <b v="1"/>
    <s v="theater/plays"/>
    <x v="3"/>
    <x v="3"/>
  </r>
  <r>
    <x v="1"/>
    <n v="370"/>
    <n v="80"/>
    <n v="4.625"/>
    <s v="US"/>
    <s v="USD"/>
    <n v="1421820000"/>
    <x v="789"/>
    <n v="1422165600"/>
    <d v="2015-01-25T06:00:00"/>
    <b v="0"/>
    <b v="0"/>
    <s v="theater/plays"/>
    <x v="3"/>
    <x v="3"/>
  </r>
  <r>
    <x v="1"/>
    <n v="237.91176470588232"/>
    <n v="193"/>
    <n v="1.2327034440719291"/>
    <s v="US"/>
    <s v="USD"/>
    <n v="1274763600"/>
    <x v="790"/>
    <n v="1277874000"/>
    <d v="2010-06-30T05:00:00"/>
    <b v="0"/>
    <b v="0"/>
    <s v="film &amp; video/shorts"/>
    <x v="4"/>
    <x v="12"/>
  </r>
  <r>
    <x v="0"/>
    <n v="64.036299765807954"/>
    <n v="1886"/>
    <n v="3.395349934560337E-2"/>
    <s v="US"/>
    <s v="USD"/>
    <n v="1399179600"/>
    <x v="791"/>
    <n v="1399352400"/>
    <d v="2014-05-06T05:00:00"/>
    <b v="0"/>
    <b v="1"/>
    <s v="theater/plays"/>
    <x v="3"/>
    <x v="3"/>
  </r>
  <r>
    <x v="1"/>
    <n v="118.27777777777777"/>
    <n v="52"/>
    <n v="2.2745726495726495"/>
    <s v="US"/>
    <s v="USD"/>
    <n v="1275800400"/>
    <x v="792"/>
    <n v="1279083600"/>
    <d v="2010-07-14T05:00:00"/>
    <b v="0"/>
    <b v="0"/>
    <s v="theater/plays"/>
    <x v="3"/>
    <x v="3"/>
  </r>
  <r>
    <x v="0"/>
    <n v="84.824037184594957"/>
    <n v="1825"/>
    <n v="4.6478924484709562E-2"/>
    <s v="US"/>
    <s v="USD"/>
    <n v="1282798800"/>
    <x v="793"/>
    <n v="1284354000"/>
    <d v="2010-09-13T05:00:00"/>
    <b v="0"/>
    <b v="0"/>
    <s v="music/indie rock"/>
    <x v="1"/>
    <x v="7"/>
  </r>
  <r>
    <x v="0"/>
    <n v="29.346153846153843"/>
    <n v="31"/>
    <n v="0.94665012406947879"/>
    <s v="US"/>
    <s v="USD"/>
    <n v="1437109200"/>
    <x v="794"/>
    <n v="1441170000"/>
    <d v="2015-09-02T05:00:00"/>
    <b v="0"/>
    <b v="1"/>
    <s v="theater/plays"/>
    <x v="3"/>
    <x v="3"/>
  </r>
  <r>
    <x v="1"/>
    <n v="209.89655172413794"/>
    <n v="290"/>
    <n v="0.72378121284185493"/>
    <s v="US"/>
    <s v="USD"/>
    <n v="1491886800"/>
    <x v="795"/>
    <n v="1493528400"/>
    <d v="2017-04-30T05:00:00"/>
    <b v="0"/>
    <b v="0"/>
    <s v="theater/plays"/>
    <x v="3"/>
    <x v="3"/>
  </r>
  <r>
    <x v="1"/>
    <n v="169.78571428571431"/>
    <n v="122"/>
    <n v="1.3916861826697895"/>
    <s v="US"/>
    <s v="USD"/>
    <n v="1394600400"/>
    <x v="796"/>
    <n v="1395205200"/>
    <d v="2014-03-19T05:00:00"/>
    <b v="0"/>
    <b v="1"/>
    <s v="music/electric music"/>
    <x v="1"/>
    <x v="5"/>
  </r>
  <r>
    <x v="1"/>
    <n v="115.95907738095239"/>
    <n v="1470"/>
    <n v="7.8883726109491431E-2"/>
    <s v="US"/>
    <s v="USD"/>
    <n v="1561352400"/>
    <x v="797"/>
    <n v="1561438800"/>
    <d v="2019-06-25T05:00:00"/>
    <b v="0"/>
    <b v="0"/>
    <s v="music/indie rock"/>
    <x v="1"/>
    <x v="7"/>
  </r>
  <r>
    <x v="1"/>
    <n v="258.59999999999997"/>
    <n v="165"/>
    <n v="1.5672727272727272"/>
    <s v="CA"/>
    <s v="CAD"/>
    <n v="1322892000"/>
    <x v="798"/>
    <n v="1326693600"/>
    <d v="2012-01-16T06:00:00"/>
    <b v="0"/>
    <b v="0"/>
    <s v="film &amp; video/documentary"/>
    <x v="4"/>
    <x v="4"/>
  </r>
  <r>
    <x v="1"/>
    <n v="230.58333333333331"/>
    <n v="182"/>
    <n v="1.2669413919413919"/>
    <s v="US"/>
    <s v="USD"/>
    <n v="1274418000"/>
    <x v="799"/>
    <n v="1277960400"/>
    <d v="2010-07-01T05:00:00"/>
    <b v="0"/>
    <b v="0"/>
    <s v="publishing/translations"/>
    <x v="5"/>
    <x v="18"/>
  </r>
  <r>
    <x v="1"/>
    <n v="128.21428571428572"/>
    <n v="199"/>
    <n v="0.64429289303661164"/>
    <s v="IT"/>
    <s v="EUR"/>
    <n v="1434344400"/>
    <x v="800"/>
    <n v="1434690000"/>
    <d v="2015-06-19T05:00:00"/>
    <b v="0"/>
    <b v="1"/>
    <s v="film &amp; video/documentary"/>
    <x v="4"/>
    <x v="4"/>
  </r>
  <r>
    <x v="1"/>
    <n v="188.70588235294116"/>
    <n v="56"/>
    <n v="3.3697478991596634"/>
    <s v="GB"/>
    <s v="GBP"/>
    <n v="1373518800"/>
    <x v="801"/>
    <n v="1376110800"/>
    <d v="2013-08-10T05:00:00"/>
    <b v="0"/>
    <b v="1"/>
    <s v="film &amp; video/television"/>
    <x v="4"/>
    <x v="19"/>
  </r>
  <r>
    <x v="0"/>
    <n v="6.9511889862327907"/>
    <n v="107"/>
    <n v="6.4964383048904589E-2"/>
    <s v="US"/>
    <s v="USD"/>
    <n v="1517637600"/>
    <x v="802"/>
    <n v="1518415200"/>
    <d v="2018-02-12T06:00:00"/>
    <b v="0"/>
    <b v="0"/>
    <s v="theater/plays"/>
    <x v="3"/>
    <x v="3"/>
  </r>
  <r>
    <x v="1"/>
    <n v="774.43434343434342"/>
    <n v="1460"/>
    <n v="0.53043448180434483"/>
    <s v="AU"/>
    <s v="AUD"/>
    <n v="1310619600"/>
    <x v="803"/>
    <n v="1310878800"/>
    <d v="2011-07-17T05:00:00"/>
    <b v="0"/>
    <b v="1"/>
    <s v="food/food trucks"/>
    <x v="0"/>
    <x v="0"/>
  </r>
  <r>
    <x v="0"/>
    <n v="27.693181818181817"/>
    <n v="27"/>
    <n v="1.0256734006734005"/>
    <s v="US"/>
    <s v="USD"/>
    <n v="1556427600"/>
    <x v="212"/>
    <n v="1556600400"/>
    <d v="2019-04-30T05:00:00"/>
    <b v="0"/>
    <b v="0"/>
    <s v="theater/plays"/>
    <x v="3"/>
    <x v="3"/>
  </r>
  <r>
    <x v="0"/>
    <n v="52.479620323841424"/>
    <n v="1221"/>
    <n v="4.2980852026078153E-2"/>
    <s v="US"/>
    <s v="USD"/>
    <n v="1576476000"/>
    <x v="804"/>
    <n v="1576994400"/>
    <d v="2019-12-22T06:00:00"/>
    <b v="0"/>
    <b v="0"/>
    <s v="film &amp; video/documentary"/>
    <x v="4"/>
    <x v="4"/>
  </r>
  <r>
    <x v="1"/>
    <n v="407.09677419354841"/>
    <n v="123"/>
    <n v="3.3097298714922636"/>
    <s v="CH"/>
    <s v="CHF"/>
    <n v="1381122000"/>
    <x v="805"/>
    <n v="1382677200"/>
    <d v="2013-10-25T05:00:00"/>
    <b v="0"/>
    <b v="0"/>
    <s v="music/jazz"/>
    <x v="1"/>
    <x v="17"/>
  </r>
  <r>
    <x v="0"/>
    <n v="2"/>
    <n v="1"/>
    <n v="2"/>
    <s v="US"/>
    <s v="USD"/>
    <n v="1411102800"/>
    <x v="806"/>
    <n v="1411189200"/>
    <d v="2014-09-20T05:00:00"/>
    <b v="0"/>
    <b v="1"/>
    <s v="technology/web"/>
    <x v="2"/>
    <x v="2"/>
  </r>
  <r>
    <x v="1"/>
    <n v="156.17857142857144"/>
    <n v="159"/>
    <n v="0.98225516621743048"/>
    <s v="US"/>
    <s v="USD"/>
    <n v="1531803600"/>
    <x v="807"/>
    <n v="1534654800"/>
    <d v="2018-08-19T05:00:00"/>
    <b v="0"/>
    <b v="1"/>
    <s v="music/rock"/>
    <x v="1"/>
    <x v="1"/>
  </r>
  <r>
    <x v="1"/>
    <n v="252.42857142857144"/>
    <n v="110"/>
    <n v="2.2948051948051948"/>
    <s v="US"/>
    <s v="USD"/>
    <n v="1454133600"/>
    <x v="722"/>
    <n v="1457762400"/>
    <d v="2016-03-12T06:00:00"/>
    <b v="0"/>
    <b v="0"/>
    <s v="technology/web"/>
    <x v="2"/>
    <x v="2"/>
  </r>
  <r>
    <x v="2"/>
    <n v="1.729268292682927"/>
    <n v="14"/>
    <n v="0.12351916376306622"/>
    <s v="US"/>
    <s v="USD"/>
    <n v="1336194000"/>
    <x v="477"/>
    <n v="1337490000"/>
    <d v="2012-05-20T05:00:00"/>
    <b v="0"/>
    <b v="1"/>
    <s v="publishing/nonfiction"/>
    <x v="5"/>
    <x v="9"/>
  </r>
  <r>
    <x v="0"/>
    <n v="12.230769230769232"/>
    <n v="16"/>
    <n v="0.76442307692307698"/>
    <s v="US"/>
    <s v="USD"/>
    <n v="1349326800"/>
    <x v="259"/>
    <n v="1349672400"/>
    <d v="2012-10-08T05:00:00"/>
    <b v="0"/>
    <b v="0"/>
    <s v="publishing/radio &amp; podcasts"/>
    <x v="5"/>
    <x v="15"/>
  </r>
  <r>
    <x v="1"/>
    <n v="163.98734177215189"/>
    <n v="236"/>
    <n v="0.69486161767860977"/>
    <s v="US"/>
    <s v="USD"/>
    <n v="1379566800"/>
    <x v="9"/>
    <n v="1379826000"/>
    <d v="2013-09-22T05:00:00"/>
    <b v="0"/>
    <b v="0"/>
    <s v="theater/plays"/>
    <x v="3"/>
    <x v="3"/>
  </r>
  <r>
    <x v="1"/>
    <n v="162.98181818181817"/>
    <n v="191"/>
    <n v="0.85330794859590664"/>
    <s v="US"/>
    <s v="USD"/>
    <n v="1494651600"/>
    <x v="808"/>
    <n v="1497762000"/>
    <d v="2017-06-18T05:00:00"/>
    <b v="1"/>
    <b v="1"/>
    <s v="film &amp; video/documentary"/>
    <x v="4"/>
    <x v="4"/>
  </r>
  <r>
    <x v="0"/>
    <n v="20.252747252747252"/>
    <n v="41"/>
    <n v="0.49396944518895736"/>
    <s v="US"/>
    <s v="USD"/>
    <n v="1303880400"/>
    <x v="809"/>
    <n v="1304485200"/>
    <d v="2011-05-04T05:00:00"/>
    <b v="0"/>
    <b v="0"/>
    <s v="theater/plays"/>
    <x v="3"/>
    <x v="3"/>
  </r>
  <r>
    <x v="1"/>
    <n v="319.24083769633506"/>
    <n v="3934"/>
    <n v="8.1149170741315474E-2"/>
    <s v="US"/>
    <s v="USD"/>
    <n v="1335934800"/>
    <x v="444"/>
    <n v="1336885200"/>
    <d v="2012-05-13T05:00:00"/>
    <b v="0"/>
    <b v="0"/>
    <s v="games/video games"/>
    <x v="6"/>
    <x v="11"/>
  </r>
  <r>
    <x v="1"/>
    <n v="478.94444444444446"/>
    <n v="80"/>
    <n v="5.9868055555555557"/>
    <s v="CA"/>
    <s v="CAD"/>
    <n v="1528088400"/>
    <x v="384"/>
    <n v="1530421200"/>
    <d v="2018-07-01T05:00:00"/>
    <b v="0"/>
    <b v="1"/>
    <s v="theater/plays"/>
    <x v="3"/>
    <x v="3"/>
  </r>
  <r>
    <x v="3"/>
    <n v="19.556634304207122"/>
    <n v="296"/>
    <n v="6.6069710487186226E-2"/>
    <s v="US"/>
    <s v="USD"/>
    <n v="1421906400"/>
    <x v="810"/>
    <n v="1421992800"/>
    <d v="2015-01-23T06:00:00"/>
    <b v="0"/>
    <b v="0"/>
    <s v="theater/plays"/>
    <x v="3"/>
    <x v="3"/>
  </r>
  <r>
    <x v="1"/>
    <n v="198.94827586206895"/>
    <n v="462"/>
    <n v="0.430623973727422"/>
    <s v="US"/>
    <s v="USD"/>
    <n v="1568005200"/>
    <x v="811"/>
    <n v="1568178000"/>
    <d v="2019-09-11T05:00:00"/>
    <b v="1"/>
    <b v="0"/>
    <s v="technology/web"/>
    <x v="2"/>
    <x v="2"/>
  </r>
  <r>
    <x v="1"/>
    <n v="795"/>
    <n v="179"/>
    <n v="4.4413407821229054"/>
    <s v="US"/>
    <s v="USD"/>
    <n v="1346821200"/>
    <x v="812"/>
    <n v="1347944400"/>
    <d v="2012-09-18T05:00:00"/>
    <b v="1"/>
    <b v="0"/>
    <s v="film &amp; video/drama"/>
    <x v="4"/>
    <x v="6"/>
  </r>
  <r>
    <x v="0"/>
    <n v="50.621082621082621"/>
    <n v="523"/>
    <n v="9.6789832927500236E-2"/>
    <s v="AU"/>
    <s v="AUD"/>
    <n v="1557637200"/>
    <x v="813"/>
    <n v="1558760400"/>
    <d v="2019-05-25T05:00:00"/>
    <b v="0"/>
    <b v="0"/>
    <s v="film &amp; video/drama"/>
    <x v="4"/>
    <x v="6"/>
  </r>
  <r>
    <x v="0"/>
    <n v="57.4375"/>
    <n v="141"/>
    <n v="0.40735815602836878"/>
    <s v="GB"/>
    <s v="GBP"/>
    <n v="1375592400"/>
    <x v="814"/>
    <n v="1376629200"/>
    <d v="2013-08-16T05:00:00"/>
    <b v="0"/>
    <b v="0"/>
    <s v="theater/plays"/>
    <x v="3"/>
    <x v="3"/>
  </r>
  <r>
    <x v="1"/>
    <n v="155.62827640984909"/>
    <n v="1866"/>
    <n v="8.3402077390058463E-2"/>
    <s v="GB"/>
    <s v="GBP"/>
    <n v="1503982800"/>
    <x v="80"/>
    <n v="1504760400"/>
    <d v="2017-09-07T05:00:00"/>
    <b v="0"/>
    <b v="0"/>
    <s v="film &amp; video/television"/>
    <x v="4"/>
    <x v="19"/>
  </r>
  <r>
    <x v="0"/>
    <n v="36.297297297297298"/>
    <n v="52"/>
    <n v="0.69802494802494808"/>
    <s v="US"/>
    <s v="USD"/>
    <n v="1418882400"/>
    <x v="815"/>
    <n v="1419660000"/>
    <d v="2014-12-27T06:00:00"/>
    <b v="0"/>
    <b v="0"/>
    <s v="photography/photography books"/>
    <x v="7"/>
    <x v="14"/>
  </r>
  <r>
    <x v="2"/>
    <n v="58.25"/>
    <n v="27"/>
    <n v="2.1574074074074074"/>
    <s v="GB"/>
    <s v="GBP"/>
    <n v="1309237200"/>
    <x v="816"/>
    <n v="1311310800"/>
    <d v="2011-07-22T05:00:00"/>
    <b v="0"/>
    <b v="1"/>
    <s v="film &amp; video/shorts"/>
    <x v="4"/>
    <x v="12"/>
  </r>
  <r>
    <x v="1"/>
    <n v="237.39473684210526"/>
    <n v="156"/>
    <n v="1.5217611336032388"/>
    <s v="CH"/>
    <s v="CHF"/>
    <n v="1343365200"/>
    <x v="474"/>
    <n v="1344315600"/>
    <d v="2012-08-07T05:00:00"/>
    <b v="0"/>
    <b v="0"/>
    <s v="publishing/radio &amp; podcasts"/>
    <x v="5"/>
    <x v="15"/>
  </r>
  <r>
    <x v="0"/>
    <n v="58.75"/>
    <n v="225"/>
    <n v="0.26111111111111113"/>
    <s v="AU"/>
    <s v="AUD"/>
    <n v="1507957200"/>
    <x v="817"/>
    <n v="1510725600"/>
    <d v="2017-11-15T06:00:00"/>
    <b v="0"/>
    <b v="1"/>
    <s v="theater/plays"/>
    <x v="3"/>
    <x v="3"/>
  </r>
  <r>
    <x v="1"/>
    <n v="182.56603773584905"/>
    <n v="255"/>
    <n v="0.71594524602293741"/>
    <s v="US"/>
    <s v="USD"/>
    <n v="1549519200"/>
    <x v="818"/>
    <n v="1551247200"/>
    <d v="2019-02-27T06:00:00"/>
    <b v="1"/>
    <b v="0"/>
    <s v="film &amp; video/animation"/>
    <x v="4"/>
    <x v="10"/>
  </r>
  <r>
    <x v="0"/>
    <n v="0.75436408977556113"/>
    <n v="38"/>
    <n v="1.9851686573041084E-2"/>
    <s v="US"/>
    <s v="USD"/>
    <n v="1329026400"/>
    <x v="819"/>
    <n v="1330236000"/>
    <d v="2012-02-26T06:00:00"/>
    <b v="0"/>
    <b v="0"/>
    <s v="technology/web"/>
    <x v="2"/>
    <x v="2"/>
  </r>
  <r>
    <x v="1"/>
    <n v="175.95330739299609"/>
    <n v="2261"/>
    <n v="7.7821011673151738E-2"/>
    <s v="US"/>
    <s v="USD"/>
    <n v="1544335200"/>
    <x v="609"/>
    <n v="1545112800"/>
    <d v="2018-12-18T06:00:00"/>
    <b v="0"/>
    <b v="1"/>
    <s v="music/world music"/>
    <x v="1"/>
    <x v="21"/>
  </r>
  <r>
    <x v="1"/>
    <n v="237.88235294117646"/>
    <n v="40"/>
    <n v="5.947058823529412"/>
    <s v="US"/>
    <s v="USD"/>
    <n v="1279083600"/>
    <x v="547"/>
    <n v="1279170000"/>
    <d v="2010-07-15T05:00:00"/>
    <b v="0"/>
    <b v="0"/>
    <s v="theater/plays"/>
    <x v="3"/>
    <x v="3"/>
  </r>
  <r>
    <x v="1"/>
    <n v="488.05076142131981"/>
    <n v="2289"/>
    <n v="0.21321571053792915"/>
    <s v="IT"/>
    <s v="EUR"/>
    <n v="1572498000"/>
    <x v="820"/>
    <n v="1573452000"/>
    <d v="2019-11-11T06:00:00"/>
    <b v="0"/>
    <b v="0"/>
    <s v="theater/plays"/>
    <x v="3"/>
    <x v="3"/>
  </r>
  <r>
    <x v="1"/>
    <n v="224.06666666666669"/>
    <n v="65"/>
    <n v="3.4471794871794876"/>
    <s v="US"/>
    <s v="USD"/>
    <n v="1506056400"/>
    <x v="821"/>
    <n v="1507093200"/>
    <d v="2017-10-04T05:00:00"/>
    <b v="0"/>
    <b v="0"/>
    <s v="theater/plays"/>
    <x v="3"/>
    <x v="3"/>
  </r>
  <r>
    <x v="0"/>
    <n v="18.126436781609197"/>
    <n v="15"/>
    <n v="1.2084291187739464"/>
    <s v="US"/>
    <s v="USD"/>
    <n v="1463029200"/>
    <x v="151"/>
    <n v="1463374800"/>
    <d v="2016-05-16T05:00:00"/>
    <b v="0"/>
    <b v="0"/>
    <s v="food/food trucks"/>
    <x v="0"/>
    <x v="0"/>
  </r>
  <r>
    <x v="0"/>
    <n v="45.847222222222221"/>
    <n v="37"/>
    <n v="1.239114114114114"/>
    <s v="US"/>
    <s v="USD"/>
    <n v="1342069200"/>
    <x v="822"/>
    <n v="1344574800"/>
    <d v="2012-08-10T05:00:00"/>
    <b v="0"/>
    <b v="0"/>
    <s v="theater/plays"/>
    <x v="3"/>
    <x v="3"/>
  </r>
  <r>
    <x v="1"/>
    <n v="117.31541218637993"/>
    <n v="3777"/>
    <n v="3.106047449996821E-2"/>
    <s v="IT"/>
    <s v="EUR"/>
    <n v="1388296800"/>
    <x v="823"/>
    <n v="1389074400"/>
    <d v="2014-01-07T06:00:00"/>
    <b v="0"/>
    <b v="0"/>
    <s v="technology/web"/>
    <x v="2"/>
    <x v="2"/>
  </r>
  <r>
    <x v="1"/>
    <n v="217.30909090909088"/>
    <n v="184"/>
    <n v="1.1810276679841896"/>
    <s v="GB"/>
    <s v="GBP"/>
    <n v="1493787600"/>
    <x v="824"/>
    <n v="1494997200"/>
    <d v="2017-05-17T05:00:00"/>
    <b v="0"/>
    <b v="0"/>
    <s v="theater/plays"/>
    <x v="3"/>
    <x v="3"/>
  </r>
  <r>
    <x v="1"/>
    <n v="112.28571428571428"/>
    <n v="85"/>
    <n v="1.3210084033613445"/>
    <s v="US"/>
    <s v="USD"/>
    <n v="1424844000"/>
    <x v="825"/>
    <n v="1425448800"/>
    <d v="2015-03-04T06:00:00"/>
    <b v="0"/>
    <b v="1"/>
    <s v="theater/plays"/>
    <x v="3"/>
    <x v="3"/>
  </r>
  <r>
    <x v="0"/>
    <n v="72.51898734177216"/>
    <n v="112"/>
    <n v="0.64749095840867998"/>
    <s v="US"/>
    <s v="USD"/>
    <n v="1403931600"/>
    <x v="826"/>
    <n v="1404104400"/>
    <d v="2014-06-30T05:00:00"/>
    <b v="0"/>
    <b v="1"/>
    <s v="theater/plays"/>
    <x v="3"/>
    <x v="3"/>
  </r>
  <r>
    <x v="1"/>
    <n v="212.30434782608697"/>
    <n v="144"/>
    <n v="1.4743357487922706"/>
    <s v="US"/>
    <s v="USD"/>
    <n v="1394514000"/>
    <x v="827"/>
    <n v="1394773200"/>
    <d v="2014-03-14T05:00:00"/>
    <b v="0"/>
    <b v="0"/>
    <s v="music/rock"/>
    <x v="1"/>
    <x v="1"/>
  </r>
  <r>
    <x v="1"/>
    <n v="239.74657534246577"/>
    <n v="1902"/>
    <n v="0.12604972415481902"/>
    <s v="US"/>
    <s v="USD"/>
    <n v="1365397200"/>
    <x v="828"/>
    <n v="1366520400"/>
    <d v="2013-04-21T05:00:00"/>
    <b v="0"/>
    <b v="0"/>
    <s v="theater/plays"/>
    <x v="3"/>
    <x v="3"/>
  </r>
  <r>
    <x v="1"/>
    <n v="181.93548387096774"/>
    <n v="105"/>
    <n v="1.7327188940092166"/>
    <s v="US"/>
    <s v="USD"/>
    <n v="1456120800"/>
    <x v="829"/>
    <n v="1456639200"/>
    <d v="2016-02-28T06:00:00"/>
    <b v="0"/>
    <b v="0"/>
    <s v="theater/plays"/>
    <x v="3"/>
    <x v="3"/>
  </r>
  <r>
    <x v="1"/>
    <n v="164.13114754098362"/>
    <n v="132"/>
    <n v="1.2434177844013909"/>
    <s v="US"/>
    <s v="USD"/>
    <n v="1437714000"/>
    <x v="830"/>
    <n v="1438318800"/>
    <d v="2015-07-31T05:00:00"/>
    <b v="0"/>
    <b v="0"/>
    <s v="theater/plays"/>
    <x v="3"/>
    <x v="3"/>
  </r>
  <r>
    <x v="0"/>
    <n v="1.6375968992248062"/>
    <n v="21"/>
    <n v="7.7980804724990777E-2"/>
    <s v="US"/>
    <s v="USD"/>
    <n v="1563771600"/>
    <x v="831"/>
    <n v="1564030800"/>
    <d v="2019-07-25T05:00:00"/>
    <b v="1"/>
    <b v="0"/>
    <s v="theater/plays"/>
    <x v="3"/>
    <x v="3"/>
  </r>
  <r>
    <x v="3"/>
    <n v="49.64385964912281"/>
    <n v="976"/>
    <n v="5.086461029623239E-2"/>
    <s v="US"/>
    <s v="USD"/>
    <n v="1448517600"/>
    <x v="832"/>
    <n v="1449295200"/>
    <d v="2015-12-05T06:00:00"/>
    <b v="0"/>
    <b v="0"/>
    <s v="film &amp; video/documentary"/>
    <x v="4"/>
    <x v="4"/>
  </r>
  <r>
    <x v="1"/>
    <n v="109.70652173913042"/>
    <n v="96"/>
    <n v="1.1427762681159419"/>
    <s v="US"/>
    <s v="USD"/>
    <n v="1528779600"/>
    <x v="833"/>
    <n v="1531890000"/>
    <d v="2018-07-18T05:00:00"/>
    <b v="0"/>
    <b v="1"/>
    <s v="publishing/fiction"/>
    <x v="5"/>
    <x v="13"/>
  </r>
  <r>
    <x v="0"/>
    <n v="49.217948717948715"/>
    <n v="67"/>
    <n v="0.73459624952162261"/>
    <s v="US"/>
    <s v="USD"/>
    <n v="1304744400"/>
    <x v="834"/>
    <n v="1306213200"/>
    <d v="2011-05-24T05:00:00"/>
    <b v="0"/>
    <b v="1"/>
    <s v="games/video games"/>
    <x v="6"/>
    <x v="11"/>
  </r>
  <r>
    <x v="2"/>
    <n v="62.232323232323225"/>
    <n v="66"/>
    <n v="0.94291398836853368"/>
    <s v="CA"/>
    <s v="CAD"/>
    <n v="1354341600"/>
    <x v="835"/>
    <n v="1356242400"/>
    <d v="2012-12-23T06:00:00"/>
    <b v="0"/>
    <b v="0"/>
    <s v="technology/web"/>
    <x v="2"/>
    <x v="2"/>
  </r>
  <r>
    <x v="0"/>
    <n v="13.05813953488372"/>
    <n v="78"/>
    <n v="0.16741204531902204"/>
    <s v="US"/>
    <s v="USD"/>
    <n v="1294552800"/>
    <x v="836"/>
    <n v="1297576800"/>
    <d v="2011-02-13T06:00:00"/>
    <b v="1"/>
    <b v="0"/>
    <s v="theater/plays"/>
    <x v="3"/>
    <x v="3"/>
  </r>
  <r>
    <x v="0"/>
    <n v="64.635416666666671"/>
    <n v="67"/>
    <n v="0.96470771144278611"/>
    <s v="AU"/>
    <s v="AUD"/>
    <n v="1295935200"/>
    <x v="837"/>
    <n v="1296194400"/>
    <d v="2011-01-28T06:00:00"/>
    <b v="0"/>
    <b v="0"/>
    <s v="theater/plays"/>
    <x v="3"/>
    <x v="3"/>
  </r>
  <r>
    <x v="1"/>
    <n v="159.58666666666667"/>
    <n v="114"/>
    <n v="1.3998830409356726"/>
    <s v="US"/>
    <s v="USD"/>
    <n v="1411534800"/>
    <x v="219"/>
    <n v="1414558800"/>
    <d v="2014-10-29T05:00:00"/>
    <b v="0"/>
    <b v="0"/>
    <s v="food/food trucks"/>
    <x v="0"/>
    <x v="0"/>
  </r>
  <r>
    <x v="0"/>
    <n v="81.42"/>
    <n v="263"/>
    <n v="0.30958174904942964"/>
    <s v="AU"/>
    <s v="AUD"/>
    <n v="1486706400"/>
    <x v="365"/>
    <n v="1488348000"/>
    <d v="2017-03-01T06:00:00"/>
    <b v="0"/>
    <b v="0"/>
    <s v="photography/photography books"/>
    <x v="7"/>
    <x v="14"/>
  </r>
  <r>
    <x v="0"/>
    <n v="32.444767441860463"/>
    <n v="1691"/>
    <n v="1.9186734146576265E-2"/>
    <s v="US"/>
    <s v="USD"/>
    <n v="1333602000"/>
    <x v="838"/>
    <n v="1334898000"/>
    <d v="2012-04-20T05:00:00"/>
    <b v="1"/>
    <b v="0"/>
    <s v="photography/photography books"/>
    <x v="7"/>
    <x v="14"/>
  </r>
  <r>
    <x v="0"/>
    <n v="9.9141184124918666"/>
    <n v="181"/>
    <n v="5.4774134875645669E-2"/>
    <s v="US"/>
    <s v="USD"/>
    <n v="1308200400"/>
    <x v="839"/>
    <n v="1308373200"/>
    <d v="2011-06-18T05:00:00"/>
    <b v="0"/>
    <b v="0"/>
    <s v="theater/plays"/>
    <x v="3"/>
    <x v="3"/>
  </r>
  <r>
    <x v="0"/>
    <n v="26.694444444444443"/>
    <n v="13"/>
    <n v="2.0534188034188032"/>
    <s v="US"/>
    <s v="USD"/>
    <n v="1411707600"/>
    <x v="840"/>
    <n v="1412312400"/>
    <d v="2014-10-03T05:00:00"/>
    <b v="0"/>
    <b v="0"/>
    <s v="theater/plays"/>
    <x v="3"/>
    <x v="3"/>
  </r>
  <r>
    <x v="3"/>
    <n v="62.957446808510639"/>
    <n v="160"/>
    <n v="0.39348404255319147"/>
    <s v="US"/>
    <s v="USD"/>
    <n v="1418364000"/>
    <x v="841"/>
    <n v="1419228000"/>
    <d v="2014-12-22T06:00:00"/>
    <b v="1"/>
    <b v="1"/>
    <s v="film &amp; video/documentary"/>
    <x v="4"/>
    <x v="4"/>
  </r>
  <r>
    <x v="1"/>
    <n v="161.35593220338984"/>
    <n v="203"/>
    <n v="0.79485680888369381"/>
    <s v="US"/>
    <s v="USD"/>
    <n v="1429333200"/>
    <x v="842"/>
    <n v="1430974800"/>
    <d v="2015-05-07T05:00:00"/>
    <b v="0"/>
    <b v="0"/>
    <s v="technology/web"/>
    <x v="2"/>
    <x v="2"/>
  </r>
  <r>
    <x v="0"/>
    <n v="5"/>
    <n v="1"/>
    <n v="5"/>
    <s v="US"/>
    <s v="USD"/>
    <n v="1555390800"/>
    <x v="843"/>
    <n v="1555822800"/>
    <d v="2019-04-21T05:00:00"/>
    <b v="0"/>
    <b v="1"/>
    <s v="theater/plays"/>
    <x v="3"/>
    <x v="3"/>
  </r>
  <r>
    <x v="1"/>
    <n v="1096.9379310344827"/>
    <n v="1559"/>
    <n v="0.703616376545531"/>
    <s v="US"/>
    <s v="USD"/>
    <n v="1482732000"/>
    <x v="844"/>
    <n v="1482818400"/>
    <d v="2016-12-27T06:00:00"/>
    <b v="0"/>
    <b v="1"/>
    <s v="music/rock"/>
    <x v="1"/>
    <x v="1"/>
  </r>
  <r>
    <x v="3"/>
    <n v="70.094158075601371"/>
    <n v="2266"/>
    <n v="3.0932991207238029E-2"/>
    <s v="US"/>
    <s v="USD"/>
    <n v="1470718800"/>
    <x v="845"/>
    <n v="1471928400"/>
    <d v="2016-08-23T05:00:00"/>
    <b v="0"/>
    <b v="0"/>
    <s v="film &amp; video/documentary"/>
    <x v="4"/>
    <x v="4"/>
  </r>
  <r>
    <x v="0"/>
    <n v="60"/>
    <n v="21"/>
    <n v="2.8571428571428572"/>
    <s v="US"/>
    <s v="USD"/>
    <n v="1450591200"/>
    <x v="846"/>
    <n v="1453701600"/>
    <d v="2016-01-25T06:00:00"/>
    <b v="0"/>
    <b v="1"/>
    <s v="film &amp; video/science fiction"/>
    <x v="4"/>
    <x v="22"/>
  </r>
  <r>
    <x v="1"/>
    <n v="367.0985915492958"/>
    <n v="1548"/>
    <n v="0.23714379299050117"/>
    <s v="AU"/>
    <s v="AUD"/>
    <n v="1348290000"/>
    <x v="110"/>
    <n v="1350363600"/>
    <d v="2012-10-16T05:00:00"/>
    <b v="0"/>
    <b v="0"/>
    <s v="technology/web"/>
    <x v="2"/>
    <x v="2"/>
  </r>
  <r>
    <x v="1"/>
    <n v="1109"/>
    <n v="80"/>
    <n v="13.862500000000001"/>
    <s v="US"/>
    <s v="USD"/>
    <n v="1353823200"/>
    <x v="847"/>
    <n v="1353996000"/>
    <d v="2012-11-27T06:00:00"/>
    <b v="0"/>
    <b v="0"/>
    <s v="theater/plays"/>
    <x v="3"/>
    <x v="3"/>
  </r>
  <r>
    <x v="0"/>
    <n v="19.028784648187631"/>
    <n v="830"/>
    <n v="2.2926246564081484E-2"/>
    <s v="US"/>
    <s v="USD"/>
    <n v="1450764000"/>
    <x v="848"/>
    <n v="1451109600"/>
    <d v="2015-12-26T06:00:00"/>
    <b v="0"/>
    <b v="0"/>
    <s v="film &amp; video/science fiction"/>
    <x v="4"/>
    <x v="22"/>
  </r>
  <r>
    <x v="1"/>
    <n v="126.87755102040816"/>
    <n v="131"/>
    <n v="0.96853092381990968"/>
    <s v="US"/>
    <s v="USD"/>
    <n v="1329372000"/>
    <x v="849"/>
    <n v="1329631200"/>
    <d v="2012-02-19T06:00:00"/>
    <b v="0"/>
    <b v="0"/>
    <s v="theater/plays"/>
    <x v="3"/>
    <x v="3"/>
  </r>
  <r>
    <x v="1"/>
    <n v="734.63636363636363"/>
    <n v="112"/>
    <n v="6.5592532467532463"/>
    <s v="US"/>
    <s v="USD"/>
    <n v="1277096400"/>
    <x v="780"/>
    <n v="1278997200"/>
    <d v="2010-07-13T05:00:00"/>
    <b v="0"/>
    <b v="0"/>
    <s v="film &amp; video/animation"/>
    <x v="4"/>
    <x v="10"/>
  </r>
  <r>
    <x v="0"/>
    <n v="4.5731034482758623"/>
    <n v="130"/>
    <n v="3.5177718832891246E-2"/>
    <s v="US"/>
    <s v="USD"/>
    <n v="1277701200"/>
    <x v="140"/>
    <n v="1280120400"/>
    <d v="2010-07-26T05:00:00"/>
    <b v="0"/>
    <b v="0"/>
    <s v="publishing/translations"/>
    <x v="5"/>
    <x v="18"/>
  </r>
  <r>
    <x v="0"/>
    <n v="85.054545454545448"/>
    <n v="55"/>
    <n v="1.5464462809917354"/>
    <s v="US"/>
    <s v="USD"/>
    <n v="1454911200"/>
    <x v="850"/>
    <n v="1458104400"/>
    <d v="2016-03-16T05:00:00"/>
    <b v="0"/>
    <b v="0"/>
    <s v="technology/web"/>
    <x v="2"/>
    <x v="2"/>
  </r>
  <r>
    <x v="1"/>
    <n v="119.29824561403508"/>
    <n v="155"/>
    <n v="0.76966610073571018"/>
    <s v="US"/>
    <s v="USD"/>
    <n v="1297922400"/>
    <x v="851"/>
    <n v="1298268000"/>
    <d v="2011-02-21T06:00:00"/>
    <b v="0"/>
    <b v="0"/>
    <s v="publishing/translations"/>
    <x v="5"/>
    <x v="18"/>
  </r>
  <r>
    <x v="1"/>
    <n v="296.02777777777777"/>
    <n v="266"/>
    <n v="1.1128863826232247"/>
    <s v="US"/>
    <s v="USD"/>
    <n v="1384408800"/>
    <x v="852"/>
    <n v="1386223200"/>
    <d v="2013-12-05T06:00:00"/>
    <b v="0"/>
    <b v="0"/>
    <s v="food/food trucks"/>
    <x v="0"/>
    <x v="0"/>
  </r>
  <r>
    <x v="0"/>
    <n v="84.694915254237287"/>
    <n v="114"/>
    <n v="0.74293785310734461"/>
    <s v="IT"/>
    <s v="EUR"/>
    <n v="1299304800"/>
    <x v="853"/>
    <n v="1299823200"/>
    <d v="2011-03-11T06:00:00"/>
    <b v="0"/>
    <b v="1"/>
    <s v="photography/photography books"/>
    <x v="7"/>
    <x v="14"/>
  </r>
  <r>
    <x v="1"/>
    <n v="355.7837837837838"/>
    <n v="155"/>
    <n v="2.2953792502179602"/>
    <s v="US"/>
    <s v="USD"/>
    <n v="1431320400"/>
    <x v="854"/>
    <n v="1431752400"/>
    <d v="2015-05-16T05:00:00"/>
    <b v="0"/>
    <b v="0"/>
    <s v="theater/plays"/>
    <x v="3"/>
    <x v="3"/>
  </r>
  <r>
    <x v="1"/>
    <n v="386.40909090909093"/>
    <n v="207"/>
    <n v="1.8667105841018885"/>
    <s v="GB"/>
    <s v="GBP"/>
    <n v="1264399200"/>
    <x v="67"/>
    <n v="1267855200"/>
    <d v="2010-03-06T06:00:00"/>
    <b v="0"/>
    <b v="0"/>
    <s v="music/rock"/>
    <x v="1"/>
    <x v="1"/>
  </r>
  <r>
    <x v="1"/>
    <n v="792.23529411764707"/>
    <n v="245"/>
    <n v="3.2336134453781513"/>
    <s v="US"/>
    <s v="USD"/>
    <n v="1497502800"/>
    <x v="855"/>
    <n v="1497675600"/>
    <d v="2017-06-17T05:00:00"/>
    <b v="0"/>
    <b v="0"/>
    <s v="theater/plays"/>
    <x v="3"/>
    <x v="3"/>
  </r>
  <r>
    <x v="1"/>
    <n v="137.03393665158373"/>
    <n v="1573"/>
    <n v="8.7116297934891118E-2"/>
    <s v="US"/>
    <s v="USD"/>
    <n v="1333688400"/>
    <x v="107"/>
    <n v="1336885200"/>
    <d v="2012-05-13T05:00:00"/>
    <b v="0"/>
    <b v="0"/>
    <s v="music/world music"/>
    <x v="1"/>
    <x v="21"/>
  </r>
  <r>
    <x v="1"/>
    <n v="338.20833333333337"/>
    <n v="114"/>
    <n v="2.9667397660818717"/>
    <s v="US"/>
    <s v="USD"/>
    <n v="1293861600"/>
    <x v="344"/>
    <n v="1295157600"/>
    <d v="2011-01-16T06:00:00"/>
    <b v="0"/>
    <b v="0"/>
    <s v="food/food trucks"/>
    <x v="0"/>
    <x v="0"/>
  </r>
  <r>
    <x v="1"/>
    <n v="108.22784810126582"/>
    <n v="93"/>
    <n v="1.1637403021641486"/>
    <s v="US"/>
    <s v="USD"/>
    <n v="1576994400"/>
    <x v="856"/>
    <n v="1577599200"/>
    <d v="2019-12-29T06:00:00"/>
    <b v="0"/>
    <b v="0"/>
    <s v="theater/plays"/>
    <x v="3"/>
    <x v="3"/>
  </r>
  <r>
    <x v="0"/>
    <n v="60.757639620653315"/>
    <n v="594"/>
    <n v="0.10228558858695844"/>
    <s v="US"/>
    <s v="USD"/>
    <n v="1304917200"/>
    <x v="857"/>
    <n v="1305003600"/>
    <d v="2011-05-10T05:00:00"/>
    <b v="0"/>
    <b v="0"/>
    <s v="theater/plays"/>
    <x v="3"/>
    <x v="3"/>
  </r>
  <r>
    <x v="0"/>
    <n v="27.725490196078432"/>
    <n v="24"/>
    <n v="1.1552287581699348"/>
    <s v="US"/>
    <s v="USD"/>
    <n v="1381208400"/>
    <x v="858"/>
    <n v="1381726800"/>
    <d v="2013-10-14T05:00:00"/>
    <b v="0"/>
    <b v="0"/>
    <s v="film &amp; video/television"/>
    <x v="4"/>
    <x v="19"/>
  </r>
  <r>
    <x v="1"/>
    <n v="228.3934426229508"/>
    <n v="1681"/>
    <n v="0.13586760417784105"/>
    <s v="US"/>
    <s v="USD"/>
    <n v="1401685200"/>
    <x v="859"/>
    <n v="1402462800"/>
    <d v="2014-06-11T05:00:00"/>
    <b v="0"/>
    <b v="1"/>
    <s v="technology/web"/>
    <x v="2"/>
    <x v="2"/>
  </r>
  <r>
    <x v="0"/>
    <n v="21.615194054500414"/>
    <n v="252"/>
    <n v="8.5774579581350846E-2"/>
    <s v="US"/>
    <s v="USD"/>
    <n v="1291960800"/>
    <x v="860"/>
    <n v="1292133600"/>
    <d v="2010-12-12T06:00:00"/>
    <b v="0"/>
    <b v="1"/>
    <s v="theater/plays"/>
    <x v="3"/>
    <x v="3"/>
  </r>
  <r>
    <x v="1"/>
    <n v="373.875"/>
    <n v="32"/>
    <n v="11.68359375"/>
    <s v="US"/>
    <s v="USD"/>
    <n v="1368853200"/>
    <x v="170"/>
    <n v="1368939600"/>
    <d v="2013-05-19T05:00:00"/>
    <b v="0"/>
    <b v="0"/>
    <s v="music/indie rock"/>
    <x v="1"/>
    <x v="7"/>
  </r>
  <r>
    <x v="1"/>
    <n v="154.92592592592592"/>
    <n v="135"/>
    <n v="1.1475994513031549"/>
    <s v="US"/>
    <s v="USD"/>
    <n v="1448776800"/>
    <x v="861"/>
    <n v="1452146400"/>
    <d v="2016-01-07T06:00:00"/>
    <b v="0"/>
    <b v="1"/>
    <s v="theater/plays"/>
    <x v="3"/>
    <x v="3"/>
  </r>
  <r>
    <x v="1"/>
    <n v="322.14999999999998"/>
    <n v="140"/>
    <n v="2.3010714285714284"/>
    <s v="US"/>
    <s v="USD"/>
    <n v="1296194400"/>
    <x v="862"/>
    <n v="1296712800"/>
    <d v="2011-02-03T06:00:00"/>
    <b v="0"/>
    <b v="1"/>
    <s v="theater/plays"/>
    <x v="3"/>
    <x v="3"/>
  </r>
  <r>
    <x v="0"/>
    <n v="73.957142857142856"/>
    <n v="67"/>
    <n v="1.1038379530916844"/>
    <s v="US"/>
    <s v="USD"/>
    <n v="1517983200"/>
    <x v="863"/>
    <n v="1520748000"/>
    <d v="2018-03-11T06:00:00"/>
    <b v="0"/>
    <b v="0"/>
    <s v="food/food trucks"/>
    <x v="0"/>
    <x v="0"/>
  </r>
  <r>
    <x v="1"/>
    <n v="864.1"/>
    <n v="92"/>
    <n v="9.3923913043478269"/>
    <s v="US"/>
    <s v="USD"/>
    <n v="1478930400"/>
    <x v="864"/>
    <n v="1480831200"/>
    <d v="2016-12-04T06:00:00"/>
    <b v="0"/>
    <b v="0"/>
    <s v="games/video games"/>
    <x v="6"/>
    <x v="11"/>
  </r>
  <r>
    <x v="1"/>
    <n v="143.26245847176079"/>
    <n v="1015"/>
    <n v="0.14114527928252296"/>
    <s v="GB"/>
    <s v="GBP"/>
    <n v="1426395600"/>
    <x v="527"/>
    <n v="1426914000"/>
    <d v="2015-03-21T05:00:00"/>
    <b v="0"/>
    <b v="0"/>
    <s v="theater/plays"/>
    <x v="3"/>
    <x v="3"/>
  </r>
  <r>
    <x v="0"/>
    <n v="40.281762295081968"/>
    <n v="742"/>
    <n v="5.4288089346471655E-2"/>
    <s v="US"/>
    <s v="USD"/>
    <n v="1446181200"/>
    <x v="865"/>
    <n v="1446616800"/>
    <d v="2015-11-04T06:00:00"/>
    <b v="1"/>
    <b v="0"/>
    <s v="publishing/nonfiction"/>
    <x v="5"/>
    <x v="9"/>
  </r>
  <r>
    <x v="1"/>
    <n v="178.22388059701493"/>
    <n v="323"/>
    <n v="0.55177672011459733"/>
    <s v="US"/>
    <s v="USD"/>
    <n v="1514181600"/>
    <x v="866"/>
    <n v="1517032800"/>
    <d v="2018-01-27T06:00:00"/>
    <b v="0"/>
    <b v="0"/>
    <s v="technology/web"/>
    <x v="2"/>
    <x v="2"/>
  </r>
  <r>
    <x v="0"/>
    <n v="84.930555555555557"/>
    <n v="75"/>
    <n v="1.1324074074074075"/>
    <s v="US"/>
    <s v="USD"/>
    <n v="1311051600"/>
    <x v="867"/>
    <n v="1311224400"/>
    <d v="2011-07-21T05:00:00"/>
    <b v="0"/>
    <b v="1"/>
    <s v="film &amp; video/documentary"/>
    <x v="4"/>
    <x v="4"/>
  </r>
  <r>
    <x v="1"/>
    <n v="145.93648334624322"/>
    <n v="2326"/>
    <n v="6.2741394387894764E-2"/>
    <s v="US"/>
    <s v="USD"/>
    <n v="1564894800"/>
    <x v="868"/>
    <n v="1566190800"/>
    <d v="2019-08-19T05:00:00"/>
    <b v="0"/>
    <b v="0"/>
    <s v="film &amp; video/documentary"/>
    <x v="4"/>
    <x v="4"/>
  </r>
  <r>
    <x v="1"/>
    <n v="152.46153846153848"/>
    <n v="381"/>
    <n v="0.40016151827175456"/>
    <s v="US"/>
    <s v="USD"/>
    <n v="1567918800"/>
    <x v="105"/>
    <n v="1570165200"/>
    <d v="2019-10-04T05:00:00"/>
    <b v="0"/>
    <b v="0"/>
    <s v="theater/plays"/>
    <x v="3"/>
    <x v="3"/>
  </r>
  <r>
    <x v="0"/>
    <n v="67.129542790152414"/>
    <n v="4405"/>
    <n v="1.5239396774154918E-2"/>
    <s v="US"/>
    <s v="USD"/>
    <n v="1386309600"/>
    <x v="481"/>
    <n v="1388556000"/>
    <d v="2014-01-01T06:00:00"/>
    <b v="0"/>
    <b v="1"/>
    <s v="music/rock"/>
    <x v="1"/>
    <x v="1"/>
  </r>
  <r>
    <x v="0"/>
    <n v="40.307692307692307"/>
    <n v="92"/>
    <n v="0.43812709030100333"/>
    <s v="US"/>
    <s v="USD"/>
    <n v="1301979600"/>
    <x v="253"/>
    <n v="1303189200"/>
    <d v="2011-04-19T05:00:00"/>
    <b v="0"/>
    <b v="0"/>
    <s v="music/rock"/>
    <x v="1"/>
    <x v="1"/>
  </r>
  <r>
    <x v="1"/>
    <n v="216.79032258064518"/>
    <n v="480"/>
    <n v="0.45164650537634415"/>
    <s v="US"/>
    <s v="USD"/>
    <n v="1493269200"/>
    <x v="869"/>
    <n v="1494478800"/>
    <d v="2017-05-11T05:00:00"/>
    <b v="0"/>
    <b v="0"/>
    <s v="film &amp; video/documentary"/>
    <x v="4"/>
    <x v="4"/>
  </r>
  <r>
    <x v="0"/>
    <n v="52.117021276595743"/>
    <n v="64"/>
    <n v="0.81432845744680848"/>
    <s v="US"/>
    <s v="USD"/>
    <n v="1478930400"/>
    <x v="864"/>
    <n v="1480744800"/>
    <d v="2016-12-03T06:00:00"/>
    <b v="0"/>
    <b v="0"/>
    <s v="publishing/radio &amp; podcasts"/>
    <x v="5"/>
    <x v="15"/>
  </r>
  <r>
    <x v="1"/>
    <n v="499.58333333333337"/>
    <n v="226"/>
    <n v="2.2105457227138645"/>
    <s v="US"/>
    <s v="USD"/>
    <n v="1555390800"/>
    <x v="843"/>
    <n v="1555822800"/>
    <d v="2019-04-21T05:00:00"/>
    <b v="0"/>
    <b v="0"/>
    <s v="publishing/translations"/>
    <x v="5"/>
    <x v="18"/>
  </r>
  <r>
    <x v="0"/>
    <n v="87.679487179487182"/>
    <n v="64"/>
    <n v="1.3699919871794872"/>
    <s v="US"/>
    <s v="USD"/>
    <n v="1456984800"/>
    <x v="289"/>
    <n v="1458882000"/>
    <d v="2016-03-25T05:00:00"/>
    <b v="0"/>
    <b v="1"/>
    <s v="film &amp; video/drama"/>
    <x v="4"/>
    <x v="6"/>
  </r>
  <r>
    <x v="1"/>
    <n v="113.17346938775511"/>
    <n v="241"/>
    <n v="0.46959945804047759"/>
    <s v="US"/>
    <s v="USD"/>
    <n v="1411621200"/>
    <x v="870"/>
    <n v="1411966800"/>
    <d v="2014-09-29T05:00:00"/>
    <b v="0"/>
    <b v="1"/>
    <s v="music/rock"/>
    <x v="1"/>
    <x v="1"/>
  </r>
  <r>
    <x v="1"/>
    <n v="426.54838709677421"/>
    <n v="132"/>
    <n v="3.2314271749755621"/>
    <s v="US"/>
    <s v="USD"/>
    <n v="1525669200"/>
    <x v="871"/>
    <n v="1526878800"/>
    <d v="2018-05-21T05:00:00"/>
    <b v="0"/>
    <b v="1"/>
    <s v="film &amp; video/drama"/>
    <x v="4"/>
    <x v="6"/>
  </r>
  <r>
    <x v="3"/>
    <n v="77.632653061224488"/>
    <n v="75"/>
    <n v="1.0351020408163265"/>
    <s v="IT"/>
    <s v="EUR"/>
    <n v="1450936800"/>
    <x v="872"/>
    <n v="1452405600"/>
    <d v="2016-01-10T06:00:00"/>
    <b v="0"/>
    <b v="1"/>
    <s v="photography/photography books"/>
    <x v="7"/>
    <x v="14"/>
  </r>
  <r>
    <x v="0"/>
    <n v="52.496810772501767"/>
    <n v="842"/>
    <n v="6.2347756261878585E-2"/>
    <s v="US"/>
    <s v="USD"/>
    <n v="1413522000"/>
    <x v="873"/>
    <n v="1414040400"/>
    <d v="2014-10-23T05:00:00"/>
    <b v="0"/>
    <b v="1"/>
    <s v="publishing/translations"/>
    <x v="5"/>
    <x v="18"/>
  </r>
  <r>
    <x v="1"/>
    <n v="157.46762589928059"/>
    <n v="2043"/>
    <n v="7.7076664659461863E-2"/>
    <s v="US"/>
    <s v="USD"/>
    <n v="1541307600"/>
    <x v="874"/>
    <n v="1543816800"/>
    <d v="2018-12-03T06:00:00"/>
    <b v="0"/>
    <b v="1"/>
    <s v="food/food trucks"/>
    <x v="0"/>
    <x v="0"/>
  </r>
  <r>
    <x v="0"/>
    <n v="72.939393939393938"/>
    <n v="112"/>
    <n v="0.65124458874458868"/>
    <s v="US"/>
    <s v="USD"/>
    <n v="1357106400"/>
    <x v="875"/>
    <n v="1359698400"/>
    <d v="2013-02-01T06:00:00"/>
    <b v="0"/>
    <b v="0"/>
    <s v="theater/plays"/>
    <x v="3"/>
    <x v="3"/>
  </r>
  <r>
    <x v="3"/>
    <n v="60.565789473684205"/>
    <n v="139"/>
    <n v="0.43572510412722448"/>
    <s v="IT"/>
    <s v="EUR"/>
    <n v="1390197600"/>
    <x v="876"/>
    <n v="1390629600"/>
    <d v="2014-01-25T06:00:00"/>
    <b v="0"/>
    <b v="0"/>
    <s v="theater/plays"/>
    <x v="3"/>
    <x v="3"/>
  </r>
  <r>
    <x v="0"/>
    <n v="56.791291291291287"/>
    <n v="374"/>
    <n v="0.15184837243660773"/>
    <s v="US"/>
    <s v="USD"/>
    <n v="1265868000"/>
    <x v="877"/>
    <n v="1267077600"/>
    <d v="2010-02-25T06:00:00"/>
    <b v="0"/>
    <b v="1"/>
    <s v="music/indie rock"/>
    <x v="1"/>
    <x v="7"/>
  </r>
  <r>
    <x v="3"/>
    <n v="56.542754275427541"/>
    <n v="1122"/>
    <n v="5.0394611653678735E-2"/>
    <s v="US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55E81-58AE-4804-AF0B-8732C39E50A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1928-E03A-4CAA-A084-177D2E2F613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03A26-7DEC-47A1-9FCB-F799258A0A5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1" colPageCount="1"/>
  <pivotFields count="18"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1">
    <pageField fld="13" hier="-1"/>
  </pageFields>
  <dataFields count="1">
    <dataField name="Count of outcome" fld="0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0" zoomScaleNormal="90" workbookViewId="0"/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7" max="7" width="18.19921875" bestFit="1" customWidth="1"/>
    <col min="8" max="8" width="13" bestFit="1" customWidth="1"/>
    <col min="9" max="9" width="16.09765625" bestFit="1" customWidth="1"/>
    <col min="12" max="12" width="11.19921875" bestFit="1" customWidth="1"/>
    <col min="13" max="13" width="13.69921875" customWidth="1"/>
    <col min="14" max="14" width="11.19921875" bestFit="1" customWidth="1"/>
    <col min="15" max="15" width="11.19921875" customWidth="1"/>
    <col min="18" max="18" width="28" bestFit="1" customWidth="1"/>
    <col min="19" max="19" width="14.19921875" bestFit="1" customWidth="1"/>
    <col min="20" max="20" width="11.69921875" bestFit="1" customWidth="1"/>
  </cols>
  <sheetData>
    <row r="1" spans="1:20" s="1" customFormat="1" ht="41.4" customHeigh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 s="3">
        <f>E2/D2*100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 s="3">
        <f>E3/D3*100</f>
        <v>1040</v>
      </c>
      <c r="H3">
        <v>158</v>
      </c>
      <c r="I3" s="4">
        <f>G3/H3</f>
        <v>6.5822784810126587</v>
      </c>
      <c r="J3" t="s">
        <v>21</v>
      </c>
      <c r="K3" t="s">
        <v>22</v>
      </c>
      <c r="L3">
        <v>1408424400</v>
      </c>
      <c r="M3" s="7">
        <f>(((L3/60)/60)/24)+DATE(1970,1,1)</f>
        <v>41870.208333333336</v>
      </c>
      <c r="N3">
        <v>1408597200</v>
      </c>
      <c r="O3" s="7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 s="3">
        <f>E4/D4*100</f>
        <v>131.4787822878229</v>
      </c>
      <c r="H4">
        <v>1425</v>
      </c>
      <c r="I4" s="4">
        <f>G4/H4</f>
        <v>9.2265812131805541E-2</v>
      </c>
      <c r="J4" t="s">
        <v>26</v>
      </c>
      <c r="K4" t="s">
        <v>27</v>
      </c>
      <c r="L4">
        <v>1384668000</v>
      </c>
      <c r="M4" s="7">
        <f>(((L4/60)/60)/24)+DATE(1970,1,1)</f>
        <v>41595.25</v>
      </c>
      <c r="N4">
        <v>1384840800</v>
      </c>
      <c r="O4" s="7">
        <f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 s="3">
        <f>E5/D5*100</f>
        <v>58.976190476190467</v>
      </c>
      <c r="H5">
        <v>24</v>
      </c>
      <c r="I5" s="4">
        <f>G5/H5</f>
        <v>2.4573412698412693</v>
      </c>
      <c r="J5" t="s">
        <v>21</v>
      </c>
      <c r="K5" t="s">
        <v>22</v>
      </c>
      <c r="L5">
        <v>1565499600</v>
      </c>
      <c r="M5" s="7">
        <f>(((L5/60)/60)/24)+DATE(1970,1,1)</f>
        <v>43688.208333333328</v>
      </c>
      <c r="N5">
        <v>1568955600</v>
      </c>
      <c r="O5" s="7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 s="3">
        <f>E6/D6*100</f>
        <v>69.276315789473685</v>
      </c>
      <c r="H6">
        <v>53</v>
      </c>
      <c r="I6" s="4">
        <f>G6/H6</f>
        <v>1.3071002979145978</v>
      </c>
      <c r="J6" t="s">
        <v>21</v>
      </c>
      <c r="K6" t="s">
        <v>22</v>
      </c>
      <c r="L6">
        <v>1547964000</v>
      </c>
      <c r="M6" s="7">
        <f>(((L6/60)/60)/24)+DATE(1970,1,1)</f>
        <v>43485.25</v>
      </c>
      <c r="N6">
        <v>1548309600</v>
      </c>
      <c r="O6" s="7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 s="3">
        <f>E7/D7*100</f>
        <v>173.61842105263159</v>
      </c>
      <c r="H7">
        <v>174</v>
      </c>
      <c r="I7" s="4">
        <f>G7/H7</f>
        <v>0.9978070175438597</v>
      </c>
      <c r="J7" t="s">
        <v>36</v>
      </c>
      <c r="K7" t="s">
        <v>37</v>
      </c>
      <c r="L7">
        <v>1346130000</v>
      </c>
      <c r="M7" s="7">
        <f>(((L7/60)/60)/24)+DATE(1970,1,1)</f>
        <v>41149.208333333336</v>
      </c>
      <c r="N7">
        <v>1347080400</v>
      </c>
      <c r="O7" s="7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 s="3">
        <f>E8/D8*100</f>
        <v>20.961538461538463</v>
      </c>
      <c r="H8">
        <v>18</v>
      </c>
      <c r="I8" s="4">
        <f>G8/H8</f>
        <v>1.1645299145299146</v>
      </c>
      <c r="J8" t="s">
        <v>40</v>
      </c>
      <c r="K8" t="s">
        <v>41</v>
      </c>
      <c r="L8">
        <v>1505278800</v>
      </c>
      <c r="M8" s="7">
        <f>(((L8/60)/60)/24)+DATE(1970,1,1)</f>
        <v>42991.208333333328</v>
      </c>
      <c r="N8">
        <v>1505365200</v>
      </c>
      <c r="O8" s="7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 s="3">
        <f>E9/D9*100</f>
        <v>327.57777777777778</v>
      </c>
      <c r="H9">
        <v>227</v>
      </c>
      <c r="I9" s="4">
        <f>G9/H9</f>
        <v>1.4430739109153206</v>
      </c>
      <c r="J9" t="s">
        <v>36</v>
      </c>
      <c r="K9" t="s">
        <v>37</v>
      </c>
      <c r="L9">
        <v>1439442000</v>
      </c>
      <c r="M9" s="7">
        <f>(((L9/60)/60)/24)+DATE(1970,1,1)</f>
        <v>42229.208333333328</v>
      </c>
      <c r="N9">
        <v>1439614800</v>
      </c>
      <c r="O9" s="7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 s="3">
        <f>E10/D10*100</f>
        <v>19.932788374205266</v>
      </c>
      <c r="H10">
        <v>708</v>
      </c>
      <c r="I10" s="4">
        <f>G10/H10</f>
        <v>2.8153655895770149E-2</v>
      </c>
      <c r="J10" t="s">
        <v>36</v>
      </c>
      <c r="K10" t="s">
        <v>37</v>
      </c>
      <c r="L10">
        <v>1281330000</v>
      </c>
      <c r="M10" s="7">
        <f>(((L10/60)/60)/24)+DATE(1970,1,1)</f>
        <v>40399.208333333336</v>
      </c>
      <c r="N10">
        <v>1281502800</v>
      </c>
      <c r="O10" s="7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 s="3">
        <f>E11/D11*100</f>
        <v>51.741935483870968</v>
      </c>
      <c r="H11">
        <v>44</v>
      </c>
      <c r="I11" s="4">
        <f>G11/H11</f>
        <v>1.1759530791788857</v>
      </c>
      <c r="J11" t="s">
        <v>21</v>
      </c>
      <c r="K11" t="s">
        <v>22</v>
      </c>
      <c r="L11">
        <v>1379566800</v>
      </c>
      <c r="M11" s="7">
        <f>(((L11/60)/60)/24)+DATE(1970,1,1)</f>
        <v>41536.208333333336</v>
      </c>
      <c r="N11">
        <v>1383804000</v>
      </c>
      <c r="O11" s="7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 s="3">
        <f>E12/D12*100</f>
        <v>266.11538461538464</v>
      </c>
      <c r="H12">
        <v>220</v>
      </c>
      <c r="I12" s="4">
        <f>G12/H12</f>
        <v>1.2096153846153848</v>
      </c>
      <c r="J12" t="s">
        <v>21</v>
      </c>
      <c r="K12" t="s">
        <v>22</v>
      </c>
      <c r="L12">
        <v>1281762000</v>
      </c>
      <c r="M12" s="7">
        <f>(((L12/60)/60)/24)+DATE(1970,1,1)</f>
        <v>40404.208333333336</v>
      </c>
      <c r="N12">
        <v>1285909200</v>
      </c>
      <c r="O12" s="7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 s="3">
        <f>E13/D13*100</f>
        <v>48.095238095238095</v>
      </c>
      <c r="H13">
        <v>27</v>
      </c>
      <c r="I13" s="4">
        <f>G13/H13</f>
        <v>1.781305114638448</v>
      </c>
      <c r="J13" t="s">
        <v>21</v>
      </c>
      <c r="K13" t="s">
        <v>22</v>
      </c>
      <c r="L13">
        <v>1285045200</v>
      </c>
      <c r="M13" s="7">
        <f>(((L13/60)/60)/24)+DATE(1970,1,1)</f>
        <v>40442.208333333336</v>
      </c>
      <c r="N13">
        <v>1285563600</v>
      </c>
      <c r="O13" s="7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 s="3">
        <f>E14/D14*100</f>
        <v>89.349206349206341</v>
      </c>
      <c r="H14">
        <v>55</v>
      </c>
      <c r="I14" s="4">
        <f>G14/H14</f>
        <v>1.6245310245310243</v>
      </c>
      <c r="J14" t="s">
        <v>21</v>
      </c>
      <c r="K14" t="s">
        <v>22</v>
      </c>
      <c r="L14">
        <v>1571720400</v>
      </c>
      <c r="M14" s="7">
        <f>(((L14/60)/60)/24)+DATE(1970,1,1)</f>
        <v>43760.208333333328</v>
      </c>
      <c r="N14">
        <v>1572411600</v>
      </c>
      <c r="O14" s="7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 s="3">
        <f>E15/D15*100</f>
        <v>245.11904761904765</v>
      </c>
      <c r="H15">
        <v>98</v>
      </c>
      <c r="I15" s="4">
        <f>G15/H15</f>
        <v>2.5012147716229354</v>
      </c>
      <c r="J15" t="s">
        <v>21</v>
      </c>
      <c r="K15" t="s">
        <v>22</v>
      </c>
      <c r="L15">
        <v>1465621200</v>
      </c>
      <c r="M15" s="7">
        <f>(((L15/60)/60)/24)+DATE(1970,1,1)</f>
        <v>42532.208333333328</v>
      </c>
      <c r="N15">
        <v>1466658000</v>
      </c>
      <c r="O15" s="7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 s="3">
        <f>E16/D16*100</f>
        <v>66.769503546099301</v>
      </c>
      <c r="H16">
        <v>200</v>
      </c>
      <c r="I16" s="4">
        <f>G16/H16</f>
        <v>0.33384751773049648</v>
      </c>
      <c r="J16" t="s">
        <v>21</v>
      </c>
      <c r="K16" t="s">
        <v>22</v>
      </c>
      <c r="L16">
        <v>1331013600</v>
      </c>
      <c r="M16" s="7">
        <f>(((L16/60)/60)/24)+DATE(1970,1,1)</f>
        <v>40974.25</v>
      </c>
      <c r="N16">
        <v>1333342800</v>
      </c>
      <c r="O16" s="7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 s="3">
        <f>E17/D17*100</f>
        <v>47.307881773399011</v>
      </c>
      <c r="H17">
        <v>452</v>
      </c>
      <c r="I17" s="4">
        <f>G17/H17</f>
        <v>0.10466345525088276</v>
      </c>
      <c r="J17" t="s">
        <v>21</v>
      </c>
      <c r="K17" t="s">
        <v>22</v>
      </c>
      <c r="L17">
        <v>1575957600</v>
      </c>
      <c r="M17" s="7">
        <f>(((L17/60)/60)/24)+DATE(1970,1,1)</f>
        <v>43809.25</v>
      </c>
      <c r="N17">
        <v>1576303200</v>
      </c>
      <c r="O17" s="7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 s="3">
        <f>E18/D18*100</f>
        <v>649.47058823529414</v>
      </c>
      <c r="H18">
        <v>100</v>
      </c>
      <c r="I18" s="4">
        <f>G18/H18</f>
        <v>6.4947058823529416</v>
      </c>
      <c r="J18" t="s">
        <v>21</v>
      </c>
      <c r="K18" t="s">
        <v>22</v>
      </c>
      <c r="L18">
        <v>1390370400</v>
      </c>
      <c r="M18" s="7">
        <f>(((L18/60)/60)/24)+DATE(1970,1,1)</f>
        <v>41661.25</v>
      </c>
      <c r="N18">
        <v>1392271200</v>
      </c>
      <c r="O18" s="7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 s="3">
        <f>E19/D19*100</f>
        <v>159.39125295508273</v>
      </c>
      <c r="H19">
        <v>1249</v>
      </c>
      <c r="I19" s="4">
        <f>G19/H19</f>
        <v>0.12761509443961788</v>
      </c>
      <c r="J19" t="s">
        <v>21</v>
      </c>
      <c r="K19" t="s">
        <v>22</v>
      </c>
      <c r="L19">
        <v>1294812000</v>
      </c>
      <c r="M19" s="7">
        <f>(((L19/60)/60)/24)+DATE(1970,1,1)</f>
        <v>40555.25</v>
      </c>
      <c r="N19">
        <v>1294898400</v>
      </c>
      <c r="O19" s="7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 s="3">
        <f>E20/D20*100</f>
        <v>66.912087912087912</v>
      </c>
      <c r="H20">
        <v>135</v>
      </c>
      <c r="I20" s="4">
        <f>G20/H20</f>
        <v>0.49564509564509562</v>
      </c>
      <c r="J20" t="s">
        <v>21</v>
      </c>
      <c r="K20" t="s">
        <v>22</v>
      </c>
      <c r="L20">
        <v>1536382800</v>
      </c>
      <c r="M20" s="7">
        <f>(((L20/60)/60)/24)+DATE(1970,1,1)</f>
        <v>43351.208333333328</v>
      </c>
      <c r="N20">
        <v>1537074000</v>
      </c>
      <c r="O20" s="7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 s="3">
        <f>E21/D21*100</f>
        <v>48.529600000000002</v>
      </c>
      <c r="H21">
        <v>674</v>
      </c>
      <c r="I21" s="4">
        <f>G21/H21</f>
        <v>7.2002373887240359E-2</v>
      </c>
      <c r="J21" t="s">
        <v>21</v>
      </c>
      <c r="K21" t="s">
        <v>22</v>
      </c>
      <c r="L21">
        <v>1551679200</v>
      </c>
      <c r="M21" s="7">
        <f>(((L21/60)/60)/24)+DATE(1970,1,1)</f>
        <v>43528.25</v>
      </c>
      <c r="N21">
        <v>1553490000</v>
      </c>
      <c r="O21" s="7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 s="3">
        <f>E22/D22*100</f>
        <v>112.24279210925646</v>
      </c>
      <c r="H22">
        <v>1396</v>
      </c>
      <c r="I22" s="4">
        <f>G22/H22</f>
        <v>8.0403146210069096E-2</v>
      </c>
      <c r="J22" t="s">
        <v>21</v>
      </c>
      <c r="K22" t="s">
        <v>22</v>
      </c>
      <c r="L22">
        <v>1406523600</v>
      </c>
      <c r="M22" s="7">
        <f>(((L22/60)/60)/24)+DATE(1970,1,1)</f>
        <v>41848.208333333336</v>
      </c>
      <c r="N22">
        <v>1406523600</v>
      </c>
      <c r="O22" s="7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 s="3">
        <f>E23/D23*100</f>
        <v>40.992553191489364</v>
      </c>
      <c r="H23">
        <v>558</v>
      </c>
      <c r="I23" s="4">
        <f>G23/H23</f>
        <v>7.3463356973995281E-2</v>
      </c>
      <c r="J23" t="s">
        <v>21</v>
      </c>
      <c r="K23" t="s">
        <v>22</v>
      </c>
      <c r="L23">
        <v>1313384400</v>
      </c>
      <c r="M23" s="7">
        <f>(((L23/60)/60)/24)+DATE(1970,1,1)</f>
        <v>40770.208333333336</v>
      </c>
      <c r="N23">
        <v>1316322000</v>
      </c>
      <c r="O23" s="7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 s="3">
        <f>E24/D24*100</f>
        <v>128.07106598984771</v>
      </c>
      <c r="H24">
        <v>890</v>
      </c>
      <c r="I24" s="4">
        <f>G24/H24</f>
        <v>0.14390007414589631</v>
      </c>
      <c r="J24" t="s">
        <v>21</v>
      </c>
      <c r="K24" t="s">
        <v>22</v>
      </c>
      <c r="L24">
        <v>1522731600</v>
      </c>
      <c r="M24" s="7">
        <f>(((L24/60)/60)/24)+DATE(1970,1,1)</f>
        <v>43193.208333333328</v>
      </c>
      <c r="N24">
        <v>1524027600</v>
      </c>
      <c r="O24" s="7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 s="3">
        <f>E25/D25*100</f>
        <v>332.04444444444448</v>
      </c>
      <c r="H25">
        <v>142</v>
      </c>
      <c r="I25" s="4">
        <f>G25/H25</f>
        <v>2.338341158059468</v>
      </c>
      <c r="J25" t="s">
        <v>40</v>
      </c>
      <c r="K25" t="s">
        <v>41</v>
      </c>
      <c r="L25">
        <v>1550124000</v>
      </c>
      <c r="M25" s="7">
        <f>(((L25/60)/60)/24)+DATE(1970,1,1)</f>
        <v>43510.25</v>
      </c>
      <c r="N25">
        <v>1554699600</v>
      </c>
      <c r="O25" s="7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 s="3">
        <f>E26/D26*100</f>
        <v>112.83225108225108</v>
      </c>
      <c r="H26">
        <v>2673</v>
      </c>
      <c r="I26" s="4">
        <f>G26/H26</f>
        <v>4.2211841033389853E-2</v>
      </c>
      <c r="J26" t="s">
        <v>21</v>
      </c>
      <c r="K26" t="s">
        <v>22</v>
      </c>
      <c r="L26">
        <v>1403326800</v>
      </c>
      <c r="M26" s="7">
        <f>(((L26/60)/60)/24)+DATE(1970,1,1)</f>
        <v>41811.208333333336</v>
      </c>
      <c r="N26">
        <v>1403499600</v>
      </c>
      <c r="O26" s="7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 s="3">
        <f>E27/D27*100</f>
        <v>216.43636363636364</v>
      </c>
      <c r="H27">
        <v>163</v>
      </c>
      <c r="I27" s="4">
        <f>G27/H27</f>
        <v>1.3278304517568322</v>
      </c>
      <c r="J27" t="s">
        <v>21</v>
      </c>
      <c r="K27" t="s">
        <v>22</v>
      </c>
      <c r="L27">
        <v>1305694800</v>
      </c>
      <c r="M27" s="7">
        <f>(((L27/60)/60)/24)+DATE(1970,1,1)</f>
        <v>40681.208333333336</v>
      </c>
      <c r="N27">
        <v>1307422800</v>
      </c>
      <c r="O27" s="7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 s="3">
        <f>E28/D28*100</f>
        <v>48.199069767441863</v>
      </c>
      <c r="H28">
        <v>1480</v>
      </c>
      <c r="I28" s="4">
        <f>G28/H28</f>
        <v>3.2566939032055313E-2</v>
      </c>
      <c r="J28" t="s">
        <v>21</v>
      </c>
      <c r="K28" t="s">
        <v>22</v>
      </c>
      <c r="L28">
        <v>1533013200</v>
      </c>
      <c r="M28" s="7">
        <f>(((L28/60)/60)/24)+DATE(1970,1,1)</f>
        <v>43312.208333333328</v>
      </c>
      <c r="N28">
        <v>1535346000</v>
      </c>
      <c r="O28" s="7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 s="3">
        <f>E29/D29*100</f>
        <v>79.95</v>
      </c>
      <c r="H29">
        <v>15</v>
      </c>
      <c r="I29" s="4">
        <f>G29/H29</f>
        <v>5.33</v>
      </c>
      <c r="J29" t="s">
        <v>21</v>
      </c>
      <c r="K29" t="s">
        <v>22</v>
      </c>
      <c r="L29">
        <v>1443848400</v>
      </c>
      <c r="M29" s="7">
        <f>(((L29/60)/60)/24)+DATE(1970,1,1)</f>
        <v>42280.208333333328</v>
      </c>
      <c r="N29">
        <v>1444539600</v>
      </c>
      <c r="O29" s="7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 s="3">
        <f>E30/D30*100</f>
        <v>105.22553516819573</v>
      </c>
      <c r="H30">
        <v>2220</v>
      </c>
      <c r="I30" s="4">
        <f>G30/H30</f>
        <v>4.7398889715403486E-2</v>
      </c>
      <c r="J30" t="s">
        <v>21</v>
      </c>
      <c r="K30" t="s">
        <v>22</v>
      </c>
      <c r="L30">
        <v>1265695200</v>
      </c>
      <c r="M30" s="7">
        <f>(((L30/60)/60)/24)+DATE(1970,1,1)</f>
        <v>40218.25</v>
      </c>
      <c r="N30">
        <v>1267682400</v>
      </c>
      <c r="O30" s="7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 s="3">
        <f>E31/D31*100</f>
        <v>328.89978213507629</v>
      </c>
      <c r="H31">
        <v>1606</v>
      </c>
      <c r="I31" s="4">
        <f>G31/H31</f>
        <v>0.20479438489108112</v>
      </c>
      <c r="J31" t="s">
        <v>98</v>
      </c>
      <c r="K31" t="s">
        <v>99</v>
      </c>
      <c r="L31">
        <v>1532062800</v>
      </c>
      <c r="M31" s="7">
        <f>(((L31/60)/60)/24)+DATE(1970,1,1)</f>
        <v>43301.208333333328</v>
      </c>
      <c r="N31">
        <v>1535518800</v>
      </c>
      <c r="O31" s="7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 s="3">
        <f>E32/D32*100</f>
        <v>160.61111111111111</v>
      </c>
      <c r="H32">
        <v>129</v>
      </c>
      <c r="I32" s="4">
        <f>G32/H32</f>
        <v>1.2450473729543496</v>
      </c>
      <c r="J32" t="s">
        <v>21</v>
      </c>
      <c r="K32" t="s">
        <v>22</v>
      </c>
      <c r="L32">
        <v>1558674000</v>
      </c>
      <c r="M32" s="7">
        <f>(((L32/60)/60)/24)+DATE(1970,1,1)</f>
        <v>43609.208333333328</v>
      </c>
      <c r="N32">
        <v>1559106000</v>
      </c>
      <c r="O32" s="7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 s="3">
        <f>E33/D33*100</f>
        <v>310</v>
      </c>
      <c r="H33">
        <v>226</v>
      </c>
      <c r="I33" s="4">
        <f>G33/H33</f>
        <v>1.3716814159292035</v>
      </c>
      <c r="J33" t="s">
        <v>40</v>
      </c>
      <c r="K33" t="s">
        <v>41</v>
      </c>
      <c r="L33">
        <v>1451973600</v>
      </c>
      <c r="M33" s="7">
        <f>(((L33/60)/60)/24)+DATE(1970,1,1)</f>
        <v>42374.25</v>
      </c>
      <c r="N33">
        <v>1454392800</v>
      </c>
      <c r="O33" s="7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 s="3">
        <f>E34/D34*100</f>
        <v>86.807920792079202</v>
      </c>
      <c r="H34">
        <v>2307</v>
      </c>
      <c r="I34" s="4">
        <f>G34/H34</f>
        <v>3.7628054092795495E-2</v>
      </c>
      <c r="J34" t="s">
        <v>107</v>
      </c>
      <c r="K34" t="s">
        <v>108</v>
      </c>
      <c r="L34">
        <v>1515564000</v>
      </c>
      <c r="M34" s="7">
        <f>(((L34/60)/60)/24)+DATE(1970,1,1)</f>
        <v>43110.25</v>
      </c>
      <c r="N34">
        <v>1517896800</v>
      </c>
      <c r="O34" s="7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 s="3">
        <f>E35/D35*100</f>
        <v>377.82071713147411</v>
      </c>
      <c r="H35">
        <v>5419</v>
      </c>
      <c r="I35" s="4">
        <f>G35/H35</f>
        <v>6.9721483139227547E-2</v>
      </c>
      <c r="J35" t="s">
        <v>21</v>
      </c>
      <c r="K35" t="s">
        <v>22</v>
      </c>
      <c r="L35">
        <v>1412485200</v>
      </c>
      <c r="M35" s="7">
        <f>(((L35/60)/60)/24)+DATE(1970,1,1)</f>
        <v>41917.208333333336</v>
      </c>
      <c r="N35">
        <v>1415685600</v>
      </c>
      <c r="O35" s="7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 s="3">
        <f>E36/D36*100</f>
        <v>150.80645161290323</v>
      </c>
      <c r="H36">
        <v>165</v>
      </c>
      <c r="I36" s="4">
        <f>G36/H36</f>
        <v>0.91397849462365599</v>
      </c>
      <c r="J36" t="s">
        <v>21</v>
      </c>
      <c r="K36" t="s">
        <v>22</v>
      </c>
      <c r="L36">
        <v>1490245200</v>
      </c>
      <c r="M36" s="7">
        <f>(((L36/60)/60)/24)+DATE(1970,1,1)</f>
        <v>42817.208333333328</v>
      </c>
      <c r="N36">
        <v>1490677200</v>
      </c>
      <c r="O36" s="7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 s="3">
        <f>E37/D37*100</f>
        <v>150.30119521912351</v>
      </c>
      <c r="H37">
        <v>1965</v>
      </c>
      <c r="I37" s="4">
        <f>G37/H37</f>
        <v>7.648915787232749E-2</v>
      </c>
      <c r="J37" t="s">
        <v>36</v>
      </c>
      <c r="K37" t="s">
        <v>37</v>
      </c>
      <c r="L37">
        <v>1547877600</v>
      </c>
      <c r="M37" s="7">
        <f>(((L37/60)/60)/24)+DATE(1970,1,1)</f>
        <v>43484.25</v>
      </c>
      <c r="N37">
        <v>1551506400</v>
      </c>
      <c r="O37" s="7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 s="3">
        <f>E38/D38*100</f>
        <v>157.28571428571431</v>
      </c>
      <c r="H38">
        <v>16</v>
      </c>
      <c r="I38" s="4">
        <f>G38/H38</f>
        <v>9.8303571428571441</v>
      </c>
      <c r="J38" t="s">
        <v>21</v>
      </c>
      <c r="K38" t="s">
        <v>22</v>
      </c>
      <c r="L38">
        <v>1298700000</v>
      </c>
      <c r="M38" s="7">
        <f>(((L38/60)/60)/24)+DATE(1970,1,1)</f>
        <v>40600.25</v>
      </c>
      <c r="N38">
        <v>1300856400</v>
      </c>
      <c r="O38" s="7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 s="3">
        <f>E39/D39*100</f>
        <v>139.98765432098764</v>
      </c>
      <c r="H39">
        <v>107</v>
      </c>
      <c r="I39" s="4">
        <f>G39/H39</f>
        <v>1.3082958347755855</v>
      </c>
      <c r="J39" t="s">
        <v>21</v>
      </c>
      <c r="K39" t="s">
        <v>22</v>
      </c>
      <c r="L39">
        <v>1570338000</v>
      </c>
      <c r="M39" s="7">
        <f>(((L39/60)/60)/24)+DATE(1970,1,1)</f>
        <v>43744.208333333328</v>
      </c>
      <c r="N39">
        <v>1573192800</v>
      </c>
      <c r="O39" s="7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 s="3">
        <f>E40/D40*100</f>
        <v>325.32258064516128</v>
      </c>
      <c r="H40">
        <v>134</v>
      </c>
      <c r="I40" s="4">
        <f>G40/H40</f>
        <v>2.4277804525758304</v>
      </c>
      <c r="J40" t="s">
        <v>21</v>
      </c>
      <c r="K40" t="s">
        <v>22</v>
      </c>
      <c r="L40">
        <v>1287378000</v>
      </c>
      <c r="M40" s="7">
        <f>(((L40/60)/60)/24)+DATE(1970,1,1)</f>
        <v>40469.208333333336</v>
      </c>
      <c r="N40">
        <v>1287810000</v>
      </c>
      <c r="O40" s="7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 s="3">
        <f>E41/D41*100</f>
        <v>50.777777777777779</v>
      </c>
      <c r="H41">
        <v>88</v>
      </c>
      <c r="I41" s="4">
        <f>G41/H41</f>
        <v>0.57702020202020199</v>
      </c>
      <c r="J41" t="s">
        <v>36</v>
      </c>
      <c r="K41" t="s">
        <v>37</v>
      </c>
      <c r="L41">
        <v>1361772000</v>
      </c>
      <c r="M41" s="7">
        <f>(((L41/60)/60)/24)+DATE(1970,1,1)</f>
        <v>41330.25</v>
      </c>
      <c r="N41">
        <v>1362978000</v>
      </c>
      <c r="O41" s="7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 s="3">
        <f>E42/D42*100</f>
        <v>169.06818181818181</v>
      </c>
      <c r="H42">
        <v>198</v>
      </c>
      <c r="I42" s="4">
        <f>G42/H42</f>
        <v>0.85387970615243336</v>
      </c>
      <c r="J42" t="s">
        <v>21</v>
      </c>
      <c r="K42" t="s">
        <v>22</v>
      </c>
      <c r="L42">
        <v>1275714000</v>
      </c>
      <c r="M42" s="7">
        <f>(((L42/60)/60)/24)+DATE(1970,1,1)</f>
        <v>40334.208333333336</v>
      </c>
      <c r="N42">
        <v>1277355600</v>
      </c>
      <c r="O42" s="7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 s="3">
        <f>E43/D43*100</f>
        <v>212.92857142857144</v>
      </c>
      <c r="H43">
        <v>111</v>
      </c>
      <c r="I43" s="4">
        <f>G43/H43</f>
        <v>1.9182754182754185</v>
      </c>
      <c r="J43" t="s">
        <v>107</v>
      </c>
      <c r="K43" t="s">
        <v>108</v>
      </c>
      <c r="L43">
        <v>1346734800</v>
      </c>
      <c r="M43" s="7">
        <f>(((L43/60)/60)/24)+DATE(1970,1,1)</f>
        <v>41156.208333333336</v>
      </c>
      <c r="N43">
        <v>1348981200</v>
      </c>
      <c r="O43" s="7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 s="3">
        <f>E44/D44*100</f>
        <v>443.94444444444446</v>
      </c>
      <c r="H44">
        <v>222</v>
      </c>
      <c r="I44" s="4">
        <f>G44/H44</f>
        <v>1.9997497497497498</v>
      </c>
      <c r="J44" t="s">
        <v>21</v>
      </c>
      <c r="K44" t="s">
        <v>22</v>
      </c>
      <c r="L44">
        <v>1309755600</v>
      </c>
      <c r="M44" s="7">
        <f>(((L44/60)/60)/24)+DATE(1970,1,1)</f>
        <v>40728.208333333336</v>
      </c>
      <c r="N44">
        <v>1310533200</v>
      </c>
      <c r="O44" s="7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 s="3">
        <f>E45/D45*100</f>
        <v>185.9390243902439</v>
      </c>
      <c r="H45">
        <v>6212</v>
      </c>
      <c r="I45" s="4">
        <f>G45/H45</f>
        <v>2.9932231872222135E-2</v>
      </c>
      <c r="J45" t="s">
        <v>21</v>
      </c>
      <c r="K45" t="s">
        <v>22</v>
      </c>
      <c r="L45">
        <v>1406178000</v>
      </c>
      <c r="M45" s="7">
        <f>(((L45/60)/60)/24)+DATE(1970,1,1)</f>
        <v>41844.208333333336</v>
      </c>
      <c r="N45">
        <v>1407560400</v>
      </c>
      <c r="O45" s="7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 s="3">
        <f>E46/D46*100</f>
        <v>658.8125</v>
      </c>
      <c r="H46">
        <v>98</v>
      </c>
      <c r="I46" s="4">
        <f>G46/H46</f>
        <v>6.7225765306122449</v>
      </c>
      <c r="J46" t="s">
        <v>36</v>
      </c>
      <c r="K46" t="s">
        <v>37</v>
      </c>
      <c r="L46">
        <v>1552798800</v>
      </c>
      <c r="M46" s="7">
        <f>(((L46/60)/60)/24)+DATE(1970,1,1)</f>
        <v>43541.208333333328</v>
      </c>
      <c r="N46">
        <v>1552885200</v>
      </c>
      <c r="O46" s="7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 s="3">
        <f>E47/D47*100</f>
        <v>47.684210526315788</v>
      </c>
      <c r="H47">
        <v>48</v>
      </c>
      <c r="I47" s="4">
        <f>G47/H47</f>
        <v>0.99342105263157887</v>
      </c>
      <c r="J47" t="s">
        <v>21</v>
      </c>
      <c r="K47" t="s">
        <v>22</v>
      </c>
      <c r="L47">
        <v>1478062800</v>
      </c>
      <c r="M47" s="7">
        <f>(((L47/60)/60)/24)+DATE(1970,1,1)</f>
        <v>42676.208333333328</v>
      </c>
      <c r="N47">
        <v>1479362400</v>
      </c>
      <c r="O47" s="7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 s="3">
        <f>E48/D48*100</f>
        <v>114.78378378378378</v>
      </c>
      <c r="H48">
        <v>92</v>
      </c>
      <c r="I48" s="4">
        <f>G48/H48</f>
        <v>1.2476498237367801</v>
      </c>
      <c r="J48" t="s">
        <v>21</v>
      </c>
      <c r="K48" t="s">
        <v>22</v>
      </c>
      <c r="L48">
        <v>1278565200</v>
      </c>
      <c r="M48" s="7">
        <f>(((L48/60)/60)/24)+DATE(1970,1,1)</f>
        <v>40367.208333333336</v>
      </c>
      <c r="N48">
        <v>1280552400</v>
      </c>
      <c r="O48" s="7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 s="3">
        <f>E49/D49*100</f>
        <v>475.26666666666665</v>
      </c>
      <c r="H49">
        <v>149</v>
      </c>
      <c r="I49" s="4">
        <f>G49/H49</f>
        <v>3.1897091722595077</v>
      </c>
      <c r="J49" t="s">
        <v>21</v>
      </c>
      <c r="K49" t="s">
        <v>22</v>
      </c>
      <c r="L49">
        <v>1396069200</v>
      </c>
      <c r="M49" s="7">
        <f>(((L49/60)/60)/24)+DATE(1970,1,1)</f>
        <v>41727.208333333336</v>
      </c>
      <c r="N49">
        <v>1398661200</v>
      </c>
      <c r="O49" s="7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 s="3">
        <f>E50/D50*100</f>
        <v>386.97297297297297</v>
      </c>
      <c r="H50">
        <v>2431</v>
      </c>
      <c r="I50" s="4">
        <f>G50/H50</f>
        <v>0.15918262977086506</v>
      </c>
      <c r="J50" t="s">
        <v>21</v>
      </c>
      <c r="K50" t="s">
        <v>22</v>
      </c>
      <c r="L50">
        <v>1435208400</v>
      </c>
      <c r="M50" s="7">
        <f>(((L50/60)/60)/24)+DATE(1970,1,1)</f>
        <v>42180.208333333328</v>
      </c>
      <c r="N50">
        <v>1436245200</v>
      </c>
      <c r="O50" s="7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 s="3">
        <f>E51/D51*100</f>
        <v>189.625</v>
      </c>
      <c r="H51">
        <v>303</v>
      </c>
      <c r="I51" s="4">
        <f>G51/H51</f>
        <v>0.62582508250825086</v>
      </c>
      <c r="J51" t="s">
        <v>21</v>
      </c>
      <c r="K51" t="s">
        <v>22</v>
      </c>
      <c r="L51">
        <v>1571547600</v>
      </c>
      <c r="M51" s="7">
        <f>(((L51/60)/60)/24)+DATE(1970,1,1)</f>
        <v>43758.208333333328</v>
      </c>
      <c r="N51">
        <v>1575439200</v>
      </c>
      <c r="O51" s="7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 s="3">
        <f>E52/D52*100</f>
        <v>2</v>
      </c>
      <c r="H52">
        <v>1</v>
      </c>
      <c r="I52" s="4">
        <f>G52/H52</f>
        <v>2</v>
      </c>
      <c r="J52" t="s">
        <v>107</v>
      </c>
      <c r="K52" t="s">
        <v>108</v>
      </c>
      <c r="L52">
        <v>1375333200</v>
      </c>
      <c r="M52" s="7">
        <f>(((L52/60)/60)/24)+DATE(1970,1,1)</f>
        <v>41487.208333333336</v>
      </c>
      <c r="N52">
        <v>1377752400</v>
      </c>
      <c r="O52" s="7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 s="3">
        <f>E53/D53*100</f>
        <v>91.867805186590772</v>
      </c>
      <c r="H53">
        <v>1467</v>
      </c>
      <c r="I53" s="4">
        <f>G53/H53</f>
        <v>6.2622907420988944E-2</v>
      </c>
      <c r="J53" t="s">
        <v>40</v>
      </c>
      <c r="K53" t="s">
        <v>41</v>
      </c>
      <c r="L53">
        <v>1332824400</v>
      </c>
      <c r="M53" s="7">
        <f>(((L53/60)/60)/24)+DATE(1970,1,1)</f>
        <v>40995.208333333336</v>
      </c>
      <c r="N53">
        <v>1334206800</v>
      </c>
      <c r="O53" s="7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 s="3">
        <f>E54/D54*100</f>
        <v>34.152777777777779</v>
      </c>
      <c r="H54">
        <v>75</v>
      </c>
      <c r="I54" s="4">
        <f>G54/H54</f>
        <v>0.45537037037037037</v>
      </c>
      <c r="J54" t="s">
        <v>21</v>
      </c>
      <c r="K54" t="s">
        <v>22</v>
      </c>
      <c r="L54">
        <v>1284526800</v>
      </c>
      <c r="M54" s="7">
        <f>(((L54/60)/60)/24)+DATE(1970,1,1)</f>
        <v>40436.208333333336</v>
      </c>
      <c r="N54">
        <v>1284872400</v>
      </c>
      <c r="O54" s="7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 s="3">
        <f>E55/D55*100</f>
        <v>140.40909090909091</v>
      </c>
      <c r="H55">
        <v>209</v>
      </c>
      <c r="I55" s="4">
        <f>G55/H55</f>
        <v>0.67181383210091339</v>
      </c>
      <c r="J55" t="s">
        <v>21</v>
      </c>
      <c r="K55" t="s">
        <v>22</v>
      </c>
      <c r="L55">
        <v>1400562000</v>
      </c>
      <c r="M55" s="7">
        <f>(((L55/60)/60)/24)+DATE(1970,1,1)</f>
        <v>41779.208333333336</v>
      </c>
      <c r="N55">
        <v>1403931600</v>
      </c>
      <c r="O55" s="7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 s="3">
        <f>E56/D56*100</f>
        <v>89.86666666666666</v>
      </c>
      <c r="H56">
        <v>120</v>
      </c>
      <c r="I56" s="4">
        <f>G56/H56</f>
        <v>0.74888888888888883</v>
      </c>
      <c r="J56" t="s">
        <v>21</v>
      </c>
      <c r="K56" t="s">
        <v>22</v>
      </c>
      <c r="L56">
        <v>1520748000</v>
      </c>
      <c r="M56" s="7">
        <f>(((L56/60)/60)/24)+DATE(1970,1,1)</f>
        <v>43170.25</v>
      </c>
      <c r="N56">
        <v>1521262800</v>
      </c>
      <c r="O56" s="7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 s="3">
        <f>E57/D57*100</f>
        <v>177.96969696969697</v>
      </c>
      <c r="H57">
        <v>131</v>
      </c>
      <c r="I57" s="4">
        <f>G57/H57</f>
        <v>1.3585473051121906</v>
      </c>
      <c r="J57" t="s">
        <v>21</v>
      </c>
      <c r="K57" t="s">
        <v>22</v>
      </c>
      <c r="L57">
        <v>1532926800</v>
      </c>
      <c r="M57" s="7">
        <f>(((L57/60)/60)/24)+DATE(1970,1,1)</f>
        <v>43311.208333333328</v>
      </c>
      <c r="N57">
        <v>1533358800</v>
      </c>
      <c r="O57" s="7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 s="3">
        <f>E58/D58*100</f>
        <v>143.66249999999999</v>
      </c>
      <c r="H58">
        <v>164</v>
      </c>
      <c r="I58" s="4">
        <f>G58/H58</f>
        <v>0.87599085365853657</v>
      </c>
      <c r="J58" t="s">
        <v>21</v>
      </c>
      <c r="K58" t="s">
        <v>22</v>
      </c>
      <c r="L58">
        <v>1420869600</v>
      </c>
      <c r="M58" s="7">
        <f>(((L58/60)/60)/24)+DATE(1970,1,1)</f>
        <v>42014.25</v>
      </c>
      <c r="N58">
        <v>1421474400</v>
      </c>
      <c r="O58" s="7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 s="3">
        <f>E59/D59*100</f>
        <v>215.27586206896552</v>
      </c>
      <c r="H59">
        <v>201</v>
      </c>
      <c r="I59" s="4">
        <f>G59/H59</f>
        <v>1.0710241893978385</v>
      </c>
      <c r="J59" t="s">
        <v>21</v>
      </c>
      <c r="K59" t="s">
        <v>22</v>
      </c>
      <c r="L59">
        <v>1504242000</v>
      </c>
      <c r="M59" s="7">
        <f>(((L59/60)/60)/24)+DATE(1970,1,1)</f>
        <v>42979.208333333328</v>
      </c>
      <c r="N59">
        <v>1505278800</v>
      </c>
      <c r="O59" s="7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 s="3">
        <f>E60/D60*100</f>
        <v>227.11111111111114</v>
      </c>
      <c r="H60">
        <v>211</v>
      </c>
      <c r="I60" s="4">
        <f>G60/H60</f>
        <v>1.0763559768299107</v>
      </c>
      <c r="J60" t="s">
        <v>21</v>
      </c>
      <c r="K60" t="s">
        <v>22</v>
      </c>
      <c r="L60">
        <v>1442811600</v>
      </c>
      <c r="M60" s="7">
        <f>(((L60/60)/60)/24)+DATE(1970,1,1)</f>
        <v>42268.208333333328</v>
      </c>
      <c r="N60">
        <v>1443934800</v>
      </c>
      <c r="O60" s="7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 s="3">
        <f>E61/D61*100</f>
        <v>275.07142857142861</v>
      </c>
      <c r="H61">
        <v>128</v>
      </c>
      <c r="I61" s="4">
        <f>G61/H61</f>
        <v>2.148995535714286</v>
      </c>
      <c r="J61" t="s">
        <v>21</v>
      </c>
      <c r="K61" t="s">
        <v>22</v>
      </c>
      <c r="L61">
        <v>1497243600</v>
      </c>
      <c r="M61" s="7">
        <f>(((L61/60)/60)/24)+DATE(1970,1,1)</f>
        <v>42898.208333333328</v>
      </c>
      <c r="N61">
        <v>1498539600</v>
      </c>
      <c r="O61" s="7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 s="3">
        <f>E62/D62*100</f>
        <v>144.37048832271762</v>
      </c>
      <c r="H62">
        <v>1600</v>
      </c>
      <c r="I62" s="4">
        <f>G62/H62</f>
        <v>9.023155520169851E-2</v>
      </c>
      <c r="J62" t="s">
        <v>15</v>
      </c>
      <c r="K62" t="s">
        <v>16</v>
      </c>
      <c r="L62">
        <v>1342501200</v>
      </c>
      <c r="M62" s="7">
        <f>(((L62/60)/60)/24)+DATE(1970,1,1)</f>
        <v>41107.208333333336</v>
      </c>
      <c r="N62">
        <v>1342760400</v>
      </c>
      <c r="O62" s="7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 s="3">
        <f>E63/D63*100</f>
        <v>92.74598393574297</v>
      </c>
      <c r="H63">
        <v>2253</v>
      </c>
      <c r="I63" s="4">
        <f>G63/H63</f>
        <v>4.1165549904901448E-2</v>
      </c>
      <c r="J63" t="s">
        <v>15</v>
      </c>
      <c r="K63" t="s">
        <v>16</v>
      </c>
      <c r="L63">
        <v>1298268000</v>
      </c>
      <c r="M63" s="7">
        <f>(((L63/60)/60)/24)+DATE(1970,1,1)</f>
        <v>40595.25</v>
      </c>
      <c r="N63">
        <v>1301720400</v>
      </c>
      <c r="O63" s="7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 s="3">
        <f>E64/D64*100</f>
        <v>722.6</v>
      </c>
      <c r="H64">
        <v>249</v>
      </c>
      <c r="I64" s="4">
        <f>G64/H64</f>
        <v>2.902008032128514</v>
      </c>
      <c r="J64" t="s">
        <v>21</v>
      </c>
      <c r="K64" t="s">
        <v>22</v>
      </c>
      <c r="L64">
        <v>1433480400</v>
      </c>
      <c r="M64" s="7">
        <f>(((L64/60)/60)/24)+DATE(1970,1,1)</f>
        <v>42160.208333333328</v>
      </c>
      <c r="N64">
        <v>1433566800</v>
      </c>
      <c r="O64" s="7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 s="3">
        <f>E65/D65*100</f>
        <v>11.851063829787234</v>
      </c>
      <c r="H65">
        <v>5</v>
      </c>
      <c r="I65" s="4">
        <f>G65/H65</f>
        <v>2.3702127659574468</v>
      </c>
      <c r="J65" t="s">
        <v>21</v>
      </c>
      <c r="K65" t="s">
        <v>22</v>
      </c>
      <c r="L65">
        <v>1493355600</v>
      </c>
      <c r="M65" s="7">
        <f>(((L65/60)/60)/24)+DATE(1970,1,1)</f>
        <v>42853.208333333328</v>
      </c>
      <c r="N65">
        <v>1493874000</v>
      </c>
      <c r="O65" s="7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 s="3">
        <f>E66/D66*100</f>
        <v>97.642857142857139</v>
      </c>
      <c r="H66">
        <v>38</v>
      </c>
      <c r="I66" s="4">
        <f>G66/H66</f>
        <v>2.5695488721804511</v>
      </c>
      <c r="J66" t="s">
        <v>21</v>
      </c>
      <c r="K66" t="s">
        <v>22</v>
      </c>
      <c r="L66">
        <v>1530507600</v>
      </c>
      <c r="M66" s="7">
        <f>(((L66/60)/60)/24)+DATE(1970,1,1)</f>
        <v>43283.208333333328</v>
      </c>
      <c r="N66">
        <v>1531803600</v>
      </c>
      <c r="O66" s="7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 s="3">
        <f>E67/D67*100</f>
        <v>236.14754098360655</v>
      </c>
      <c r="H67">
        <v>236</v>
      </c>
      <c r="I67" s="4">
        <f>G67/H67</f>
        <v>1.0006251736593497</v>
      </c>
      <c r="J67" t="s">
        <v>21</v>
      </c>
      <c r="K67" t="s">
        <v>22</v>
      </c>
      <c r="L67">
        <v>1296108000</v>
      </c>
      <c r="M67" s="7">
        <f>(((L67/60)/60)/24)+DATE(1970,1,1)</f>
        <v>40570.25</v>
      </c>
      <c r="N67">
        <v>1296712800</v>
      </c>
      <c r="O67" s="7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 s="3">
        <f>E68/D68*100</f>
        <v>45.068965517241381</v>
      </c>
      <c r="H68">
        <v>12</v>
      </c>
      <c r="I68" s="4">
        <f>G68/H68</f>
        <v>3.7557471264367819</v>
      </c>
      <c r="J68" t="s">
        <v>21</v>
      </c>
      <c r="K68" t="s">
        <v>22</v>
      </c>
      <c r="L68">
        <v>1428469200</v>
      </c>
      <c r="M68" s="7">
        <f>(((L68/60)/60)/24)+DATE(1970,1,1)</f>
        <v>42102.208333333328</v>
      </c>
      <c r="N68">
        <v>1428901200</v>
      </c>
      <c r="O68" s="7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 s="3">
        <f>E69/D69*100</f>
        <v>162.38567493112947</v>
      </c>
      <c r="H69">
        <v>4065</v>
      </c>
      <c r="I69" s="4">
        <f>G69/H69</f>
        <v>3.994727550581291E-2</v>
      </c>
      <c r="J69" t="s">
        <v>40</v>
      </c>
      <c r="K69" t="s">
        <v>41</v>
      </c>
      <c r="L69">
        <v>1264399200</v>
      </c>
      <c r="M69" s="7">
        <f>(((L69/60)/60)/24)+DATE(1970,1,1)</f>
        <v>40203.25</v>
      </c>
      <c r="N69">
        <v>1264831200</v>
      </c>
      <c r="O69" s="7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 s="3">
        <f>E70/D70*100</f>
        <v>254.52631578947367</v>
      </c>
      <c r="H70">
        <v>246</v>
      </c>
      <c r="I70" s="4">
        <f>G70/H70</f>
        <v>1.0346598202824133</v>
      </c>
      <c r="J70" t="s">
        <v>107</v>
      </c>
      <c r="K70" t="s">
        <v>108</v>
      </c>
      <c r="L70">
        <v>1501131600</v>
      </c>
      <c r="M70" s="7">
        <f>(((L70/60)/60)/24)+DATE(1970,1,1)</f>
        <v>42943.208333333328</v>
      </c>
      <c r="N70">
        <v>1505192400</v>
      </c>
      <c r="O70" s="7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 s="3">
        <f>E71/D71*100</f>
        <v>24.063291139240505</v>
      </c>
      <c r="H71">
        <v>17</v>
      </c>
      <c r="I71" s="4">
        <f>G71/H71</f>
        <v>1.4154877140729709</v>
      </c>
      <c r="J71" t="s">
        <v>21</v>
      </c>
      <c r="K71" t="s">
        <v>22</v>
      </c>
      <c r="L71">
        <v>1292738400</v>
      </c>
      <c r="M71" s="7">
        <f>(((L71/60)/60)/24)+DATE(1970,1,1)</f>
        <v>40531.25</v>
      </c>
      <c r="N71">
        <v>1295676000</v>
      </c>
      <c r="O71" s="7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 s="3">
        <f>E72/D72*100</f>
        <v>123.74140625000001</v>
      </c>
      <c r="H72">
        <v>2475</v>
      </c>
      <c r="I72" s="4">
        <f>G72/H72</f>
        <v>4.9996527777777786E-2</v>
      </c>
      <c r="J72" t="s">
        <v>107</v>
      </c>
      <c r="K72" t="s">
        <v>108</v>
      </c>
      <c r="L72">
        <v>1288674000</v>
      </c>
      <c r="M72" s="7">
        <f>(((L72/60)/60)/24)+DATE(1970,1,1)</f>
        <v>40484.208333333336</v>
      </c>
      <c r="N72">
        <v>1292911200</v>
      </c>
      <c r="O72" s="7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 s="3">
        <f>E73/D73*100</f>
        <v>108.06666666666666</v>
      </c>
      <c r="H73">
        <v>76</v>
      </c>
      <c r="I73" s="4">
        <f>G73/H73</f>
        <v>1.4219298245614034</v>
      </c>
      <c r="J73" t="s">
        <v>21</v>
      </c>
      <c r="K73" t="s">
        <v>22</v>
      </c>
      <c r="L73">
        <v>1575093600</v>
      </c>
      <c r="M73" s="7">
        <f>(((L73/60)/60)/24)+DATE(1970,1,1)</f>
        <v>43799.25</v>
      </c>
      <c r="N73">
        <v>1575439200</v>
      </c>
      <c r="O73" s="7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 s="3">
        <f>E74/D74*100</f>
        <v>670.33333333333326</v>
      </c>
      <c r="H74">
        <v>54</v>
      </c>
      <c r="I74" s="4">
        <f>G74/H74</f>
        <v>12.413580246913579</v>
      </c>
      <c r="J74" t="s">
        <v>21</v>
      </c>
      <c r="K74" t="s">
        <v>22</v>
      </c>
      <c r="L74">
        <v>1435726800</v>
      </c>
      <c r="M74" s="7">
        <f>(((L74/60)/60)/24)+DATE(1970,1,1)</f>
        <v>42186.208333333328</v>
      </c>
      <c r="N74">
        <v>1438837200</v>
      </c>
      <c r="O74" s="7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 s="3">
        <f>E75/D75*100</f>
        <v>660.92857142857144</v>
      </c>
      <c r="H75">
        <v>88</v>
      </c>
      <c r="I75" s="4">
        <f>G75/H75</f>
        <v>7.5105519480519485</v>
      </c>
      <c r="J75" t="s">
        <v>21</v>
      </c>
      <c r="K75" t="s">
        <v>22</v>
      </c>
      <c r="L75">
        <v>1480226400</v>
      </c>
      <c r="M75" s="7">
        <f>(((L75/60)/60)/24)+DATE(1970,1,1)</f>
        <v>42701.25</v>
      </c>
      <c r="N75">
        <v>1480485600</v>
      </c>
      <c r="O75" s="7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 s="3">
        <f>E76/D76*100</f>
        <v>122.46153846153847</v>
      </c>
      <c r="H76">
        <v>85</v>
      </c>
      <c r="I76" s="4">
        <f>G76/H76</f>
        <v>1.4407239819004525</v>
      </c>
      <c r="J76" t="s">
        <v>40</v>
      </c>
      <c r="K76" t="s">
        <v>41</v>
      </c>
      <c r="L76">
        <v>1459054800</v>
      </c>
      <c r="M76" s="7">
        <f>(((L76/60)/60)/24)+DATE(1970,1,1)</f>
        <v>42456.208333333328</v>
      </c>
      <c r="N76">
        <v>1459141200</v>
      </c>
      <c r="O76" s="7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 s="3">
        <f>E77/D77*100</f>
        <v>150.57731958762886</v>
      </c>
      <c r="H77">
        <v>170</v>
      </c>
      <c r="I77" s="4">
        <f>G77/H77</f>
        <v>0.885748938750758</v>
      </c>
      <c r="J77" t="s">
        <v>21</v>
      </c>
      <c r="K77" t="s">
        <v>22</v>
      </c>
      <c r="L77">
        <v>1531630800</v>
      </c>
      <c r="M77" s="7">
        <f>(((L77/60)/60)/24)+DATE(1970,1,1)</f>
        <v>43296.208333333328</v>
      </c>
      <c r="N77">
        <v>1532322000</v>
      </c>
      <c r="O77" s="7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 s="3">
        <f>E78/D78*100</f>
        <v>78.106590724165997</v>
      </c>
      <c r="H78">
        <v>1684</v>
      </c>
      <c r="I78" s="4">
        <f>G78/H78</f>
        <v>4.6381585940716154E-2</v>
      </c>
      <c r="J78" t="s">
        <v>21</v>
      </c>
      <c r="K78" t="s">
        <v>22</v>
      </c>
      <c r="L78">
        <v>1421992800</v>
      </c>
      <c r="M78" s="7">
        <f>(((L78/60)/60)/24)+DATE(1970,1,1)</f>
        <v>42027.25</v>
      </c>
      <c r="N78">
        <v>1426222800</v>
      </c>
      <c r="O78" s="7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 s="3">
        <f>E79/D79*100</f>
        <v>46.94736842105263</v>
      </c>
      <c r="H79">
        <v>56</v>
      </c>
      <c r="I79" s="4">
        <f>G79/H79</f>
        <v>0.83834586466165406</v>
      </c>
      <c r="J79" t="s">
        <v>21</v>
      </c>
      <c r="K79" t="s">
        <v>22</v>
      </c>
      <c r="L79">
        <v>1285563600</v>
      </c>
      <c r="M79" s="7">
        <f>(((L79/60)/60)/24)+DATE(1970,1,1)</f>
        <v>40448.208333333336</v>
      </c>
      <c r="N79">
        <v>1286773200</v>
      </c>
      <c r="O79" s="7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 s="3">
        <f>E80/D80*100</f>
        <v>300.8</v>
      </c>
      <c r="H80">
        <v>330</v>
      </c>
      <c r="I80" s="4">
        <f>G80/H80</f>
        <v>0.9115151515151515</v>
      </c>
      <c r="J80" t="s">
        <v>21</v>
      </c>
      <c r="K80" t="s">
        <v>22</v>
      </c>
      <c r="L80">
        <v>1523854800</v>
      </c>
      <c r="M80" s="7">
        <f>(((L80/60)/60)/24)+DATE(1970,1,1)</f>
        <v>43206.208333333328</v>
      </c>
      <c r="N80">
        <v>1523941200</v>
      </c>
      <c r="O80" s="7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 s="3">
        <f>E81/D81*100</f>
        <v>69.598615916955026</v>
      </c>
      <c r="H81">
        <v>838</v>
      </c>
      <c r="I81" s="4">
        <f>G81/H81</f>
        <v>8.3053240951020318E-2</v>
      </c>
      <c r="J81" t="s">
        <v>21</v>
      </c>
      <c r="K81" t="s">
        <v>22</v>
      </c>
      <c r="L81">
        <v>1529125200</v>
      </c>
      <c r="M81" s="7">
        <f>(((L81/60)/60)/24)+DATE(1970,1,1)</f>
        <v>43267.208333333328</v>
      </c>
      <c r="N81">
        <v>1529557200</v>
      </c>
      <c r="O81" s="7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 s="3">
        <f>E82/D82*100</f>
        <v>637.4545454545455</v>
      </c>
      <c r="H82">
        <v>127</v>
      </c>
      <c r="I82" s="4">
        <f>G82/H82</f>
        <v>5.0193271295633499</v>
      </c>
      <c r="J82" t="s">
        <v>21</v>
      </c>
      <c r="K82" t="s">
        <v>22</v>
      </c>
      <c r="L82">
        <v>1503982800</v>
      </c>
      <c r="M82" s="7">
        <f>(((L82/60)/60)/24)+DATE(1970,1,1)</f>
        <v>42976.208333333328</v>
      </c>
      <c r="N82">
        <v>1506574800</v>
      </c>
      <c r="O82" s="7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 s="3">
        <f>E83/D83*100</f>
        <v>225.33928571428569</v>
      </c>
      <c r="H83">
        <v>411</v>
      </c>
      <c r="I83" s="4">
        <f>G83/H83</f>
        <v>0.54827076816127907</v>
      </c>
      <c r="J83" t="s">
        <v>21</v>
      </c>
      <c r="K83" t="s">
        <v>22</v>
      </c>
      <c r="L83">
        <v>1511416800</v>
      </c>
      <c r="M83" s="7">
        <f>(((L83/60)/60)/24)+DATE(1970,1,1)</f>
        <v>43062.25</v>
      </c>
      <c r="N83">
        <v>1513576800</v>
      </c>
      <c r="O83" s="7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 s="3">
        <f>E84/D84*100</f>
        <v>1497.3000000000002</v>
      </c>
      <c r="H84">
        <v>180</v>
      </c>
      <c r="I84" s="4">
        <f>G84/H84</f>
        <v>8.3183333333333351</v>
      </c>
      <c r="J84" t="s">
        <v>40</v>
      </c>
      <c r="K84" t="s">
        <v>41</v>
      </c>
      <c r="L84">
        <v>1547704800</v>
      </c>
      <c r="M84" s="7">
        <f>(((L84/60)/60)/24)+DATE(1970,1,1)</f>
        <v>43482.25</v>
      </c>
      <c r="N84">
        <v>1548309600</v>
      </c>
      <c r="O84" s="7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 s="3">
        <f>E85/D85*100</f>
        <v>37.590225563909776</v>
      </c>
      <c r="H85">
        <v>1000</v>
      </c>
      <c r="I85" s="4">
        <f>G85/H85</f>
        <v>3.7590225563909778E-2</v>
      </c>
      <c r="J85" t="s">
        <v>21</v>
      </c>
      <c r="K85" t="s">
        <v>22</v>
      </c>
      <c r="L85">
        <v>1469682000</v>
      </c>
      <c r="M85" s="7">
        <f>(((L85/60)/60)/24)+DATE(1970,1,1)</f>
        <v>42579.208333333328</v>
      </c>
      <c r="N85">
        <v>1471582800</v>
      </c>
      <c r="O85" s="7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 s="3">
        <f>E86/D86*100</f>
        <v>132.36942675159236</v>
      </c>
      <c r="H86">
        <v>374</v>
      </c>
      <c r="I86" s="4">
        <f>G86/H86</f>
        <v>0.35392894853366941</v>
      </c>
      <c r="J86" t="s">
        <v>21</v>
      </c>
      <c r="K86" t="s">
        <v>22</v>
      </c>
      <c r="L86">
        <v>1343451600</v>
      </c>
      <c r="M86" s="7">
        <f>(((L86/60)/60)/24)+DATE(1970,1,1)</f>
        <v>41118.208333333336</v>
      </c>
      <c r="N86">
        <v>1344315600</v>
      </c>
      <c r="O86" s="7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 s="3">
        <f>E87/D87*100</f>
        <v>131.22448979591837</v>
      </c>
      <c r="H87">
        <v>71</v>
      </c>
      <c r="I87" s="4">
        <f>G87/H87</f>
        <v>1.8482322506467377</v>
      </c>
      <c r="J87" t="s">
        <v>26</v>
      </c>
      <c r="K87" t="s">
        <v>27</v>
      </c>
      <c r="L87">
        <v>1315717200</v>
      </c>
      <c r="M87" s="7">
        <f>(((L87/60)/60)/24)+DATE(1970,1,1)</f>
        <v>40797.208333333336</v>
      </c>
      <c r="N87">
        <v>1316408400</v>
      </c>
      <c r="O87" s="7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 s="3">
        <f>E88/D88*100</f>
        <v>167.63513513513513</v>
      </c>
      <c r="H88">
        <v>203</v>
      </c>
      <c r="I88" s="4">
        <f>G88/H88</f>
        <v>0.82578884303022226</v>
      </c>
      <c r="J88" t="s">
        <v>21</v>
      </c>
      <c r="K88" t="s">
        <v>22</v>
      </c>
      <c r="L88">
        <v>1430715600</v>
      </c>
      <c r="M88" s="7">
        <f>(((L88/60)/60)/24)+DATE(1970,1,1)</f>
        <v>42128.208333333328</v>
      </c>
      <c r="N88">
        <v>1431838800</v>
      </c>
      <c r="O88" s="7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 s="3">
        <f>E89/D89*100</f>
        <v>61.984886649874063</v>
      </c>
      <c r="H89">
        <v>1482</v>
      </c>
      <c r="I89" s="4">
        <f>G89/H89</f>
        <v>4.1825159682776024E-2</v>
      </c>
      <c r="J89" t="s">
        <v>26</v>
      </c>
      <c r="K89" t="s">
        <v>27</v>
      </c>
      <c r="L89">
        <v>1299564000</v>
      </c>
      <c r="M89" s="7">
        <f>(((L89/60)/60)/24)+DATE(1970,1,1)</f>
        <v>40610.25</v>
      </c>
      <c r="N89">
        <v>1300510800</v>
      </c>
      <c r="O89" s="7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 s="3">
        <f>E90/D90*100</f>
        <v>260.75</v>
      </c>
      <c r="H90">
        <v>113</v>
      </c>
      <c r="I90" s="4">
        <f>G90/H90</f>
        <v>2.3075221238938055</v>
      </c>
      <c r="J90" t="s">
        <v>21</v>
      </c>
      <c r="K90" t="s">
        <v>22</v>
      </c>
      <c r="L90">
        <v>1429160400</v>
      </c>
      <c r="M90" s="7">
        <f>(((L90/60)/60)/24)+DATE(1970,1,1)</f>
        <v>42110.208333333328</v>
      </c>
      <c r="N90">
        <v>1431061200</v>
      </c>
      <c r="O90" s="7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 s="3">
        <f>E91/D91*100</f>
        <v>252.58823529411765</v>
      </c>
      <c r="H91">
        <v>96</v>
      </c>
      <c r="I91" s="4">
        <f>G91/H91</f>
        <v>2.6311274509803924</v>
      </c>
      <c r="J91" t="s">
        <v>21</v>
      </c>
      <c r="K91" t="s">
        <v>22</v>
      </c>
      <c r="L91">
        <v>1271307600</v>
      </c>
      <c r="M91" s="7">
        <f>(((L91/60)/60)/24)+DATE(1970,1,1)</f>
        <v>40283.208333333336</v>
      </c>
      <c r="N91">
        <v>1271480400</v>
      </c>
      <c r="O91" s="7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 s="3">
        <f>E92/D92*100</f>
        <v>78.615384615384613</v>
      </c>
      <c r="H92">
        <v>106</v>
      </c>
      <c r="I92" s="4">
        <f>G92/H92</f>
        <v>0.74165457184325112</v>
      </c>
      <c r="J92" t="s">
        <v>21</v>
      </c>
      <c r="K92" t="s">
        <v>22</v>
      </c>
      <c r="L92">
        <v>1456380000</v>
      </c>
      <c r="M92" s="7">
        <f>(((L92/60)/60)/24)+DATE(1970,1,1)</f>
        <v>42425.25</v>
      </c>
      <c r="N92">
        <v>1456380000</v>
      </c>
      <c r="O92" s="7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 s="3">
        <f>E93/D93*100</f>
        <v>48.404406999351913</v>
      </c>
      <c r="H93">
        <v>679</v>
      </c>
      <c r="I93" s="4">
        <f>G93/H93</f>
        <v>7.1287786449708263E-2</v>
      </c>
      <c r="J93" t="s">
        <v>107</v>
      </c>
      <c r="K93" t="s">
        <v>108</v>
      </c>
      <c r="L93">
        <v>1470459600</v>
      </c>
      <c r="M93" s="7">
        <f>(((L93/60)/60)/24)+DATE(1970,1,1)</f>
        <v>42588.208333333328</v>
      </c>
      <c r="N93">
        <v>1472878800</v>
      </c>
      <c r="O93" s="7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 s="3">
        <f>E94/D94*100</f>
        <v>258.875</v>
      </c>
      <c r="H94">
        <v>498</v>
      </c>
      <c r="I94" s="4">
        <f>G94/H94</f>
        <v>0.51982931726907633</v>
      </c>
      <c r="J94" t="s">
        <v>98</v>
      </c>
      <c r="K94" t="s">
        <v>99</v>
      </c>
      <c r="L94">
        <v>1277269200</v>
      </c>
      <c r="M94" s="7">
        <f>(((L94/60)/60)/24)+DATE(1970,1,1)</f>
        <v>40352.208333333336</v>
      </c>
      <c r="N94">
        <v>1277355600</v>
      </c>
      <c r="O94" s="7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 s="3">
        <f>E95/D95*100</f>
        <v>60.548713235294116</v>
      </c>
      <c r="H95">
        <v>610</v>
      </c>
      <c r="I95" s="4">
        <f>G95/H95</f>
        <v>9.9260185631629694E-2</v>
      </c>
      <c r="J95" t="s">
        <v>21</v>
      </c>
      <c r="K95" t="s">
        <v>22</v>
      </c>
      <c r="L95">
        <v>1350709200</v>
      </c>
      <c r="M95" s="7">
        <f>(((L95/60)/60)/24)+DATE(1970,1,1)</f>
        <v>41202.208333333336</v>
      </c>
      <c r="N95">
        <v>1351054800</v>
      </c>
      <c r="O95" s="7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 s="3">
        <f>E96/D96*100</f>
        <v>303.68965517241378</v>
      </c>
      <c r="H96">
        <v>180</v>
      </c>
      <c r="I96" s="4">
        <f>G96/H96</f>
        <v>1.6871647509578542</v>
      </c>
      <c r="J96" t="s">
        <v>40</v>
      </c>
      <c r="K96" t="s">
        <v>41</v>
      </c>
      <c r="L96">
        <v>1554613200</v>
      </c>
      <c r="M96" s="7">
        <f>(((L96/60)/60)/24)+DATE(1970,1,1)</f>
        <v>43562.208333333328</v>
      </c>
      <c r="N96">
        <v>1555563600</v>
      </c>
      <c r="O96" s="7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 s="3">
        <f>E97/D97*100</f>
        <v>112.99999999999999</v>
      </c>
      <c r="H97">
        <v>27</v>
      </c>
      <c r="I97" s="4">
        <f>G97/H97</f>
        <v>4.1851851851851842</v>
      </c>
      <c r="J97" t="s">
        <v>21</v>
      </c>
      <c r="K97" t="s">
        <v>22</v>
      </c>
      <c r="L97">
        <v>1571029200</v>
      </c>
      <c r="M97" s="7">
        <f>(((L97/60)/60)/24)+DATE(1970,1,1)</f>
        <v>43752.208333333328</v>
      </c>
      <c r="N97">
        <v>1571634000</v>
      </c>
      <c r="O97" s="7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 s="3">
        <f>E98/D98*100</f>
        <v>217.37876614060258</v>
      </c>
      <c r="H98">
        <v>2331</v>
      </c>
      <c r="I98" s="4">
        <f>G98/H98</f>
        <v>9.3255583929902436E-2</v>
      </c>
      <c r="J98" t="s">
        <v>21</v>
      </c>
      <c r="K98" t="s">
        <v>22</v>
      </c>
      <c r="L98">
        <v>1299736800</v>
      </c>
      <c r="M98" s="7">
        <f>(((L98/60)/60)/24)+DATE(1970,1,1)</f>
        <v>40612.25</v>
      </c>
      <c r="N98">
        <v>1300856400</v>
      </c>
      <c r="O98" s="7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 s="3">
        <f>E99/D99*100</f>
        <v>926.69230769230762</v>
      </c>
      <c r="H99">
        <v>113</v>
      </c>
      <c r="I99" s="4">
        <f>G99/H99</f>
        <v>8.2008168822328109</v>
      </c>
      <c r="J99" t="s">
        <v>21</v>
      </c>
      <c r="K99" t="s">
        <v>22</v>
      </c>
      <c r="L99">
        <v>1435208400</v>
      </c>
      <c r="M99" s="7">
        <f>(((L99/60)/60)/24)+DATE(1970,1,1)</f>
        <v>42180.208333333328</v>
      </c>
      <c r="N99">
        <v>1439874000</v>
      </c>
      <c r="O99" s="7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 s="3">
        <f>E100/D100*100</f>
        <v>33.692229038854805</v>
      </c>
      <c r="H100">
        <v>1220</v>
      </c>
      <c r="I100" s="4">
        <f>G100/H100</f>
        <v>2.7616581179389185E-2</v>
      </c>
      <c r="J100" t="s">
        <v>26</v>
      </c>
      <c r="K100" t="s">
        <v>27</v>
      </c>
      <c r="L100">
        <v>1437973200</v>
      </c>
      <c r="M100" s="7">
        <f>(((L100/60)/60)/24)+DATE(1970,1,1)</f>
        <v>42212.208333333328</v>
      </c>
      <c r="N100">
        <v>1438318800</v>
      </c>
      <c r="O100" s="7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 s="3">
        <f>E101/D101*100</f>
        <v>196.7236842105263</v>
      </c>
      <c r="H101">
        <v>164</v>
      </c>
      <c r="I101" s="4">
        <f>G101/H101</f>
        <v>1.1995346598202823</v>
      </c>
      <c r="J101" t="s">
        <v>21</v>
      </c>
      <c r="K101" t="s">
        <v>22</v>
      </c>
      <c r="L101">
        <v>1416895200</v>
      </c>
      <c r="M101" s="7">
        <f>(((L101/60)/60)/24)+DATE(1970,1,1)</f>
        <v>41968.25</v>
      </c>
      <c r="N101">
        <v>1419400800</v>
      </c>
      <c r="O101" s="7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 s="3">
        <f>E102/D102*100</f>
        <v>1</v>
      </c>
      <c r="H102">
        <v>1</v>
      </c>
      <c r="I102" s="4">
        <f>G102/H102</f>
        <v>1</v>
      </c>
      <c r="J102" t="s">
        <v>21</v>
      </c>
      <c r="K102" t="s">
        <v>22</v>
      </c>
      <c r="L102">
        <v>1319000400</v>
      </c>
      <c r="M102" s="7">
        <f>(((L102/60)/60)/24)+DATE(1970,1,1)</f>
        <v>40835.208333333336</v>
      </c>
      <c r="N102">
        <v>1320555600</v>
      </c>
      <c r="O102" s="7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 s="3">
        <f>E103/D103*100</f>
        <v>1021.4444444444445</v>
      </c>
      <c r="H103">
        <v>164</v>
      </c>
      <c r="I103" s="4">
        <f>G103/H103</f>
        <v>6.2283197831978319</v>
      </c>
      <c r="J103" t="s">
        <v>21</v>
      </c>
      <c r="K103" t="s">
        <v>22</v>
      </c>
      <c r="L103">
        <v>1424498400</v>
      </c>
      <c r="M103" s="7">
        <f>(((L103/60)/60)/24)+DATE(1970,1,1)</f>
        <v>42056.25</v>
      </c>
      <c r="N103">
        <v>1425103200</v>
      </c>
      <c r="O103" s="7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 s="3">
        <f>E104/D104*100</f>
        <v>281.67567567567568</v>
      </c>
      <c r="H104">
        <v>336</v>
      </c>
      <c r="I104" s="4">
        <f>G104/H104</f>
        <v>0.83832046332046328</v>
      </c>
      <c r="J104" t="s">
        <v>21</v>
      </c>
      <c r="K104" t="s">
        <v>22</v>
      </c>
      <c r="L104">
        <v>1526274000</v>
      </c>
      <c r="M104" s="7">
        <f>(((L104/60)/60)/24)+DATE(1970,1,1)</f>
        <v>43234.208333333328</v>
      </c>
      <c r="N104">
        <v>1526878800</v>
      </c>
      <c r="O104" s="7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 s="3">
        <f>E105/D105*100</f>
        <v>24.610000000000003</v>
      </c>
      <c r="H105">
        <v>37</v>
      </c>
      <c r="I105" s="4">
        <f>G105/H105</f>
        <v>0.66513513513513522</v>
      </c>
      <c r="J105" t="s">
        <v>107</v>
      </c>
      <c r="K105" t="s">
        <v>108</v>
      </c>
      <c r="L105">
        <v>1287896400</v>
      </c>
      <c r="M105" s="7">
        <f>(((L105/60)/60)/24)+DATE(1970,1,1)</f>
        <v>40475.208333333336</v>
      </c>
      <c r="N105">
        <v>1288674000</v>
      </c>
      <c r="O105" s="7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 s="3">
        <f>E106/D106*100</f>
        <v>143.14010067114094</v>
      </c>
      <c r="H106">
        <v>1917</v>
      </c>
      <c r="I106" s="4">
        <f>G106/H106</f>
        <v>7.4668805775243055E-2</v>
      </c>
      <c r="J106" t="s">
        <v>21</v>
      </c>
      <c r="K106" t="s">
        <v>22</v>
      </c>
      <c r="L106">
        <v>1495515600</v>
      </c>
      <c r="M106" s="7">
        <f>(((L106/60)/60)/24)+DATE(1970,1,1)</f>
        <v>42878.208333333328</v>
      </c>
      <c r="N106">
        <v>1495602000</v>
      </c>
      <c r="O106" s="7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 s="3">
        <f>E107/D107*100</f>
        <v>144.54411764705884</v>
      </c>
      <c r="H107">
        <v>95</v>
      </c>
      <c r="I107" s="4">
        <f>G107/H107</f>
        <v>1.5215170278637773</v>
      </c>
      <c r="J107" t="s">
        <v>21</v>
      </c>
      <c r="K107" t="s">
        <v>22</v>
      </c>
      <c r="L107">
        <v>1364878800</v>
      </c>
      <c r="M107" s="7">
        <f>(((L107/60)/60)/24)+DATE(1970,1,1)</f>
        <v>41366.208333333336</v>
      </c>
      <c r="N107">
        <v>1366434000</v>
      </c>
      <c r="O107" s="7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 s="3">
        <f>E108/D108*100</f>
        <v>359.12820512820514</v>
      </c>
      <c r="H108">
        <v>147</v>
      </c>
      <c r="I108" s="4">
        <f>G108/H108</f>
        <v>2.443049014477586</v>
      </c>
      <c r="J108" t="s">
        <v>21</v>
      </c>
      <c r="K108" t="s">
        <v>22</v>
      </c>
      <c r="L108">
        <v>1567918800</v>
      </c>
      <c r="M108" s="7">
        <f>(((L108/60)/60)/24)+DATE(1970,1,1)</f>
        <v>43716.208333333328</v>
      </c>
      <c r="N108">
        <v>1568350800</v>
      </c>
      <c r="O108" s="7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 s="3">
        <f>E109/D109*100</f>
        <v>186.48571428571427</v>
      </c>
      <c r="H109">
        <v>86</v>
      </c>
      <c r="I109" s="4">
        <f>G109/H109</f>
        <v>2.1684385382059799</v>
      </c>
      <c r="J109" t="s">
        <v>21</v>
      </c>
      <c r="K109" t="s">
        <v>22</v>
      </c>
      <c r="L109">
        <v>1524459600</v>
      </c>
      <c r="M109" s="7">
        <f>(((L109/60)/60)/24)+DATE(1970,1,1)</f>
        <v>43213.208333333328</v>
      </c>
      <c r="N109">
        <v>1525928400</v>
      </c>
      <c r="O109" s="7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 s="3">
        <f>E110/D110*100</f>
        <v>595.26666666666665</v>
      </c>
      <c r="H110">
        <v>83</v>
      </c>
      <c r="I110" s="4">
        <f>G110/H110</f>
        <v>7.171887550200803</v>
      </c>
      <c r="J110" t="s">
        <v>21</v>
      </c>
      <c r="K110" t="s">
        <v>22</v>
      </c>
      <c r="L110">
        <v>1333688400</v>
      </c>
      <c r="M110" s="7">
        <f>(((L110/60)/60)/24)+DATE(1970,1,1)</f>
        <v>41005.208333333336</v>
      </c>
      <c r="N110">
        <v>1336885200</v>
      </c>
      <c r="O110" s="7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 s="3">
        <f>E111/D111*100</f>
        <v>59.21153846153846</v>
      </c>
      <c r="H111">
        <v>60</v>
      </c>
      <c r="I111" s="4">
        <f>G111/H111</f>
        <v>0.98685897435897429</v>
      </c>
      <c r="J111" t="s">
        <v>21</v>
      </c>
      <c r="K111" t="s">
        <v>22</v>
      </c>
      <c r="L111">
        <v>1389506400</v>
      </c>
      <c r="M111" s="7">
        <f>(((L111/60)/60)/24)+DATE(1970,1,1)</f>
        <v>41651.25</v>
      </c>
      <c r="N111">
        <v>1389679200</v>
      </c>
      <c r="O111" s="7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 s="3">
        <f>E112/D112*100</f>
        <v>14.962780898876405</v>
      </c>
      <c r="H112">
        <v>296</v>
      </c>
      <c r="I112" s="4">
        <f>G112/H112</f>
        <v>5.0549935469177042E-2</v>
      </c>
      <c r="J112" t="s">
        <v>21</v>
      </c>
      <c r="K112" t="s">
        <v>22</v>
      </c>
      <c r="L112">
        <v>1536642000</v>
      </c>
      <c r="M112" s="7">
        <f>(((L112/60)/60)/24)+DATE(1970,1,1)</f>
        <v>43354.208333333328</v>
      </c>
      <c r="N112">
        <v>1538283600</v>
      </c>
      <c r="O112" s="7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 s="3">
        <f>E113/D113*100</f>
        <v>119.95602605863192</v>
      </c>
      <c r="H113">
        <v>676</v>
      </c>
      <c r="I113" s="4">
        <f>G113/H113</f>
        <v>0.17744974269028391</v>
      </c>
      <c r="J113" t="s">
        <v>21</v>
      </c>
      <c r="K113" t="s">
        <v>22</v>
      </c>
      <c r="L113">
        <v>1348290000</v>
      </c>
      <c r="M113" s="7">
        <f>(((L113/60)/60)/24)+DATE(1970,1,1)</f>
        <v>41174.208333333336</v>
      </c>
      <c r="N113">
        <v>1348808400</v>
      </c>
      <c r="O113" s="7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 s="3">
        <f>E114/D114*100</f>
        <v>268.82978723404256</v>
      </c>
      <c r="H114">
        <v>361</v>
      </c>
      <c r="I114" s="4">
        <f>G114/H114</f>
        <v>0.74468085106382975</v>
      </c>
      <c r="J114" t="s">
        <v>26</v>
      </c>
      <c r="K114" t="s">
        <v>27</v>
      </c>
      <c r="L114">
        <v>1408856400</v>
      </c>
      <c r="M114" s="7">
        <f>(((L114/60)/60)/24)+DATE(1970,1,1)</f>
        <v>41875.208333333336</v>
      </c>
      <c r="N114">
        <v>1410152400</v>
      </c>
      <c r="O114" s="7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 s="3">
        <f>E115/D115*100</f>
        <v>376.87878787878788</v>
      </c>
      <c r="H115">
        <v>131</v>
      </c>
      <c r="I115" s="4">
        <f>G115/H115</f>
        <v>2.8769373120518158</v>
      </c>
      <c r="J115" t="s">
        <v>21</v>
      </c>
      <c r="K115" t="s">
        <v>22</v>
      </c>
      <c r="L115">
        <v>1505192400</v>
      </c>
      <c r="M115" s="7">
        <f>(((L115/60)/60)/24)+DATE(1970,1,1)</f>
        <v>42990.208333333328</v>
      </c>
      <c r="N115">
        <v>1505797200</v>
      </c>
      <c r="O115" s="7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 s="3">
        <f>E116/D116*100</f>
        <v>727.15789473684208</v>
      </c>
      <c r="H116">
        <v>126</v>
      </c>
      <c r="I116" s="4">
        <f>G116/H116</f>
        <v>5.7710944026733495</v>
      </c>
      <c r="J116" t="s">
        <v>21</v>
      </c>
      <c r="K116" t="s">
        <v>22</v>
      </c>
      <c r="L116">
        <v>1554786000</v>
      </c>
      <c r="M116" s="7">
        <f>(((L116/60)/60)/24)+DATE(1970,1,1)</f>
        <v>43564.208333333328</v>
      </c>
      <c r="N116">
        <v>1554872400</v>
      </c>
      <c r="O116" s="7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 s="3">
        <f>E117/D117*100</f>
        <v>87.211757648470297</v>
      </c>
      <c r="H117">
        <v>3304</v>
      </c>
      <c r="I117" s="4">
        <f>G117/H117</f>
        <v>2.6395810426292462E-2</v>
      </c>
      <c r="J117" t="s">
        <v>107</v>
      </c>
      <c r="K117" t="s">
        <v>108</v>
      </c>
      <c r="L117">
        <v>1510898400</v>
      </c>
      <c r="M117" s="7">
        <f>(((L117/60)/60)/24)+DATE(1970,1,1)</f>
        <v>43056.25</v>
      </c>
      <c r="N117">
        <v>1513922400</v>
      </c>
      <c r="O117" s="7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 s="3">
        <f>E118/D118*100</f>
        <v>88</v>
      </c>
      <c r="H118">
        <v>73</v>
      </c>
      <c r="I118" s="4">
        <f>G118/H118</f>
        <v>1.2054794520547945</v>
      </c>
      <c r="J118" t="s">
        <v>21</v>
      </c>
      <c r="K118" t="s">
        <v>22</v>
      </c>
      <c r="L118">
        <v>1442552400</v>
      </c>
      <c r="M118" s="7">
        <f>(((L118/60)/60)/24)+DATE(1970,1,1)</f>
        <v>42265.208333333328</v>
      </c>
      <c r="N118">
        <v>1442638800</v>
      </c>
      <c r="O118" s="7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 s="3">
        <f>E119/D119*100</f>
        <v>173.9387755102041</v>
      </c>
      <c r="H119">
        <v>275</v>
      </c>
      <c r="I119" s="4">
        <f>G119/H119</f>
        <v>0.632504638218924</v>
      </c>
      <c r="J119" t="s">
        <v>21</v>
      </c>
      <c r="K119" t="s">
        <v>22</v>
      </c>
      <c r="L119">
        <v>1316667600</v>
      </c>
      <c r="M119" s="7">
        <f>(((L119/60)/60)/24)+DATE(1970,1,1)</f>
        <v>40808.208333333336</v>
      </c>
      <c r="N119">
        <v>1317186000</v>
      </c>
      <c r="O119" s="7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 s="3">
        <f>E120/D120*100</f>
        <v>117.61111111111111</v>
      </c>
      <c r="H120">
        <v>67</v>
      </c>
      <c r="I120" s="4">
        <f>G120/H120</f>
        <v>1.7553897180762852</v>
      </c>
      <c r="J120" t="s">
        <v>21</v>
      </c>
      <c r="K120" t="s">
        <v>22</v>
      </c>
      <c r="L120">
        <v>1390716000</v>
      </c>
      <c r="M120" s="7">
        <f>(((L120/60)/60)/24)+DATE(1970,1,1)</f>
        <v>41665.25</v>
      </c>
      <c r="N120">
        <v>1391234400</v>
      </c>
      <c r="O120" s="7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 s="3">
        <f>E121/D121*100</f>
        <v>214.96</v>
      </c>
      <c r="H121">
        <v>154</v>
      </c>
      <c r="I121" s="4">
        <f>G121/H121</f>
        <v>1.3958441558441559</v>
      </c>
      <c r="J121" t="s">
        <v>21</v>
      </c>
      <c r="K121" t="s">
        <v>22</v>
      </c>
      <c r="L121">
        <v>1402894800</v>
      </c>
      <c r="M121" s="7">
        <f>(((L121/60)/60)/24)+DATE(1970,1,1)</f>
        <v>41806.208333333336</v>
      </c>
      <c r="N121">
        <v>1404363600</v>
      </c>
      <c r="O121" s="7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 s="3">
        <f>E122/D122*100</f>
        <v>149.49667110519306</v>
      </c>
      <c r="H122">
        <v>1782</v>
      </c>
      <c r="I122" s="4">
        <f>G122/H122</f>
        <v>8.3892632494496661E-2</v>
      </c>
      <c r="J122" t="s">
        <v>21</v>
      </c>
      <c r="K122" t="s">
        <v>22</v>
      </c>
      <c r="L122">
        <v>1429246800</v>
      </c>
      <c r="M122" s="7">
        <f>(((L122/60)/60)/24)+DATE(1970,1,1)</f>
        <v>42111.208333333328</v>
      </c>
      <c r="N122">
        <v>1429592400</v>
      </c>
      <c r="O122" s="7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 s="3">
        <f>E123/D123*100</f>
        <v>219.33995584988963</v>
      </c>
      <c r="H123">
        <v>903</v>
      </c>
      <c r="I123" s="4">
        <f>G123/H123</f>
        <v>0.24290139075292319</v>
      </c>
      <c r="J123" t="s">
        <v>21</v>
      </c>
      <c r="K123" t="s">
        <v>22</v>
      </c>
      <c r="L123">
        <v>1412485200</v>
      </c>
      <c r="M123" s="7">
        <f>(((L123/60)/60)/24)+DATE(1970,1,1)</f>
        <v>41917.208333333336</v>
      </c>
      <c r="N123">
        <v>1413608400</v>
      </c>
      <c r="O123" s="7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 s="3">
        <f>E124/D124*100</f>
        <v>64.367690058479525</v>
      </c>
      <c r="H124">
        <v>3387</v>
      </c>
      <c r="I124" s="4">
        <f>G124/H124</f>
        <v>1.9004337188804111E-2</v>
      </c>
      <c r="J124" t="s">
        <v>21</v>
      </c>
      <c r="K124" t="s">
        <v>22</v>
      </c>
      <c r="L124">
        <v>1417068000</v>
      </c>
      <c r="M124" s="7">
        <f>(((L124/60)/60)/24)+DATE(1970,1,1)</f>
        <v>41970.25</v>
      </c>
      <c r="N124">
        <v>1419400800</v>
      </c>
      <c r="O124" s="7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 s="3">
        <f>E125/D125*100</f>
        <v>18.622397298818232</v>
      </c>
      <c r="H125">
        <v>662</v>
      </c>
      <c r="I125" s="4">
        <f>G125/H125</f>
        <v>2.8130509514831165E-2</v>
      </c>
      <c r="J125" t="s">
        <v>15</v>
      </c>
      <c r="K125" t="s">
        <v>16</v>
      </c>
      <c r="L125">
        <v>1448344800</v>
      </c>
      <c r="M125" s="7">
        <f>(((L125/60)/60)/24)+DATE(1970,1,1)</f>
        <v>42332.25</v>
      </c>
      <c r="N125">
        <v>1448604000</v>
      </c>
      <c r="O125" s="7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 s="3">
        <f>E126/D126*100</f>
        <v>367.76923076923077</v>
      </c>
      <c r="H126">
        <v>94</v>
      </c>
      <c r="I126" s="4">
        <f>G126/H126</f>
        <v>3.9124386252045826</v>
      </c>
      <c r="J126" t="s">
        <v>107</v>
      </c>
      <c r="K126" t="s">
        <v>108</v>
      </c>
      <c r="L126">
        <v>1557723600</v>
      </c>
      <c r="M126" s="7">
        <f>(((L126/60)/60)/24)+DATE(1970,1,1)</f>
        <v>43598.208333333328</v>
      </c>
      <c r="N126">
        <v>1562302800</v>
      </c>
      <c r="O126" s="7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 s="3">
        <f>E127/D127*100</f>
        <v>159.90566037735849</v>
      </c>
      <c r="H127">
        <v>180</v>
      </c>
      <c r="I127" s="4">
        <f>G127/H127</f>
        <v>0.88836477987421381</v>
      </c>
      <c r="J127" t="s">
        <v>21</v>
      </c>
      <c r="K127" t="s">
        <v>22</v>
      </c>
      <c r="L127">
        <v>1537333200</v>
      </c>
      <c r="M127" s="7">
        <f>(((L127/60)/60)/24)+DATE(1970,1,1)</f>
        <v>43362.208333333328</v>
      </c>
      <c r="N127">
        <v>1537678800</v>
      </c>
      <c r="O127" s="7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 s="3">
        <f>E128/D128*100</f>
        <v>38.633185349611544</v>
      </c>
      <c r="H128">
        <v>774</v>
      </c>
      <c r="I128" s="4">
        <f>G128/H128</f>
        <v>4.9913676162288818E-2</v>
      </c>
      <c r="J128" t="s">
        <v>21</v>
      </c>
      <c r="K128" t="s">
        <v>22</v>
      </c>
      <c r="L128">
        <v>1471150800</v>
      </c>
      <c r="M128" s="7">
        <f>(((L128/60)/60)/24)+DATE(1970,1,1)</f>
        <v>42596.208333333328</v>
      </c>
      <c r="N128">
        <v>1473570000</v>
      </c>
      <c r="O128" s="7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 s="3">
        <f>E129/D129*100</f>
        <v>51.42151162790698</v>
      </c>
      <c r="H129">
        <v>672</v>
      </c>
      <c r="I129" s="4">
        <f>G129/H129</f>
        <v>7.6520106589147291E-2</v>
      </c>
      <c r="J129" t="s">
        <v>15</v>
      </c>
      <c r="K129" t="s">
        <v>16</v>
      </c>
      <c r="L129">
        <v>1273640400</v>
      </c>
      <c r="M129" s="7">
        <f>(((L129/60)/60)/24)+DATE(1970,1,1)</f>
        <v>40310.208333333336</v>
      </c>
      <c r="N129">
        <v>1273899600</v>
      </c>
      <c r="O129" s="7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 s="3">
        <f>E130/D130*100</f>
        <v>60.334277620396605</v>
      </c>
      <c r="H130">
        <v>532</v>
      </c>
      <c r="I130" s="4">
        <f>G130/H130</f>
        <v>0.11341029627894099</v>
      </c>
      <c r="J130" t="s">
        <v>21</v>
      </c>
      <c r="K130" t="s">
        <v>22</v>
      </c>
      <c r="L130">
        <v>1282885200</v>
      </c>
      <c r="M130" s="7">
        <f>(((L130/60)/60)/24)+DATE(1970,1,1)</f>
        <v>40417.208333333336</v>
      </c>
      <c r="N130">
        <v>1284008400</v>
      </c>
      <c r="O130" s="7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 s="3">
        <f>E131/D131*100</f>
        <v>3.202693602693603</v>
      </c>
      <c r="H131">
        <v>55</v>
      </c>
      <c r="I131" s="4">
        <f>G131/H131</f>
        <v>5.8230792776247327E-2</v>
      </c>
      <c r="J131" t="s">
        <v>26</v>
      </c>
      <c r="K131" t="s">
        <v>27</v>
      </c>
      <c r="L131">
        <v>1422943200</v>
      </c>
      <c r="M131" s="7">
        <f>(((L131/60)/60)/24)+DATE(1970,1,1)</f>
        <v>42038.25</v>
      </c>
      <c r="N131">
        <v>1425103200</v>
      </c>
      <c r="O131" s="7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 s="3">
        <f>E132/D132*100</f>
        <v>155.46875</v>
      </c>
      <c r="H132">
        <v>533</v>
      </c>
      <c r="I132" s="4">
        <f>G132/H132</f>
        <v>0.29168621013133206</v>
      </c>
      <c r="J132" t="s">
        <v>36</v>
      </c>
      <c r="K132" t="s">
        <v>37</v>
      </c>
      <c r="L132">
        <v>1319605200</v>
      </c>
      <c r="M132" s="7">
        <f>(((L132/60)/60)/24)+DATE(1970,1,1)</f>
        <v>40842.208333333336</v>
      </c>
      <c r="N132">
        <v>1320991200</v>
      </c>
      <c r="O132" s="7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 s="3">
        <f>E133/D133*100</f>
        <v>100.85974499089254</v>
      </c>
      <c r="H133">
        <v>2443</v>
      </c>
      <c r="I133" s="4">
        <f>G133/H133</f>
        <v>4.1285200569337918E-2</v>
      </c>
      <c r="J133" t="s">
        <v>40</v>
      </c>
      <c r="K133" t="s">
        <v>41</v>
      </c>
      <c r="L133">
        <v>1385704800</v>
      </c>
      <c r="M133" s="7">
        <f>(((L133/60)/60)/24)+DATE(1970,1,1)</f>
        <v>41607.25</v>
      </c>
      <c r="N133">
        <v>1386828000</v>
      </c>
      <c r="O133" s="7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 s="3">
        <f>E134/D134*100</f>
        <v>116.18181818181819</v>
      </c>
      <c r="H134">
        <v>89</v>
      </c>
      <c r="I134" s="4">
        <f>G134/H134</f>
        <v>1.3054136874361595</v>
      </c>
      <c r="J134" t="s">
        <v>21</v>
      </c>
      <c r="K134" t="s">
        <v>22</v>
      </c>
      <c r="L134">
        <v>1515736800</v>
      </c>
      <c r="M134" s="7">
        <f>(((L134/60)/60)/24)+DATE(1970,1,1)</f>
        <v>43112.25</v>
      </c>
      <c r="N134">
        <v>1517119200</v>
      </c>
      <c r="O134" s="7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 s="3">
        <f>E135/D135*100</f>
        <v>310.77777777777777</v>
      </c>
      <c r="H135">
        <v>159</v>
      </c>
      <c r="I135" s="4">
        <f>G135/H135</f>
        <v>1.954577218728162</v>
      </c>
      <c r="J135" t="s">
        <v>21</v>
      </c>
      <c r="K135" t="s">
        <v>22</v>
      </c>
      <c r="L135">
        <v>1313125200</v>
      </c>
      <c r="M135" s="7">
        <f>(((L135/60)/60)/24)+DATE(1970,1,1)</f>
        <v>40767.208333333336</v>
      </c>
      <c r="N135">
        <v>1315026000</v>
      </c>
      <c r="O135" s="7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 s="3">
        <f>E136/D136*100</f>
        <v>89.73668341708543</v>
      </c>
      <c r="H136">
        <v>940</v>
      </c>
      <c r="I136" s="4">
        <f>G136/H136</f>
        <v>9.5464556826686628E-2</v>
      </c>
      <c r="J136" t="s">
        <v>98</v>
      </c>
      <c r="K136" t="s">
        <v>99</v>
      </c>
      <c r="L136">
        <v>1308459600</v>
      </c>
      <c r="M136" s="7">
        <f>(((L136/60)/60)/24)+DATE(1970,1,1)</f>
        <v>40713.208333333336</v>
      </c>
      <c r="N136">
        <v>1312693200</v>
      </c>
      <c r="O136" s="7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 s="3">
        <f>E137/D137*100</f>
        <v>71.27272727272728</v>
      </c>
      <c r="H137">
        <v>117</v>
      </c>
      <c r="I137" s="4">
        <f>G137/H137</f>
        <v>0.60916860916860927</v>
      </c>
      <c r="J137" t="s">
        <v>21</v>
      </c>
      <c r="K137" t="s">
        <v>22</v>
      </c>
      <c r="L137">
        <v>1362636000</v>
      </c>
      <c r="M137" s="7">
        <f>(((L137/60)/60)/24)+DATE(1970,1,1)</f>
        <v>41340.25</v>
      </c>
      <c r="N137">
        <v>1363064400</v>
      </c>
      <c r="O137" s="7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 s="3">
        <f>E138/D138*100</f>
        <v>3.2862318840579712</v>
      </c>
      <c r="H138">
        <v>58</v>
      </c>
      <c r="I138" s="4">
        <f>G138/H138</f>
        <v>5.6659170414792605E-2</v>
      </c>
      <c r="J138" t="s">
        <v>21</v>
      </c>
      <c r="K138" t="s">
        <v>22</v>
      </c>
      <c r="L138">
        <v>1402117200</v>
      </c>
      <c r="M138" s="7">
        <f>(((L138/60)/60)/24)+DATE(1970,1,1)</f>
        <v>41797.208333333336</v>
      </c>
      <c r="N138">
        <v>1403154000</v>
      </c>
      <c r="O138" s="7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 s="3">
        <f>E139/D139*100</f>
        <v>261.77777777777777</v>
      </c>
      <c r="H139">
        <v>50</v>
      </c>
      <c r="I139" s="4">
        <f>G139/H139</f>
        <v>5.2355555555555551</v>
      </c>
      <c r="J139" t="s">
        <v>21</v>
      </c>
      <c r="K139" t="s">
        <v>22</v>
      </c>
      <c r="L139">
        <v>1286341200</v>
      </c>
      <c r="M139" s="7">
        <f>(((L139/60)/60)/24)+DATE(1970,1,1)</f>
        <v>40457.208333333336</v>
      </c>
      <c r="N139">
        <v>1286859600</v>
      </c>
      <c r="O139" s="7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 s="3">
        <f>E140/D140*100</f>
        <v>96</v>
      </c>
      <c r="H140">
        <v>115</v>
      </c>
      <c r="I140" s="4">
        <f>G140/H140</f>
        <v>0.83478260869565213</v>
      </c>
      <c r="J140" t="s">
        <v>21</v>
      </c>
      <c r="K140" t="s">
        <v>22</v>
      </c>
      <c r="L140">
        <v>1348808400</v>
      </c>
      <c r="M140" s="7">
        <f>(((L140/60)/60)/24)+DATE(1970,1,1)</f>
        <v>41180.208333333336</v>
      </c>
      <c r="N140">
        <v>1349326800</v>
      </c>
      <c r="O140" s="7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 s="3">
        <f>E141/D141*100</f>
        <v>20.896851248642779</v>
      </c>
      <c r="H141">
        <v>326</v>
      </c>
      <c r="I141" s="4">
        <f>G141/H141</f>
        <v>6.4100770701358223E-2</v>
      </c>
      <c r="J141" t="s">
        <v>21</v>
      </c>
      <c r="K141" t="s">
        <v>22</v>
      </c>
      <c r="L141">
        <v>1429592400</v>
      </c>
      <c r="M141" s="7">
        <f>(((L141/60)/60)/24)+DATE(1970,1,1)</f>
        <v>42115.208333333328</v>
      </c>
      <c r="N141">
        <v>1430974800</v>
      </c>
      <c r="O141" s="7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 s="3">
        <f>E142/D142*100</f>
        <v>223.16363636363636</v>
      </c>
      <c r="H142">
        <v>186</v>
      </c>
      <c r="I142" s="4">
        <f>G142/H142</f>
        <v>1.19980449657869</v>
      </c>
      <c r="J142" t="s">
        <v>21</v>
      </c>
      <c r="K142" t="s">
        <v>22</v>
      </c>
      <c r="L142">
        <v>1519538400</v>
      </c>
      <c r="M142" s="7">
        <f>(((L142/60)/60)/24)+DATE(1970,1,1)</f>
        <v>43156.25</v>
      </c>
      <c r="N142">
        <v>1519970400</v>
      </c>
      <c r="O142" s="7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 s="3">
        <f>E143/D143*100</f>
        <v>101.59097978227061</v>
      </c>
      <c r="H143">
        <v>1071</v>
      </c>
      <c r="I143" s="4">
        <f>G143/H143</f>
        <v>9.4856190272895061E-2</v>
      </c>
      <c r="J143" t="s">
        <v>21</v>
      </c>
      <c r="K143" t="s">
        <v>22</v>
      </c>
      <c r="L143">
        <v>1434085200</v>
      </c>
      <c r="M143" s="7">
        <f>(((L143/60)/60)/24)+DATE(1970,1,1)</f>
        <v>42167.208333333328</v>
      </c>
      <c r="N143">
        <v>1434603600</v>
      </c>
      <c r="O143" s="7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 s="3">
        <f>E144/D144*100</f>
        <v>230.03999999999996</v>
      </c>
      <c r="H144">
        <v>117</v>
      </c>
      <c r="I144" s="4">
        <f>G144/H144</f>
        <v>1.9661538461538459</v>
      </c>
      <c r="J144" t="s">
        <v>21</v>
      </c>
      <c r="K144" t="s">
        <v>22</v>
      </c>
      <c r="L144">
        <v>1333688400</v>
      </c>
      <c r="M144" s="7">
        <f>(((L144/60)/60)/24)+DATE(1970,1,1)</f>
        <v>41005.208333333336</v>
      </c>
      <c r="N144">
        <v>1337230800</v>
      </c>
      <c r="O144" s="7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 s="3">
        <f>E145/D145*100</f>
        <v>135.59259259259261</v>
      </c>
      <c r="H145">
        <v>70</v>
      </c>
      <c r="I145" s="4">
        <f>G145/H145</f>
        <v>1.9370370370370373</v>
      </c>
      <c r="J145" t="s">
        <v>21</v>
      </c>
      <c r="K145" t="s">
        <v>22</v>
      </c>
      <c r="L145">
        <v>1277701200</v>
      </c>
      <c r="M145" s="7">
        <f>(((L145/60)/60)/24)+DATE(1970,1,1)</f>
        <v>40357.208333333336</v>
      </c>
      <c r="N145">
        <v>1279429200</v>
      </c>
      <c r="O145" s="7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 s="3">
        <f>E146/D146*100</f>
        <v>129.1</v>
      </c>
      <c r="H146">
        <v>135</v>
      </c>
      <c r="I146" s="4">
        <f>G146/H146</f>
        <v>0.9562962962962962</v>
      </c>
      <c r="J146" t="s">
        <v>21</v>
      </c>
      <c r="K146" t="s">
        <v>22</v>
      </c>
      <c r="L146">
        <v>1560747600</v>
      </c>
      <c r="M146" s="7">
        <f>(((L146/60)/60)/24)+DATE(1970,1,1)</f>
        <v>43633.208333333328</v>
      </c>
      <c r="N146">
        <v>1561438800</v>
      </c>
      <c r="O146" s="7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 s="3">
        <f>E147/D147*100</f>
        <v>236.512</v>
      </c>
      <c r="H147">
        <v>768</v>
      </c>
      <c r="I147" s="4">
        <f>G147/H147</f>
        <v>0.30795833333333333</v>
      </c>
      <c r="J147" t="s">
        <v>98</v>
      </c>
      <c r="K147" t="s">
        <v>99</v>
      </c>
      <c r="L147">
        <v>1410066000</v>
      </c>
      <c r="M147" s="7">
        <f>(((L147/60)/60)/24)+DATE(1970,1,1)</f>
        <v>41889.208333333336</v>
      </c>
      <c r="N147">
        <v>1410498000</v>
      </c>
      <c r="O147" s="7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 s="3">
        <f>E148/D148*100</f>
        <v>17.25</v>
      </c>
      <c r="H148">
        <v>51</v>
      </c>
      <c r="I148" s="4">
        <f>G148/H148</f>
        <v>0.33823529411764708</v>
      </c>
      <c r="J148" t="s">
        <v>21</v>
      </c>
      <c r="K148" t="s">
        <v>22</v>
      </c>
      <c r="L148">
        <v>1320732000</v>
      </c>
      <c r="M148" s="7">
        <f>(((L148/60)/60)/24)+DATE(1970,1,1)</f>
        <v>40855.25</v>
      </c>
      <c r="N148">
        <v>1322460000</v>
      </c>
      <c r="O148" s="7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 s="3">
        <f>E149/D149*100</f>
        <v>112.49397590361446</v>
      </c>
      <c r="H149">
        <v>199</v>
      </c>
      <c r="I149" s="4">
        <f>G149/H149</f>
        <v>0.56529636132469574</v>
      </c>
      <c r="J149" t="s">
        <v>21</v>
      </c>
      <c r="K149" t="s">
        <v>22</v>
      </c>
      <c r="L149">
        <v>1465794000</v>
      </c>
      <c r="M149" s="7">
        <f>(((L149/60)/60)/24)+DATE(1970,1,1)</f>
        <v>42534.208333333328</v>
      </c>
      <c r="N149">
        <v>1466312400</v>
      </c>
      <c r="O149" s="7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 s="3">
        <f>E150/D150*100</f>
        <v>121.02150537634408</v>
      </c>
      <c r="H150">
        <v>107</v>
      </c>
      <c r="I150" s="4">
        <f>G150/H150</f>
        <v>1.1310421063209728</v>
      </c>
      <c r="J150" t="s">
        <v>21</v>
      </c>
      <c r="K150" t="s">
        <v>22</v>
      </c>
      <c r="L150">
        <v>1500958800</v>
      </c>
      <c r="M150" s="7">
        <f>(((L150/60)/60)/24)+DATE(1970,1,1)</f>
        <v>42941.208333333328</v>
      </c>
      <c r="N150">
        <v>1501736400</v>
      </c>
      <c r="O150" s="7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 s="3">
        <f>E151/D151*100</f>
        <v>219.87096774193549</v>
      </c>
      <c r="H151">
        <v>195</v>
      </c>
      <c r="I151" s="4">
        <f>G151/H151</f>
        <v>1.1275434243176179</v>
      </c>
      <c r="J151" t="s">
        <v>21</v>
      </c>
      <c r="K151" t="s">
        <v>22</v>
      </c>
      <c r="L151">
        <v>1357020000</v>
      </c>
      <c r="M151" s="7">
        <f>(((L151/60)/60)/24)+DATE(1970,1,1)</f>
        <v>41275.25</v>
      </c>
      <c r="N151">
        <v>1361512800</v>
      </c>
      <c r="O151" s="7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 s="3">
        <f>E152/D152*100</f>
        <v>1</v>
      </c>
      <c r="H152">
        <v>1</v>
      </c>
      <c r="I152" s="4">
        <f>G152/H152</f>
        <v>1</v>
      </c>
      <c r="J152" t="s">
        <v>21</v>
      </c>
      <c r="K152" t="s">
        <v>22</v>
      </c>
      <c r="L152">
        <v>1544940000</v>
      </c>
      <c r="M152" s="7">
        <f>(((L152/60)/60)/24)+DATE(1970,1,1)</f>
        <v>43450.25</v>
      </c>
      <c r="N152">
        <v>1545026400</v>
      </c>
      <c r="O152" s="7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 s="3">
        <f>E153/D153*100</f>
        <v>64.166909620991248</v>
      </c>
      <c r="H153">
        <v>1467</v>
      </c>
      <c r="I153" s="4">
        <f>G153/H153</f>
        <v>4.3740224690518914E-2</v>
      </c>
      <c r="J153" t="s">
        <v>21</v>
      </c>
      <c r="K153" t="s">
        <v>22</v>
      </c>
      <c r="L153">
        <v>1402290000</v>
      </c>
      <c r="M153" s="7">
        <f>(((L153/60)/60)/24)+DATE(1970,1,1)</f>
        <v>41799.208333333336</v>
      </c>
      <c r="N153">
        <v>1406696400</v>
      </c>
      <c r="O153" s="7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 s="3">
        <f>E154/D154*100</f>
        <v>423.06746987951806</v>
      </c>
      <c r="H154">
        <v>3376</v>
      </c>
      <c r="I154" s="4">
        <f>G154/H154</f>
        <v>0.12531619368469138</v>
      </c>
      <c r="J154" t="s">
        <v>21</v>
      </c>
      <c r="K154" t="s">
        <v>22</v>
      </c>
      <c r="L154">
        <v>1487311200</v>
      </c>
      <c r="M154" s="7">
        <f>(((L154/60)/60)/24)+DATE(1970,1,1)</f>
        <v>42783.25</v>
      </c>
      <c r="N154">
        <v>1487916000</v>
      </c>
      <c r="O154" s="7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 s="3">
        <f>E155/D155*100</f>
        <v>92.984160506863773</v>
      </c>
      <c r="H155">
        <v>5681</v>
      </c>
      <c r="I155" s="4">
        <f>G155/H155</f>
        <v>1.6367569179169823E-2</v>
      </c>
      <c r="J155" t="s">
        <v>21</v>
      </c>
      <c r="K155" t="s">
        <v>22</v>
      </c>
      <c r="L155">
        <v>1350622800</v>
      </c>
      <c r="M155" s="7">
        <f>(((L155/60)/60)/24)+DATE(1970,1,1)</f>
        <v>41201.208333333336</v>
      </c>
      <c r="N155">
        <v>1351141200</v>
      </c>
      <c r="O155" s="7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 s="3">
        <f>E156/D156*100</f>
        <v>58.756567425569173</v>
      </c>
      <c r="H156">
        <v>1059</v>
      </c>
      <c r="I156" s="4">
        <f>G156/H156</f>
        <v>5.5483066501953893E-2</v>
      </c>
      <c r="J156" t="s">
        <v>21</v>
      </c>
      <c r="K156" t="s">
        <v>22</v>
      </c>
      <c r="L156">
        <v>1463029200</v>
      </c>
      <c r="M156" s="7">
        <f>(((L156/60)/60)/24)+DATE(1970,1,1)</f>
        <v>42502.208333333328</v>
      </c>
      <c r="N156">
        <v>1465016400</v>
      </c>
      <c r="O156" s="7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 s="3">
        <f>E157/D157*100</f>
        <v>65.022222222222226</v>
      </c>
      <c r="H157">
        <v>1194</v>
      </c>
      <c r="I157" s="4">
        <f>G157/H157</f>
        <v>5.445747254792481E-2</v>
      </c>
      <c r="J157" t="s">
        <v>21</v>
      </c>
      <c r="K157" t="s">
        <v>22</v>
      </c>
      <c r="L157">
        <v>1269493200</v>
      </c>
      <c r="M157" s="7">
        <f>(((L157/60)/60)/24)+DATE(1970,1,1)</f>
        <v>40262.208333333336</v>
      </c>
      <c r="N157">
        <v>1270789200</v>
      </c>
      <c r="O157" s="7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 s="3">
        <f>E158/D158*100</f>
        <v>73.939560439560438</v>
      </c>
      <c r="H158">
        <v>379</v>
      </c>
      <c r="I158" s="4">
        <f>G158/H158</f>
        <v>0.19509118849488241</v>
      </c>
      <c r="J158" t="s">
        <v>26</v>
      </c>
      <c r="K158" t="s">
        <v>27</v>
      </c>
      <c r="L158">
        <v>1570251600</v>
      </c>
      <c r="M158" s="7">
        <f>(((L158/60)/60)/24)+DATE(1970,1,1)</f>
        <v>43743.208333333328</v>
      </c>
      <c r="N158">
        <v>1572325200</v>
      </c>
      <c r="O158" s="7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 s="3">
        <f>E159/D159*100</f>
        <v>52.666666666666664</v>
      </c>
      <c r="H159">
        <v>30</v>
      </c>
      <c r="I159" s="4">
        <f>G159/H159</f>
        <v>1.7555555555555555</v>
      </c>
      <c r="J159" t="s">
        <v>26</v>
      </c>
      <c r="K159" t="s">
        <v>27</v>
      </c>
      <c r="L159">
        <v>1388383200</v>
      </c>
      <c r="M159" s="7">
        <f>(((L159/60)/60)/24)+DATE(1970,1,1)</f>
        <v>41638.25</v>
      </c>
      <c r="N159">
        <v>1389420000</v>
      </c>
      <c r="O159" s="7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 s="3">
        <f>E160/D160*100</f>
        <v>220.95238095238096</v>
      </c>
      <c r="H160">
        <v>41</v>
      </c>
      <c r="I160" s="4">
        <f>G160/H160</f>
        <v>5.3890824622531941</v>
      </c>
      <c r="J160" t="s">
        <v>21</v>
      </c>
      <c r="K160" t="s">
        <v>22</v>
      </c>
      <c r="L160">
        <v>1449554400</v>
      </c>
      <c r="M160" s="7">
        <f>(((L160/60)/60)/24)+DATE(1970,1,1)</f>
        <v>42346.25</v>
      </c>
      <c r="N160">
        <v>1449640800</v>
      </c>
      <c r="O160" s="7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 s="3">
        <f>E161/D161*100</f>
        <v>100.01150627615063</v>
      </c>
      <c r="H161">
        <v>1821</v>
      </c>
      <c r="I161" s="4">
        <f>G161/H161</f>
        <v>5.4921200590966848E-2</v>
      </c>
      <c r="J161" t="s">
        <v>21</v>
      </c>
      <c r="K161" t="s">
        <v>22</v>
      </c>
      <c r="L161">
        <v>1553662800</v>
      </c>
      <c r="M161" s="7">
        <f>(((L161/60)/60)/24)+DATE(1970,1,1)</f>
        <v>43551.208333333328</v>
      </c>
      <c r="N161">
        <v>1555218000</v>
      </c>
      <c r="O161" s="7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 s="3">
        <f>E162/D162*100</f>
        <v>162.3125</v>
      </c>
      <c r="H162">
        <v>164</v>
      </c>
      <c r="I162" s="4">
        <f>G162/H162</f>
        <v>0.98971036585365857</v>
      </c>
      <c r="J162" t="s">
        <v>21</v>
      </c>
      <c r="K162" t="s">
        <v>22</v>
      </c>
      <c r="L162">
        <v>1556341200</v>
      </c>
      <c r="M162" s="7">
        <f>(((L162/60)/60)/24)+DATE(1970,1,1)</f>
        <v>43582.208333333328</v>
      </c>
      <c r="N162">
        <v>1557723600</v>
      </c>
      <c r="O162" s="7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 s="3">
        <f>E163/D163*100</f>
        <v>78.181818181818187</v>
      </c>
      <c r="H163">
        <v>75</v>
      </c>
      <c r="I163" s="4">
        <f>G163/H163</f>
        <v>1.0424242424242425</v>
      </c>
      <c r="J163" t="s">
        <v>21</v>
      </c>
      <c r="K163" t="s">
        <v>22</v>
      </c>
      <c r="L163">
        <v>1442984400</v>
      </c>
      <c r="M163" s="7">
        <f>(((L163/60)/60)/24)+DATE(1970,1,1)</f>
        <v>42270.208333333328</v>
      </c>
      <c r="N163">
        <v>1443502800</v>
      </c>
      <c r="O163" s="7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 s="3">
        <f>E164/D164*100</f>
        <v>149.73770491803279</v>
      </c>
      <c r="H164">
        <v>157</v>
      </c>
      <c r="I164" s="4">
        <f>G164/H164</f>
        <v>0.95374334342696043</v>
      </c>
      <c r="J164" t="s">
        <v>98</v>
      </c>
      <c r="K164" t="s">
        <v>99</v>
      </c>
      <c r="L164">
        <v>1544248800</v>
      </c>
      <c r="M164" s="7">
        <f>(((L164/60)/60)/24)+DATE(1970,1,1)</f>
        <v>43442.25</v>
      </c>
      <c r="N164">
        <v>1546840800</v>
      </c>
      <c r="O164" s="7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 s="3">
        <f>E165/D165*100</f>
        <v>253.25714285714284</v>
      </c>
      <c r="H165">
        <v>246</v>
      </c>
      <c r="I165" s="4">
        <f>G165/H165</f>
        <v>1.0295005807200928</v>
      </c>
      <c r="J165" t="s">
        <v>21</v>
      </c>
      <c r="K165" t="s">
        <v>22</v>
      </c>
      <c r="L165">
        <v>1508475600</v>
      </c>
      <c r="M165" s="7">
        <f>(((L165/60)/60)/24)+DATE(1970,1,1)</f>
        <v>43028.208333333328</v>
      </c>
      <c r="N165">
        <v>1512712800</v>
      </c>
      <c r="O165" s="7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 s="3">
        <f>E166/D166*100</f>
        <v>100.16943521594683</v>
      </c>
      <c r="H166">
        <v>1396</v>
      </c>
      <c r="I166" s="4">
        <f>G166/H166</f>
        <v>7.1754609753543572E-2</v>
      </c>
      <c r="J166" t="s">
        <v>21</v>
      </c>
      <c r="K166" t="s">
        <v>22</v>
      </c>
      <c r="L166">
        <v>1507438800</v>
      </c>
      <c r="M166" s="7">
        <f>(((L166/60)/60)/24)+DATE(1970,1,1)</f>
        <v>43016.208333333328</v>
      </c>
      <c r="N166">
        <v>1507525200</v>
      </c>
      <c r="O166" s="7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 s="3">
        <f>E167/D167*100</f>
        <v>121.99004424778761</v>
      </c>
      <c r="H167">
        <v>2506</v>
      </c>
      <c r="I167" s="4">
        <f>G167/H167</f>
        <v>4.8679187648758025E-2</v>
      </c>
      <c r="J167" t="s">
        <v>21</v>
      </c>
      <c r="K167" t="s">
        <v>22</v>
      </c>
      <c r="L167">
        <v>1501563600</v>
      </c>
      <c r="M167" s="7">
        <f>(((L167/60)/60)/24)+DATE(1970,1,1)</f>
        <v>42948.208333333328</v>
      </c>
      <c r="N167">
        <v>1504328400</v>
      </c>
      <c r="O167" s="7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 s="3">
        <f>E168/D168*100</f>
        <v>137.13265306122449</v>
      </c>
      <c r="H168">
        <v>244</v>
      </c>
      <c r="I168" s="4">
        <f>G168/H168</f>
        <v>0.56201906992305117</v>
      </c>
      <c r="J168" t="s">
        <v>21</v>
      </c>
      <c r="K168" t="s">
        <v>22</v>
      </c>
      <c r="L168">
        <v>1292997600</v>
      </c>
      <c r="M168" s="7">
        <f>(((L168/60)/60)/24)+DATE(1970,1,1)</f>
        <v>40534.25</v>
      </c>
      <c r="N168">
        <v>1293343200</v>
      </c>
      <c r="O168" s="7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 s="3">
        <f>E169/D169*100</f>
        <v>415.53846153846149</v>
      </c>
      <c r="H169">
        <v>146</v>
      </c>
      <c r="I169" s="4">
        <f>G169/H169</f>
        <v>2.8461538461538458</v>
      </c>
      <c r="J169" t="s">
        <v>26</v>
      </c>
      <c r="K169" t="s">
        <v>27</v>
      </c>
      <c r="L169">
        <v>1370840400</v>
      </c>
      <c r="M169" s="7">
        <f>(((L169/60)/60)/24)+DATE(1970,1,1)</f>
        <v>41435.208333333336</v>
      </c>
      <c r="N169">
        <v>1371704400</v>
      </c>
      <c r="O169" s="7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 s="3">
        <f>E170/D170*100</f>
        <v>31.30913348946136</v>
      </c>
      <c r="H170">
        <v>955</v>
      </c>
      <c r="I170" s="4">
        <f>G170/H170</f>
        <v>3.278443297325797E-2</v>
      </c>
      <c r="J170" t="s">
        <v>36</v>
      </c>
      <c r="K170" t="s">
        <v>37</v>
      </c>
      <c r="L170">
        <v>1550815200</v>
      </c>
      <c r="M170" s="7">
        <f>(((L170/60)/60)/24)+DATE(1970,1,1)</f>
        <v>43518.25</v>
      </c>
      <c r="N170">
        <v>1552798800</v>
      </c>
      <c r="O170" s="7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 s="3">
        <f>E171/D171*100</f>
        <v>424.08154506437768</v>
      </c>
      <c r="H171">
        <v>1267</v>
      </c>
      <c r="I171" s="4">
        <f>G171/H171</f>
        <v>0.33471313738309211</v>
      </c>
      <c r="J171" t="s">
        <v>21</v>
      </c>
      <c r="K171" t="s">
        <v>22</v>
      </c>
      <c r="L171">
        <v>1339909200</v>
      </c>
      <c r="M171" s="7">
        <f>(((L171/60)/60)/24)+DATE(1970,1,1)</f>
        <v>41077.208333333336</v>
      </c>
      <c r="N171">
        <v>1342328400</v>
      </c>
      <c r="O171" s="7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 s="3">
        <f>E172/D172*100</f>
        <v>2.93886230728336</v>
      </c>
      <c r="H172">
        <v>67</v>
      </c>
      <c r="I172" s="4">
        <f>G172/H172</f>
        <v>4.3863616526617313E-2</v>
      </c>
      <c r="J172" t="s">
        <v>21</v>
      </c>
      <c r="K172" t="s">
        <v>22</v>
      </c>
      <c r="L172">
        <v>1501736400</v>
      </c>
      <c r="M172" s="7">
        <f>(((L172/60)/60)/24)+DATE(1970,1,1)</f>
        <v>42950.208333333328</v>
      </c>
      <c r="N172">
        <v>1502341200</v>
      </c>
      <c r="O172" s="7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 s="3">
        <f>E173/D173*100</f>
        <v>10.63265306122449</v>
      </c>
      <c r="H173">
        <v>5</v>
      </c>
      <c r="I173" s="4">
        <f>G173/H173</f>
        <v>2.1265306122448981</v>
      </c>
      <c r="J173" t="s">
        <v>21</v>
      </c>
      <c r="K173" t="s">
        <v>22</v>
      </c>
      <c r="L173">
        <v>1395291600</v>
      </c>
      <c r="M173" s="7">
        <f>(((L173/60)/60)/24)+DATE(1970,1,1)</f>
        <v>41718.208333333336</v>
      </c>
      <c r="N173">
        <v>1397192400</v>
      </c>
      <c r="O173" s="7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 s="3">
        <f>E174/D174*100</f>
        <v>82.875</v>
      </c>
      <c r="H174">
        <v>26</v>
      </c>
      <c r="I174" s="4">
        <f>G174/H174</f>
        <v>3.1875</v>
      </c>
      <c r="J174" t="s">
        <v>21</v>
      </c>
      <c r="K174" t="s">
        <v>22</v>
      </c>
      <c r="L174">
        <v>1405746000</v>
      </c>
      <c r="M174" s="7">
        <f>(((L174/60)/60)/24)+DATE(1970,1,1)</f>
        <v>41839.208333333336</v>
      </c>
      <c r="N174">
        <v>1407042000</v>
      </c>
      <c r="O174" s="7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 s="3">
        <f>E175/D175*100</f>
        <v>163.01447776628748</v>
      </c>
      <c r="H175">
        <v>1561</v>
      </c>
      <c r="I175" s="4">
        <f>G175/H175</f>
        <v>0.10442951810780748</v>
      </c>
      <c r="J175" t="s">
        <v>21</v>
      </c>
      <c r="K175" t="s">
        <v>22</v>
      </c>
      <c r="L175">
        <v>1368853200</v>
      </c>
      <c r="M175" s="7">
        <f>(((L175/60)/60)/24)+DATE(1970,1,1)</f>
        <v>41412.208333333336</v>
      </c>
      <c r="N175">
        <v>1369371600</v>
      </c>
      <c r="O175" s="7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 s="3">
        <f>E176/D176*100</f>
        <v>894.66666666666674</v>
      </c>
      <c r="H176">
        <v>48</v>
      </c>
      <c r="I176" s="4">
        <f>G176/H176</f>
        <v>18.638888888888889</v>
      </c>
      <c r="J176" t="s">
        <v>21</v>
      </c>
      <c r="K176" t="s">
        <v>22</v>
      </c>
      <c r="L176">
        <v>1444021200</v>
      </c>
      <c r="M176" s="7">
        <f>(((L176/60)/60)/24)+DATE(1970,1,1)</f>
        <v>42282.208333333328</v>
      </c>
      <c r="N176">
        <v>1444107600</v>
      </c>
      <c r="O176" s="7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 s="3">
        <f>E177/D177*100</f>
        <v>26.191501103752756</v>
      </c>
      <c r="H177">
        <v>1130</v>
      </c>
      <c r="I177" s="4">
        <f>G177/H177</f>
        <v>2.3178319560843146E-2</v>
      </c>
      <c r="J177" t="s">
        <v>21</v>
      </c>
      <c r="K177" t="s">
        <v>22</v>
      </c>
      <c r="L177">
        <v>1472619600</v>
      </c>
      <c r="M177" s="7">
        <f>(((L177/60)/60)/24)+DATE(1970,1,1)</f>
        <v>42613.208333333328</v>
      </c>
      <c r="N177">
        <v>1474261200</v>
      </c>
      <c r="O177" s="7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 s="3">
        <f>E178/D178*100</f>
        <v>74.834782608695647</v>
      </c>
      <c r="H178">
        <v>782</v>
      </c>
      <c r="I178" s="4">
        <f>G178/H178</f>
        <v>9.5696652952296221E-2</v>
      </c>
      <c r="J178" t="s">
        <v>21</v>
      </c>
      <c r="K178" t="s">
        <v>22</v>
      </c>
      <c r="L178">
        <v>1472878800</v>
      </c>
      <c r="M178" s="7">
        <f>(((L178/60)/60)/24)+DATE(1970,1,1)</f>
        <v>42616.208333333328</v>
      </c>
      <c r="N178">
        <v>1473656400</v>
      </c>
      <c r="O178" s="7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 s="3">
        <f>E179/D179*100</f>
        <v>416.47680412371136</v>
      </c>
      <c r="H179">
        <v>2739</v>
      </c>
      <c r="I179" s="4">
        <f>G179/H179</f>
        <v>0.1520543279020487</v>
      </c>
      <c r="J179" t="s">
        <v>21</v>
      </c>
      <c r="K179" t="s">
        <v>22</v>
      </c>
      <c r="L179">
        <v>1289800800</v>
      </c>
      <c r="M179" s="7">
        <f>(((L179/60)/60)/24)+DATE(1970,1,1)</f>
        <v>40497.25</v>
      </c>
      <c r="N179">
        <v>1291960800</v>
      </c>
      <c r="O179" s="7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 s="3">
        <f>E180/D180*100</f>
        <v>96.208333333333329</v>
      </c>
      <c r="H180">
        <v>210</v>
      </c>
      <c r="I180" s="4">
        <f>G180/H180</f>
        <v>0.45813492063492062</v>
      </c>
      <c r="J180" t="s">
        <v>21</v>
      </c>
      <c r="K180" t="s">
        <v>22</v>
      </c>
      <c r="L180">
        <v>1505970000</v>
      </c>
      <c r="M180" s="7">
        <f>(((L180/60)/60)/24)+DATE(1970,1,1)</f>
        <v>42999.208333333328</v>
      </c>
      <c r="N180">
        <v>1506747600</v>
      </c>
      <c r="O180" s="7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 s="3">
        <f>E181/D181*100</f>
        <v>357.71910112359546</v>
      </c>
      <c r="H181">
        <v>3537</v>
      </c>
      <c r="I181" s="4">
        <f>G181/H181</f>
        <v>0.10113630226847482</v>
      </c>
      <c r="J181" t="s">
        <v>15</v>
      </c>
      <c r="K181" t="s">
        <v>16</v>
      </c>
      <c r="L181">
        <v>1363496400</v>
      </c>
      <c r="M181" s="7">
        <f>(((L181/60)/60)/24)+DATE(1970,1,1)</f>
        <v>41350.208333333336</v>
      </c>
      <c r="N181">
        <v>1363582800</v>
      </c>
      <c r="O181" s="7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 s="3">
        <f>E182/D182*100</f>
        <v>308.45714285714286</v>
      </c>
      <c r="H182">
        <v>2107</v>
      </c>
      <c r="I182" s="4">
        <f>G182/H182</f>
        <v>0.14639636585531221</v>
      </c>
      <c r="J182" t="s">
        <v>26</v>
      </c>
      <c r="K182" t="s">
        <v>27</v>
      </c>
      <c r="L182">
        <v>1269234000</v>
      </c>
      <c r="M182" s="7">
        <f>(((L182/60)/60)/24)+DATE(1970,1,1)</f>
        <v>40259.208333333336</v>
      </c>
      <c r="N182">
        <v>1269666000</v>
      </c>
      <c r="O182" s="7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 s="3">
        <f>E183/D183*100</f>
        <v>61.802325581395344</v>
      </c>
      <c r="H183">
        <v>136</v>
      </c>
      <c r="I183" s="4">
        <f>G183/H183</f>
        <v>0.45442886456908343</v>
      </c>
      <c r="J183" t="s">
        <v>21</v>
      </c>
      <c r="K183" t="s">
        <v>22</v>
      </c>
      <c r="L183">
        <v>1507093200</v>
      </c>
      <c r="M183" s="7">
        <f>(((L183/60)/60)/24)+DATE(1970,1,1)</f>
        <v>43012.208333333328</v>
      </c>
      <c r="N183">
        <v>1508648400</v>
      </c>
      <c r="O183" s="7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 s="3">
        <f>E184/D184*100</f>
        <v>722.32472324723244</v>
      </c>
      <c r="H184">
        <v>3318</v>
      </c>
      <c r="I184" s="4">
        <f>G184/H184</f>
        <v>0.21769883159952755</v>
      </c>
      <c r="J184" t="s">
        <v>36</v>
      </c>
      <c r="K184" t="s">
        <v>37</v>
      </c>
      <c r="L184">
        <v>1560574800</v>
      </c>
      <c r="M184" s="7">
        <f>(((L184/60)/60)/24)+DATE(1970,1,1)</f>
        <v>43631.208333333328</v>
      </c>
      <c r="N184">
        <v>1561957200</v>
      </c>
      <c r="O184" s="7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 s="3">
        <f>E185/D185*100</f>
        <v>69.117647058823522</v>
      </c>
      <c r="H185">
        <v>86</v>
      </c>
      <c r="I185" s="4">
        <f>G185/H185</f>
        <v>0.8036935704514363</v>
      </c>
      <c r="J185" t="s">
        <v>15</v>
      </c>
      <c r="K185" t="s">
        <v>16</v>
      </c>
      <c r="L185">
        <v>1284008400</v>
      </c>
      <c r="M185" s="7">
        <f>(((L185/60)/60)/24)+DATE(1970,1,1)</f>
        <v>40430.208333333336</v>
      </c>
      <c r="N185">
        <v>1285131600</v>
      </c>
      <c r="O185" s="7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 s="3">
        <f>E186/D186*100</f>
        <v>293.05555555555554</v>
      </c>
      <c r="H186">
        <v>340</v>
      </c>
      <c r="I186" s="4">
        <f>G186/H186</f>
        <v>0.86192810457516333</v>
      </c>
      <c r="J186" t="s">
        <v>21</v>
      </c>
      <c r="K186" t="s">
        <v>22</v>
      </c>
      <c r="L186">
        <v>1556859600</v>
      </c>
      <c r="M186" s="7">
        <f>(((L186/60)/60)/24)+DATE(1970,1,1)</f>
        <v>43588.208333333328</v>
      </c>
      <c r="N186">
        <v>1556946000</v>
      </c>
      <c r="O186" s="7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 s="3">
        <f>E187/D187*100</f>
        <v>71.8</v>
      </c>
      <c r="H187">
        <v>19</v>
      </c>
      <c r="I187" s="4">
        <f>G187/H187</f>
        <v>3.7789473684210524</v>
      </c>
      <c r="J187" t="s">
        <v>21</v>
      </c>
      <c r="K187" t="s">
        <v>22</v>
      </c>
      <c r="L187">
        <v>1526187600</v>
      </c>
      <c r="M187" s="7">
        <f>(((L187/60)/60)/24)+DATE(1970,1,1)</f>
        <v>43233.208333333328</v>
      </c>
      <c r="N187">
        <v>1527138000</v>
      </c>
      <c r="O187" s="7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 s="3">
        <f>E188/D188*100</f>
        <v>31.934684684684683</v>
      </c>
      <c r="H188">
        <v>886</v>
      </c>
      <c r="I188" s="4">
        <f>G188/H188</f>
        <v>3.6043662172330342E-2</v>
      </c>
      <c r="J188" t="s">
        <v>21</v>
      </c>
      <c r="K188" t="s">
        <v>22</v>
      </c>
      <c r="L188">
        <v>1400821200</v>
      </c>
      <c r="M188" s="7">
        <f>(((L188/60)/60)/24)+DATE(1970,1,1)</f>
        <v>41782.208333333336</v>
      </c>
      <c r="N188">
        <v>1402117200</v>
      </c>
      <c r="O188" s="7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 s="3">
        <f>E189/D189*100</f>
        <v>229.87375415282392</v>
      </c>
      <c r="H189">
        <v>1442</v>
      </c>
      <c r="I189" s="4">
        <f>G189/H189</f>
        <v>0.15941314435008594</v>
      </c>
      <c r="J189" t="s">
        <v>15</v>
      </c>
      <c r="K189" t="s">
        <v>16</v>
      </c>
      <c r="L189">
        <v>1361599200</v>
      </c>
      <c r="M189" s="7">
        <f>(((L189/60)/60)/24)+DATE(1970,1,1)</f>
        <v>41328.25</v>
      </c>
      <c r="N189">
        <v>1364014800</v>
      </c>
      <c r="O189" s="7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 s="3">
        <f>E190/D190*100</f>
        <v>32.012195121951223</v>
      </c>
      <c r="H190">
        <v>35</v>
      </c>
      <c r="I190" s="4">
        <f>G190/H190</f>
        <v>0.91463414634146345</v>
      </c>
      <c r="J190" t="s">
        <v>107</v>
      </c>
      <c r="K190" t="s">
        <v>108</v>
      </c>
      <c r="L190">
        <v>1417500000</v>
      </c>
      <c r="M190" s="7">
        <f>(((L190/60)/60)/24)+DATE(1970,1,1)</f>
        <v>41975.25</v>
      </c>
      <c r="N190">
        <v>1417586400</v>
      </c>
      <c r="O190" s="7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 s="3">
        <f>E191/D191*100</f>
        <v>23.525352848928385</v>
      </c>
      <c r="H191">
        <v>441</v>
      </c>
      <c r="I191" s="4">
        <f>G191/H191</f>
        <v>5.3345471312762779E-2</v>
      </c>
      <c r="J191" t="s">
        <v>21</v>
      </c>
      <c r="K191" t="s">
        <v>22</v>
      </c>
      <c r="L191">
        <v>1457071200</v>
      </c>
      <c r="M191" s="7">
        <f>(((L191/60)/60)/24)+DATE(1970,1,1)</f>
        <v>42433.25</v>
      </c>
      <c r="N191">
        <v>1457071200</v>
      </c>
      <c r="O191" s="7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 s="3">
        <f>E192/D192*100</f>
        <v>68.594594594594597</v>
      </c>
      <c r="H192">
        <v>24</v>
      </c>
      <c r="I192" s="4">
        <f>G192/H192</f>
        <v>2.8581081081081083</v>
      </c>
      <c r="J192" t="s">
        <v>21</v>
      </c>
      <c r="K192" t="s">
        <v>22</v>
      </c>
      <c r="L192">
        <v>1370322000</v>
      </c>
      <c r="M192" s="7">
        <f>(((L192/60)/60)/24)+DATE(1970,1,1)</f>
        <v>41429.208333333336</v>
      </c>
      <c r="N192">
        <v>1370408400</v>
      </c>
      <c r="O192" s="7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 s="3">
        <f>E193/D193*100</f>
        <v>37.952380952380956</v>
      </c>
      <c r="H193">
        <v>86</v>
      </c>
      <c r="I193" s="4">
        <f>G193/H193</f>
        <v>0.44130675526024365</v>
      </c>
      <c r="J193" t="s">
        <v>107</v>
      </c>
      <c r="K193" t="s">
        <v>108</v>
      </c>
      <c r="L193">
        <v>1552366800</v>
      </c>
      <c r="M193" s="7">
        <f>(((L193/60)/60)/24)+DATE(1970,1,1)</f>
        <v>43536.208333333328</v>
      </c>
      <c r="N193">
        <v>1552626000</v>
      </c>
      <c r="O193" s="7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 s="3">
        <f>E194/D194*100</f>
        <v>19.992957746478872</v>
      </c>
      <c r="H194">
        <v>243</v>
      </c>
      <c r="I194" s="4">
        <f>G194/H194</f>
        <v>8.2275546281806056E-2</v>
      </c>
      <c r="J194" t="s">
        <v>21</v>
      </c>
      <c r="K194" t="s">
        <v>22</v>
      </c>
      <c r="L194">
        <v>1403845200</v>
      </c>
      <c r="M194" s="7">
        <f>(((L194/60)/60)/24)+DATE(1970,1,1)</f>
        <v>41817.208333333336</v>
      </c>
      <c r="N194">
        <v>1404190800</v>
      </c>
      <c r="O194" s="7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 s="3">
        <f>E195/D195*100</f>
        <v>45.636363636363633</v>
      </c>
      <c r="H195">
        <v>65</v>
      </c>
      <c r="I195" s="4">
        <f>G195/H195</f>
        <v>0.70209790209790202</v>
      </c>
      <c r="J195" t="s">
        <v>21</v>
      </c>
      <c r="K195" t="s">
        <v>22</v>
      </c>
      <c r="L195">
        <v>1523163600</v>
      </c>
      <c r="M195" s="7">
        <f>(((L195/60)/60)/24)+DATE(1970,1,1)</f>
        <v>43198.208333333328</v>
      </c>
      <c r="N195">
        <v>1523509200</v>
      </c>
      <c r="O195" s="7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 s="3">
        <f>E196/D196*100</f>
        <v>122.7605633802817</v>
      </c>
      <c r="H196">
        <v>126</v>
      </c>
      <c r="I196" s="4">
        <f>G196/H196</f>
        <v>0.97429018555779123</v>
      </c>
      <c r="J196" t="s">
        <v>21</v>
      </c>
      <c r="K196" t="s">
        <v>22</v>
      </c>
      <c r="L196">
        <v>1442206800</v>
      </c>
      <c r="M196" s="7">
        <f>(((L196/60)/60)/24)+DATE(1970,1,1)</f>
        <v>42261.208333333328</v>
      </c>
      <c r="N196">
        <v>1443589200</v>
      </c>
      <c r="O196" s="7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 s="3">
        <f>E197/D197*100</f>
        <v>361.75316455696202</v>
      </c>
      <c r="H197">
        <v>524</v>
      </c>
      <c r="I197" s="4">
        <f>G197/H197</f>
        <v>0.69036863465069087</v>
      </c>
      <c r="J197" t="s">
        <v>21</v>
      </c>
      <c r="K197" t="s">
        <v>22</v>
      </c>
      <c r="L197">
        <v>1532840400</v>
      </c>
      <c r="M197" s="7">
        <f>(((L197/60)/60)/24)+DATE(1970,1,1)</f>
        <v>43310.208333333328</v>
      </c>
      <c r="N197">
        <v>1533445200</v>
      </c>
      <c r="O197" s="7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 s="3">
        <f>E198/D198*100</f>
        <v>63.146341463414636</v>
      </c>
      <c r="H198">
        <v>100</v>
      </c>
      <c r="I198" s="4">
        <f>G198/H198</f>
        <v>0.63146341463414635</v>
      </c>
      <c r="J198" t="s">
        <v>36</v>
      </c>
      <c r="K198" t="s">
        <v>37</v>
      </c>
      <c r="L198">
        <v>1472878800</v>
      </c>
      <c r="M198" s="7">
        <f>(((L198/60)/60)/24)+DATE(1970,1,1)</f>
        <v>42616.208333333328</v>
      </c>
      <c r="N198">
        <v>1474520400</v>
      </c>
      <c r="O198" s="7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 s="3">
        <f>E199/D199*100</f>
        <v>298.20475319926874</v>
      </c>
      <c r="H199">
        <v>1989</v>
      </c>
      <c r="I199" s="4">
        <f>G199/H199</f>
        <v>0.14992697496192495</v>
      </c>
      <c r="J199" t="s">
        <v>21</v>
      </c>
      <c r="K199" t="s">
        <v>22</v>
      </c>
      <c r="L199">
        <v>1498194000</v>
      </c>
      <c r="M199" s="7">
        <f>(((L199/60)/60)/24)+DATE(1970,1,1)</f>
        <v>42909.208333333328</v>
      </c>
      <c r="N199">
        <v>1499403600</v>
      </c>
      <c r="O199" s="7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 s="3">
        <f>E200/D200*100</f>
        <v>9.5585443037974684</v>
      </c>
      <c r="H200">
        <v>168</v>
      </c>
      <c r="I200" s="4">
        <f>G200/H200</f>
        <v>5.6896097046413505E-2</v>
      </c>
      <c r="J200" t="s">
        <v>21</v>
      </c>
      <c r="K200" t="s">
        <v>22</v>
      </c>
      <c r="L200">
        <v>1281070800</v>
      </c>
      <c r="M200" s="7">
        <f>(((L200/60)/60)/24)+DATE(1970,1,1)</f>
        <v>40396.208333333336</v>
      </c>
      <c r="N200">
        <v>1283576400</v>
      </c>
      <c r="O200" s="7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 s="3">
        <f>E201/D201*100</f>
        <v>53.777777777777779</v>
      </c>
      <c r="H201">
        <v>13</v>
      </c>
      <c r="I201" s="4">
        <f>G201/H201</f>
        <v>4.1367521367521372</v>
      </c>
      <c r="J201" t="s">
        <v>21</v>
      </c>
      <c r="K201" t="s">
        <v>22</v>
      </c>
      <c r="L201">
        <v>1436245200</v>
      </c>
      <c r="M201" s="7">
        <f>(((L201/60)/60)/24)+DATE(1970,1,1)</f>
        <v>42192.208333333328</v>
      </c>
      <c r="N201">
        <v>1436590800</v>
      </c>
      <c r="O201" s="7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 s="3">
        <f>E202/D202*100</f>
        <v>2</v>
      </c>
      <c r="H202">
        <v>1</v>
      </c>
      <c r="I202" s="4">
        <f>G202/H202</f>
        <v>2</v>
      </c>
      <c r="J202" t="s">
        <v>15</v>
      </c>
      <c r="K202" t="s">
        <v>16</v>
      </c>
      <c r="L202">
        <v>1269493200</v>
      </c>
      <c r="M202" s="7">
        <f>(((L202/60)/60)/24)+DATE(1970,1,1)</f>
        <v>40262.208333333336</v>
      </c>
      <c r="N202">
        <v>1270443600</v>
      </c>
      <c r="O202" s="7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 s="3">
        <f>E203/D203*100</f>
        <v>681.19047619047615</v>
      </c>
      <c r="H203">
        <v>157</v>
      </c>
      <c r="I203" s="4">
        <f>G203/H203</f>
        <v>4.338792841977555</v>
      </c>
      <c r="J203" t="s">
        <v>21</v>
      </c>
      <c r="K203" t="s">
        <v>22</v>
      </c>
      <c r="L203">
        <v>1406264400</v>
      </c>
      <c r="M203" s="7">
        <f>(((L203/60)/60)/24)+DATE(1970,1,1)</f>
        <v>41845.208333333336</v>
      </c>
      <c r="N203">
        <v>1407819600</v>
      </c>
      <c r="O203" s="7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 s="3">
        <f>E204/D204*100</f>
        <v>78.831325301204828</v>
      </c>
      <c r="H204">
        <v>82</v>
      </c>
      <c r="I204" s="4">
        <f>G204/H204</f>
        <v>0.96135762562444915</v>
      </c>
      <c r="J204" t="s">
        <v>21</v>
      </c>
      <c r="K204" t="s">
        <v>22</v>
      </c>
      <c r="L204">
        <v>1317531600</v>
      </c>
      <c r="M204" s="7">
        <f>(((L204/60)/60)/24)+DATE(1970,1,1)</f>
        <v>40818.208333333336</v>
      </c>
      <c r="N204">
        <v>1317877200</v>
      </c>
      <c r="O204" s="7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 s="3">
        <f>E205/D205*100</f>
        <v>134.40792216817235</v>
      </c>
      <c r="H205">
        <v>4498</v>
      </c>
      <c r="I205" s="4">
        <f>G205/H205</f>
        <v>2.9881707907552766E-2</v>
      </c>
      <c r="J205" t="s">
        <v>26</v>
      </c>
      <c r="K205" t="s">
        <v>27</v>
      </c>
      <c r="L205">
        <v>1484632800</v>
      </c>
      <c r="M205" s="7">
        <f>(((L205/60)/60)/24)+DATE(1970,1,1)</f>
        <v>42752.25</v>
      </c>
      <c r="N205">
        <v>1484805600</v>
      </c>
      <c r="O205" s="7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 s="3">
        <f>E206/D206*100</f>
        <v>3.3719999999999999</v>
      </c>
      <c r="H206">
        <v>40</v>
      </c>
      <c r="I206" s="4">
        <f>G206/H206</f>
        <v>8.43E-2</v>
      </c>
      <c r="J206" t="s">
        <v>21</v>
      </c>
      <c r="K206" t="s">
        <v>22</v>
      </c>
      <c r="L206">
        <v>1301806800</v>
      </c>
      <c r="M206" s="7">
        <f>(((L206/60)/60)/24)+DATE(1970,1,1)</f>
        <v>40636.208333333336</v>
      </c>
      <c r="N206">
        <v>1302670800</v>
      </c>
      <c r="O206" s="7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 s="3">
        <f>E207/D207*100</f>
        <v>431.84615384615387</v>
      </c>
      <c r="H207">
        <v>80</v>
      </c>
      <c r="I207" s="4">
        <f>G207/H207</f>
        <v>5.398076923076923</v>
      </c>
      <c r="J207" t="s">
        <v>21</v>
      </c>
      <c r="K207" t="s">
        <v>22</v>
      </c>
      <c r="L207">
        <v>1539752400</v>
      </c>
      <c r="M207" s="7">
        <f>(((L207/60)/60)/24)+DATE(1970,1,1)</f>
        <v>43390.208333333328</v>
      </c>
      <c r="N207">
        <v>1540789200</v>
      </c>
      <c r="O207" s="7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 s="3">
        <f>E208/D208*100</f>
        <v>38.844444444444441</v>
      </c>
      <c r="H208">
        <v>57</v>
      </c>
      <c r="I208" s="4">
        <f>G208/H208</f>
        <v>0.68148148148148147</v>
      </c>
      <c r="J208" t="s">
        <v>21</v>
      </c>
      <c r="K208" t="s">
        <v>22</v>
      </c>
      <c r="L208">
        <v>1267250400</v>
      </c>
      <c r="M208" s="7">
        <f>(((L208/60)/60)/24)+DATE(1970,1,1)</f>
        <v>40236.25</v>
      </c>
      <c r="N208">
        <v>1268028000</v>
      </c>
      <c r="O208" s="7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 s="3">
        <f>E209/D209*100</f>
        <v>425.7</v>
      </c>
      <c r="H209">
        <v>43</v>
      </c>
      <c r="I209" s="4">
        <f>G209/H209</f>
        <v>9.9</v>
      </c>
      <c r="J209" t="s">
        <v>21</v>
      </c>
      <c r="K209" t="s">
        <v>22</v>
      </c>
      <c r="L209">
        <v>1535432400</v>
      </c>
      <c r="M209" s="7">
        <f>(((L209/60)/60)/24)+DATE(1970,1,1)</f>
        <v>43340.208333333328</v>
      </c>
      <c r="N209">
        <v>1537160400</v>
      </c>
      <c r="O209" s="7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 s="3">
        <f>E210/D210*100</f>
        <v>101.12239715591672</v>
      </c>
      <c r="H210">
        <v>2053</v>
      </c>
      <c r="I210" s="4">
        <f>G210/H210</f>
        <v>4.9255916783203464E-2</v>
      </c>
      <c r="J210" t="s">
        <v>21</v>
      </c>
      <c r="K210" t="s">
        <v>22</v>
      </c>
      <c r="L210">
        <v>1510207200</v>
      </c>
      <c r="M210" s="7">
        <f>(((L210/60)/60)/24)+DATE(1970,1,1)</f>
        <v>43048.25</v>
      </c>
      <c r="N210">
        <v>1512280800</v>
      </c>
      <c r="O210" s="7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 s="3">
        <f>E211/D211*100</f>
        <v>21.188688946015425</v>
      </c>
      <c r="H211">
        <v>808</v>
      </c>
      <c r="I211" s="4">
        <f>G211/H211</f>
        <v>2.6223624933187407E-2</v>
      </c>
      <c r="J211" t="s">
        <v>26</v>
      </c>
      <c r="K211" t="s">
        <v>27</v>
      </c>
      <c r="L211">
        <v>1462510800</v>
      </c>
      <c r="M211" s="7">
        <f>(((L211/60)/60)/24)+DATE(1970,1,1)</f>
        <v>42496.208333333328</v>
      </c>
      <c r="N211">
        <v>1463115600</v>
      </c>
      <c r="O211" s="7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 s="3">
        <f>E212/D212*100</f>
        <v>67.425531914893625</v>
      </c>
      <c r="H212">
        <v>226</v>
      </c>
      <c r="I212" s="4">
        <f>G212/H212</f>
        <v>0.29834306157032575</v>
      </c>
      <c r="J212" t="s">
        <v>36</v>
      </c>
      <c r="K212" t="s">
        <v>37</v>
      </c>
      <c r="L212">
        <v>1488520800</v>
      </c>
      <c r="M212" s="7">
        <f>(((L212/60)/60)/24)+DATE(1970,1,1)</f>
        <v>42797.25</v>
      </c>
      <c r="N212">
        <v>1490850000</v>
      </c>
      <c r="O212" s="7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 s="3">
        <f>E213/D213*100</f>
        <v>94.923371647509583</v>
      </c>
      <c r="H213">
        <v>1625</v>
      </c>
      <c r="I213" s="4">
        <f>G213/H213</f>
        <v>5.8414382552313592E-2</v>
      </c>
      <c r="J213" t="s">
        <v>21</v>
      </c>
      <c r="K213" t="s">
        <v>22</v>
      </c>
      <c r="L213">
        <v>1377579600</v>
      </c>
      <c r="M213" s="7">
        <f>(((L213/60)/60)/24)+DATE(1970,1,1)</f>
        <v>41513.208333333336</v>
      </c>
      <c r="N213">
        <v>1379653200</v>
      </c>
      <c r="O213" s="7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 s="3">
        <f>E214/D214*100</f>
        <v>151.85185185185185</v>
      </c>
      <c r="H214">
        <v>168</v>
      </c>
      <c r="I214" s="4">
        <f>G214/H214</f>
        <v>0.90388007054673714</v>
      </c>
      <c r="J214" t="s">
        <v>21</v>
      </c>
      <c r="K214" t="s">
        <v>22</v>
      </c>
      <c r="L214">
        <v>1576389600</v>
      </c>
      <c r="M214" s="7">
        <f>(((L214/60)/60)/24)+DATE(1970,1,1)</f>
        <v>43814.25</v>
      </c>
      <c r="N214">
        <v>1580364000</v>
      </c>
      <c r="O214" s="7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 s="3">
        <f>E215/D215*100</f>
        <v>195.16382252559728</v>
      </c>
      <c r="H215">
        <v>4289</v>
      </c>
      <c r="I215" s="4">
        <f>G215/H215</f>
        <v>4.5503339362461481E-2</v>
      </c>
      <c r="J215" t="s">
        <v>21</v>
      </c>
      <c r="K215" t="s">
        <v>22</v>
      </c>
      <c r="L215">
        <v>1289019600</v>
      </c>
      <c r="M215" s="7">
        <f>(((L215/60)/60)/24)+DATE(1970,1,1)</f>
        <v>40488.208333333336</v>
      </c>
      <c r="N215">
        <v>1289714400</v>
      </c>
      <c r="O215" s="7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 s="3">
        <f>E216/D216*100</f>
        <v>1023.1428571428571</v>
      </c>
      <c r="H216">
        <v>165</v>
      </c>
      <c r="I216" s="4">
        <f>G216/H216</f>
        <v>6.2008658008658006</v>
      </c>
      <c r="J216" t="s">
        <v>21</v>
      </c>
      <c r="K216" t="s">
        <v>22</v>
      </c>
      <c r="L216">
        <v>1282194000</v>
      </c>
      <c r="M216" s="7">
        <f>(((L216/60)/60)/24)+DATE(1970,1,1)</f>
        <v>40409.208333333336</v>
      </c>
      <c r="N216">
        <v>1282712400</v>
      </c>
      <c r="O216" s="7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 s="3">
        <f>E217/D217*100</f>
        <v>3.841836734693878</v>
      </c>
      <c r="H217">
        <v>143</v>
      </c>
      <c r="I217" s="4">
        <f>G217/H217</f>
        <v>2.6865991151705442E-2</v>
      </c>
      <c r="J217" t="s">
        <v>21</v>
      </c>
      <c r="K217" t="s">
        <v>22</v>
      </c>
      <c r="L217">
        <v>1550037600</v>
      </c>
      <c r="M217" s="7">
        <f>(((L217/60)/60)/24)+DATE(1970,1,1)</f>
        <v>43509.25</v>
      </c>
      <c r="N217">
        <v>1550210400</v>
      </c>
      <c r="O217" s="7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 s="3">
        <f>E218/D218*100</f>
        <v>155.07066557107643</v>
      </c>
      <c r="H218">
        <v>1815</v>
      </c>
      <c r="I218" s="4">
        <f>G218/H218</f>
        <v>8.5438383234752849E-2</v>
      </c>
      <c r="J218" t="s">
        <v>21</v>
      </c>
      <c r="K218" t="s">
        <v>22</v>
      </c>
      <c r="L218">
        <v>1321941600</v>
      </c>
      <c r="M218" s="7">
        <f>(((L218/60)/60)/24)+DATE(1970,1,1)</f>
        <v>40869.25</v>
      </c>
      <c r="N218">
        <v>1322114400</v>
      </c>
      <c r="O218" s="7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 s="3">
        <f>E219/D219*100</f>
        <v>44.753477588871718</v>
      </c>
      <c r="H219">
        <v>934</v>
      </c>
      <c r="I219" s="4">
        <f>G219/H219</f>
        <v>4.7915928896008264E-2</v>
      </c>
      <c r="J219" t="s">
        <v>21</v>
      </c>
      <c r="K219" t="s">
        <v>22</v>
      </c>
      <c r="L219">
        <v>1556427600</v>
      </c>
      <c r="M219" s="7">
        <f>(((L219/60)/60)/24)+DATE(1970,1,1)</f>
        <v>43583.208333333328</v>
      </c>
      <c r="N219">
        <v>1557205200</v>
      </c>
      <c r="O219" s="7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 s="3">
        <f>E220/D220*100</f>
        <v>215.94736842105263</v>
      </c>
      <c r="H220">
        <v>397</v>
      </c>
      <c r="I220" s="4">
        <f>G220/H220</f>
        <v>0.54394803128728619</v>
      </c>
      <c r="J220" t="s">
        <v>40</v>
      </c>
      <c r="K220" t="s">
        <v>41</v>
      </c>
      <c r="L220">
        <v>1320991200</v>
      </c>
      <c r="M220" s="7">
        <f>(((L220/60)/60)/24)+DATE(1970,1,1)</f>
        <v>40858.25</v>
      </c>
      <c r="N220">
        <v>1323928800</v>
      </c>
      <c r="O220" s="7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 s="3">
        <f>E221/D221*100</f>
        <v>332.12709832134288</v>
      </c>
      <c r="H221">
        <v>1539</v>
      </c>
      <c r="I221" s="4">
        <f>G221/H221</f>
        <v>0.21580708143037225</v>
      </c>
      <c r="J221" t="s">
        <v>21</v>
      </c>
      <c r="K221" t="s">
        <v>22</v>
      </c>
      <c r="L221">
        <v>1345093200</v>
      </c>
      <c r="M221" s="7">
        <f>(((L221/60)/60)/24)+DATE(1970,1,1)</f>
        <v>41137.208333333336</v>
      </c>
      <c r="N221">
        <v>1346130000</v>
      </c>
      <c r="O221" s="7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 s="3">
        <f>E222/D222*100</f>
        <v>8.4430379746835449</v>
      </c>
      <c r="H222">
        <v>17</v>
      </c>
      <c r="I222" s="4">
        <f>G222/H222</f>
        <v>0.49664929262844382</v>
      </c>
      <c r="J222" t="s">
        <v>21</v>
      </c>
      <c r="K222" t="s">
        <v>22</v>
      </c>
      <c r="L222">
        <v>1309496400</v>
      </c>
      <c r="M222" s="7">
        <f>(((L222/60)/60)/24)+DATE(1970,1,1)</f>
        <v>40725.208333333336</v>
      </c>
      <c r="N222">
        <v>1311051600</v>
      </c>
      <c r="O222" s="7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 s="3">
        <f>E223/D223*100</f>
        <v>98.625514403292186</v>
      </c>
      <c r="H223">
        <v>2179</v>
      </c>
      <c r="I223" s="4">
        <f>G223/H223</f>
        <v>4.5261823957453963E-2</v>
      </c>
      <c r="J223" t="s">
        <v>21</v>
      </c>
      <c r="K223" t="s">
        <v>22</v>
      </c>
      <c r="L223">
        <v>1340254800</v>
      </c>
      <c r="M223" s="7">
        <f>(((L223/60)/60)/24)+DATE(1970,1,1)</f>
        <v>41081.208333333336</v>
      </c>
      <c r="N223">
        <v>1340427600</v>
      </c>
      <c r="O223" s="7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 s="3">
        <f>E224/D224*100</f>
        <v>137.97916666666669</v>
      </c>
      <c r="H224">
        <v>138</v>
      </c>
      <c r="I224" s="4">
        <f>G224/H224</f>
        <v>0.9998490338164252</v>
      </c>
      <c r="J224" t="s">
        <v>21</v>
      </c>
      <c r="K224" t="s">
        <v>22</v>
      </c>
      <c r="L224">
        <v>1412226000</v>
      </c>
      <c r="M224" s="7">
        <f>(((L224/60)/60)/24)+DATE(1970,1,1)</f>
        <v>41914.208333333336</v>
      </c>
      <c r="N224">
        <v>1412312400</v>
      </c>
      <c r="O224" s="7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 s="3">
        <f>E225/D225*100</f>
        <v>93.81099656357388</v>
      </c>
      <c r="H225">
        <v>931</v>
      </c>
      <c r="I225" s="4">
        <f>G225/H225</f>
        <v>0.10076369126055197</v>
      </c>
      <c r="J225" t="s">
        <v>21</v>
      </c>
      <c r="K225" t="s">
        <v>22</v>
      </c>
      <c r="L225">
        <v>1458104400</v>
      </c>
      <c r="M225" s="7">
        <f>(((L225/60)/60)/24)+DATE(1970,1,1)</f>
        <v>42445.208333333328</v>
      </c>
      <c r="N225">
        <v>1459314000</v>
      </c>
      <c r="O225" s="7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 s="3">
        <f>E226/D226*100</f>
        <v>403.63930885529157</v>
      </c>
      <c r="H226">
        <v>3594</v>
      </c>
      <c r="I226" s="4">
        <f>G226/H226</f>
        <v>0.11230921225801101</v>
      </c>
      <c r="J226" t="s">
        <v>21</v>
      </c>
      <c r="K226" t="s">
        <v>22</v>
      </c>
      <c r="L226">
        <v>1411534800</v>
      </c>
      <c r="M226" s="7">
        <f>(((L226/60)/60)/24)+DATE(1970,1,1)</f>
        <v>41906.208333333336</v>
      </c>
      <c r="N226">
        <v>1415426400</v>
      </c>
      <c r="O226" s="7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 s="3">
        <f>E227/D227*100</f>
        <v>260.1740412979351</v>
      </c>
      <c r="H227">
        <v>5880</v>
      </c>
      <c r="I227" s="4">
        <f>G227/H227</f>
        <v>4.424728593502298E-2</v>
      </c>
      <c r="J227" t="s">
        <v>21</v>
      </c>
      <c r="K227" t="s">
        <v>22</v>
      </c>
      <c r="L227">
        <v>1399093200</v>
      </c>
      <c r="M227" s="7">
        <f>(((L227/60)/60)/24)+DATE(1970,1,1)</f>
        <v>41762.208333333336</v>
      </c>
      <c r="N227">
        <v>1399093200</v>
      </c>
      <c r="O227" s="7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 s="3">
        <f>E228/D228*100</f>
        <v>366.63333333333333</v>
      </c>
      <c r="H228">
        <v>112</v>
      </c>
      <c r="I228" s="4">
        <f>G228/H228</f>
        <v>3.2735119047619046</v>
      </c>
      <c r="J228" t="s">
        <v>21</v>
      </c>
      <c r="K228" t="s">
        <v>22</v>
      </c>
      <c r="L228">
        <v>1270702800</v>
      </c>
      <c r="M228" s="7">
        <f>(((L228/60)/60)/24)+DATE(1970,1,1)</f>
        <v>40276.208333333336</v>
      </c>
      <c r="N228">
        <v>1273899600</v>
      </c>
      <c r="O228" s="7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 s="3">
        <f>E229/D229*100</f>
        <v>168.72085385878489</v>
      </c>
      <c r="H229">
        <v>943</v>
      </c>
      <c r="I229" s="4">
        <f>G229/H229</f>
        <v>0.17891925117580582</v>
      </c>
      <c r="J229" t="s">
        <v>21</v>
      </c>
      <c r="K229" t="s">
        <v>22</v>
      </c>
      <c r="L229">
        <v>1431666000</v>
      </c>
      <c r="M229" s="7">
        <f>(((L229/60)/60)/24)+DATE(1970,1,1)</f>
        <v>42139.208333333328</v>
      </c>
      <c r="N229">
        <v>1432184400</v>
      </c>
      <c r="O229" s="7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 s="3">
        <f>E230/D230*100</f>
        <v>119.90717911530093</v>
      </c>
      <c r="H230">
        <v>2468</v>
      </c>
      <c r="I230" s="4">
        <f>G230/H230</f>
        <v>4.858475652970054E-2</v>
      </c>
      <c r="J230" t="s">
        <v>21</v>
      </c>
      <c r="K230" t="s">
        <v>22</v>
      </c>
      <c r="L230">
        <v>1472619600</v>
      </c>
      <c r="M230" s="7">
        <f>(((L230/60)/60)/24)+DATE(1970,1,1)</f>
        <v>42613.208333333328</v>
      </c>
      <c r="N230">
        <v>1474779600</v>
      </c>
      <c r="O230" s="7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 s="3">
        <f>E231/D231*100</f>
        <v>193.68925233644859</v>
      </c>
      <c r="H231">
        <v>2551</v>
      </c>
      <c r="I231" s="4">
        <f>G231/H231</f>
        <v>7.5926794330242492E-2</v>
      </c>
      <c r="J231" t="s">
        <v>21</v>
      </c>
      <c r="K231" t="s">
        <v>22</v>
      </c>
      <c r="L231">
        <v>1496293200</v>
      </c>
      <c r="M231" s="7">
        <f>(((L231/60)/60)/24)+DATE(1970,1,1)</f>
        <v>42887.208333333328</v>
      </c>
      <c r="N231">
        <v>1500440400</v>
      </c>
      <c r="O231" s="7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 s="3">
        <f>E232/D232*100</f>
        <v>420.16666666666669</v>
      </c>
      <c r="H232">
        <v>101</v>
      </c>
      <c r="I232" s="4">
        <f>G232/H232</f>
        <v>4.1600660066006601</v>
      </c>
      <c r="J232" t="s">
        <v>21</v>
      </c>
      <c r="K232" t="s">
        <v>22</v>
      </c>
      <c r="L232">
        <v>1575612000</v>
      </c>
      <c r="M232" s="7">
        <f>(((L232/60)/60)/24)+DATE(1970,1,1)</f>
        <v>43805.25</v>
      </c>
      <c r="N232">
        <v>1575612000</v>
      </c>
      <c r="O232" s="7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 s="3">
        <f>E233/D233*100</f>
        <v>76.708333333333329</v>
      </c>
      <c r="H233">
        <v>67</v>
      </c>
      <c r="I233" s="4">
        <f>G233/H233</f>
        <v>1.1449004975124377</v>
      </c>
      <c r="J233" t="s">
        <v>21</v>
      </c>
      <c r="K233" t="s">
        <v>22</v>
      </c>
      <c r="L233">
        <v>1369112400</v>
      </c>
      <c r="M233" s="7">
        <f>(((L233/60)/60)/24)+DATE(1970,1,1)</f>
        <v>41415.208333333336</v>
      </c>
      <c r="N233">
        <v>1374123600</v>
      </c>
      <c r="O233" s="7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 s="3">
        <f>E234/D234*100</f>
        <v>171.26470588235293</v>
      </c>
      <c r="H234">
        <v>92</v>
      </c>
      <c r="I234" s="4">
        <f>G234/H234</f>
        <v>1.8615728900255752</v>
      </c>
      <c r="J234" t="s">
        <v>21</v>
      </c>
      <c r="K234" t="s">
        <v>22</v>
      </c>
      <c r="L234">
        <v>1469422800</v>
      </c>
      <c r="M234" s="7">
        <f>(((L234/60)/60)/24)+DATE(1970,1,1)</f>
        <v>42576.208333333328</v>
      </c>
      <c r="N234">
        <v>1469509200</v>
      </c>
      <c r="O234" s="7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 s="3">
        <f>E235/D235*100</f>
        <v>157.89473684210526</v>
      </c>
      <c r="H235">
        <v>62</v>
      </c>
      <c r="I235" s="4">
        <f>G235/H235</f>
        <v>2.5466893039049237</v>
      </c>
      <c r="J235" t="s">
        <v>21</v>
      </c>
      <c r="K235" t="s">
        <v>22</v>
      </c>
      <c r="L235">
        <v>1307854800</v>
      </c>
      <c r="M235" s="7">
        <f>(((L235/60)/60)/24)+DATE(1970,1,1)</f>
        <v>40706.208333333336</v>
      </c>
      <c r="N235">
        <v>1309237200</v>
      </c>
      <c r="O235" s="7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 s="3">
        <f>E236/D236*100</f>
        <v>109.08</v>
      </c>
      <c r="H236">
        <v>149</v>
      </c>
      <c r="I236" s="4">
        <f>G236/H236</f>
        <v>0.73208053691275166</v>
      </c>
      <c r="J236" t="s">
        <v>107</v>
      </c>
      <c r="K236" t="s">
        <v>108</v>
      </c>
      <c r="L236">
        <v>1503378000</v>
      </c>
      <c r="M236" s="7">
        <f>(((L236/60)/60)/24)+DATE(1970,1,1)</f>
        <v>42969.208333333328</v>
      </c>
      <c r="N236">
        <v>1503982800</v>
      </c>
      <c r="O236" s="7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 s="3">
        <f>E237/D237*100</f>
        <v>41.732558139534881</v>
      </c>
      <c r="H237">
        <v>92</v>
      </c>
      <c r="I237" s="4">
        <f>G237/H237</f>
        <v>0.4536147623862487</v>
      </c>
      <c r="J237" t="s">
        <v>21</v>
      </c>
      <c r="K237" t="s">
        <v>22</v>
      </c>
      <c r="L237">
        <v>1486965600</v>
      </c>
      <c r="M237" s="7">
        <f>(((L237/60)/60)/24)+DATE(1970,1,1)</f>
        <v>42779.25</v>
      </c>
      <c r="N237">
        <v>1487397600</v>
      </c>
      <c r="O237" s="7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 s="3">
        <f>E238/D238*100</f>
        <v>10.944303797468354</v>
      </c>
      <c r="H238">
        <v>57</v>
      </c>
      <c r="I238" s="4">
        <f>G238/H238</f>
        <v>0.19200532978014656</v>
      </c>
      <c r="J238" t="s">
        <v>26</v>
      </c>
      <c r="K238" t="s">
        <v>27</v>
      </c>
      <c r="L238">
        <v>1561438800</v>
      </c>
      <c r="M238" s="7">
        <f>(((L238/60)/60)/24)+DATE(1970,1,1)</f>
        <v>43641.208333333328</v>
      </c>
      <c r="N238">
        <v>1562043600</v>
      </c>
      <c r="O238" s="7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 s="3">
        <f>E239/D239*100</f>
        <v>159.3763440860215</v>
      </c>
      <c r="H239">
        <v>329</v>
      </c>
      <c r="I239" s="4">
        <f>G239/H239</f>
        <v>0.48442657776906234</v>
      </c>
      <c r="J239" t="s">
        <v>21</v>
      </c>
      <c r="K239" t="s">
        <v>22</v>
      </c>
      <c r="L239">
        <v>1398402000</v>
      </c>
      <c r="M239" s="7">
        <f>(((L239/60)/60)/24)+DATE(1970,1,1)</f>
        <v>41754.208333333336</v>
      </c>
      <c r="N239">
        <v>1398574800</v>
      </c>
      <c r="O239" s="7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 s="3">
        <f>E240/D240*100</f>
        <v>422.41666666666669</v>
      </c>
      <c r="H240">
        <v>97</v>
      </c>
      <c r="I240" s="4">
        <f>G240/H240</f>
        <v>4.3548109965635744</v>
      </c>
      <c r="J240" t="s">
        <v>36</v>
      </c>
      <c r="K240" t="s">
        <v>37</v>
      </c>
      <c r="L240">
        <v>1513231200</v>
      </c>
      <c r="M240" s="7">
        <f>(((L240/60)/60)/24)+DATE(1970,1,1)</f>
        <v>43083.25</v>
      </c>
      <c r="N240">
        <v>1515391200</v>
      </c>
      <c r="O240" s="7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 s="3">
        <f>E241/D241*100</f>
        <v>97.71875</v>
      </c>
      <c r="H241">
        <v>41</v>
      </c>
      <c r="I241" s="4">
        <f>G241/H241</f>
        <v>2.3833841463414633</v>
      </c>
      <c r="J241" t="s">
        <v>21</v>
      </c>
      <c r="K241" t="s">
        <v>22</v>
      </c>
      <c r="L241">
        <v>1440824400</v>
      </c>
      <c r="M241" s="7">
        <f>(((L241/60)/60)/24)+DATE(1970,1,1)</f>
        <v>42245.208333333328</v>
      </c>
      <c r="N241">
        <v>1441170000</v>
      </c>
      <c r="O241" s="7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 s="3">
        <f>E242/D242*100</f>
        <v>418.78911564625849</v>
      </c>
      <c r="H242">
        <v>1784</v>
      </c>
      <c r="I242" s="4">
        <f>G242/H242</f>
        <v>0.23474726213355296</v>
      </c>
      <c r="J242" t="s">
        <v>21</v>
      </c>
      <c r="K242" t="s">
        <v>22</v>
      </c>
      <c r="L242">
        <v>1281070800</v>
      </c>
      <c r="M242" s="7">
        <f>(((L242/60)/60)/24)+DATE(1970,1,1)</f>
        <v>40396.208333333336</v>
      </c>
      <c r="N242">
        <v>1281157200</v>
      </c>
      <c r="O242" s="7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 s="3">
        <f>E243/D243*100</f>
        <v>101.91632047477745</v>
      </c>
      <c r="H243">
        <v>1684</v>
      </c>
      <c r="I243" s="4">
        <f>G243/H243</f>
        <v>6.0520380329440293E-2</v>
      </c>
      <c r="J243" t="s">
        <v>26</v>
      </c>
      <c r="K243" t="s">
        <v>27</v>
      </c>
      <c r="L243">
        <v>1397365200</v>
      </c>
      <c r="M243" s="7">
        <f>(((L243/60)/60)/24)+DATE(1970,1,1)</f>
        <v>41742.208333333336</v>
      </c>
      <c r="N243">
        <v>1398229200</v>
      </c>
      <c r="O243" s="7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 s="3">
        <f>E244/D244*100</f>
        <v>127.72619047619047</v>
      </c>
      <c r="H244">
        <v>250</v>
      </c>
      <c r="I244" s="4">
        <f>G244/H244</f>
        <v>0.51090476190476186</v>
      </c>
      <c r="J244" t="s">
        <v>21</v>
      </c>
      <c r="K244" t="s">
        <v>22</v>
      </c>
      <c r="L244">
        <v>1494392400</v>
      </c>
      <c r="M244" s="7">
        <f>(((L244/60)/60)/24)+DATE(1970,1,1)</f>
        <v>42865.208333333328</v>
      </c>
      <c r="N244">
        <v>1495256400</v>
      </c>
      <c r="O244" s="7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 s="3">
        <f>E245/D245*100</f>
        <v>445.21739130434781</v>
      </c>
      <c r="H245">
        <v>238</v>
      </c>
      <c r="I245" s="4">
        <f>G245/H245</f>
        <v>1.8706613080014614</v>
      </c>
      <c r="J245" t="s">
        <v>21</v>
      </c>
      <c r="K245" t="s">
        <v>22</v>
      </c>
      <c r="L245">
        <v>1520143200</v>
      </c>
      <c r="M245" s="7">
        <f>(((L245/60)/60)/24)+DATE(1970,1,1)</f>
        <v>43163.25</v>
      </c>
      <c r="N245">
        <v>1520402400</v>
      </c>
      <c r="O245" s="7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 s="3">
        <f>E246/D246*100</f>
        <v>569.71428571428578</v>
      </c>
      <c r="H246">
        <v>53</v>
      </c>
      <c r="I246" s="4">
        <f>G246/H246</f>
        <v>10.749326145552562</v>
      </c>
      <c r="J246" t="s">
        <v>21</v>
      </c>
      <c r="K246" t="s">
        <v>22</v>
      </c>
      <c r="L246">
        <v>1405314000</v>
      </c>
      <c r="M246" s="7">
        <f>(((L246/60)/60)/24)+DATE(1970,1,1)</f>
        <v>41834.208333333336</v>
      </c>
      <c r="N246">
        <v>1409806800</v>
      </c>
      <c r="O246" s="7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 s="3">
        <f>E247/D247*100</f>
        <v>509.34482758620686</v>
      </c>
      <c r="H247">
        <v>214</v>
      </c>
      <c r="I247" s="4">
        <f>G247/H247</f>
        <v>2.380116016757976</v>
      </c>
      <c r="J247" t="s">
        <v>21</v>
      </c>
      <c r="K247" t="s">
        <v>22</v>
      </c>
      <c r="L247">
        <v>1396846800</v>
      </c>
      <c r="M247" s="7">
        <f>(((L247/60)/60)/24)+DATE(1970,1,1)</f>
        <v>41736.208333333336</v>
      </c>
      <c r="N247">
        <v>1396933200</v>
      </c>
      <c r="O247" s="7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 s="3">
        <f>E248/D248*100</f>
        <v>325.5333333333333</v>
      </c>
      <c r="H248">
        <v>222</v>
      </c>
      <c r="I248" s="4">
        <f>G248/H248</f>
        <v>1.4663663663663662</v>
      </c>
      <c r="J248" t="s">
        <v>21</v>
      </c>
      <c r="K248" t="s">
        <v>22</v>
      </c>
      <c r="L248">
        <v>1375678800</v>
      </c>
      <c r="M248" s="7">
        <f>(((L248/60)/60)/24)+DATE(1970,1,1)</f>
        <v>41491.208333333336</v>
      </c>
      <c r="N248">
        <v>1376024400</v>
      </c>
      <c r="O248" s="7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 s="3">
        <f>E249/D249*100</f>
        <v>932.61616161616166</v>
      </c>
      <c r="H249">
        <v>1884</v>
      </c>
      <c r="I249" s="4">
        <f>G249/H249</f>
        <v>0.49501919406378009</v>
      </c>
      <c r="J249" t="s">
        <v>21</v>
      </c>
      <c r="K249" t="s">
        <v>22</v>
      </c>
      <c r="L249">
        <v>1482386400</v>
      </c>
      <c r="M249" s="7">
        <f>(((L249/60)/60)/24)+DATE(1970,1,1)</f>
        <v>42726.25</v>
      </c>
      <c r="N249">
        <v>1483682400</v>
      </c>
      <c r="O249" s="7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 s="3">
        <f>E250/D250*100</f>
        <v>211.33870967741933</v>
      </c>
      <c r="H250">
        <v>218</v>
      </c>
      <c r="I250" s="4">
        <f>G250/H250</f>
        <v>0.96944362237348314</v>
      </c>
      <c r="J250" t="s">
        <v>26</v>
      </c>
      <c r="K250" t="s">
        <v>27</v>
      </c>
      <c r="L250">
        <v>1420005600</v>
      </c>
      <c r="M250" s="7">
        <f>(((L250/60)/60)/24)+DATE(1970,1,1)</f>
        <v>42004.25</v>
      </c>
      <c r="N250">
        <v>1420437600</v>
      </c>
      <c r="O250" s="7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 s="3">
        <f>E251/D251*100</f>
        <v>273.32520325203251</v>
      </c>
      <c r="H251">
        <v>6465</v>
      </c>
      <c r="I251" s="4">
        <f>G251/H251</f>
        <v>4.2277680317406419E-2</v>
      </c>
      <c r="J251" t="s">
        <v>21</v>
      </c>
      <c r="K251" t="s">
        <v>22</v>
      </c>
      <c r="L251">
        <v>1420178400</v>
      </c>
      <c r="M251" s="7">
        <f>(((L251/60)/60)/24)+DATE(1970,1,1)</f>
        <v>42006.25</v>
      </c>
      <c r="N251">
        <v>1420783200</v>
      </c>
      <c r="O251" s="7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 s="3">
        <f>E252/D252*100</f>
        <v>3</v>
      </c>
      <c r="H252">
        <v>1</v>
      </c>
      <c r="I252" s="4">
        <f>G252/H252</f>
        <v>3</v>
      </c>
      <c r="J252" t="s">
        <v>21</v>
      </c>
      <c r="K252" t="s">
        <v>22</v>
      </c>
      <c r="L252">
        <v>1264399200</v>
      </c>
      <c r="M252" s="7">
        <f>(((L252/60)/60)/24)+DATE(1970,1,1)</f>
        <v>40203.25</v>
      </c>
      <c r="N252">
        <v>1267423200</v>
      </c>
      <c r="O252" s="7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 s="3">
        <f>E253/D253*100</f>
        <v>54.084507042253513</v>
      </c>
      <c r="H253">
        <v>101</v>
      </c>
      <c r="I253" s="4">
        <f>G253/H253</f>
        <v>0.53549016873518329</v>
      </c>
      <c r="J253" t="s">
        <v>21</v>
      </c>
      <c r="K253" t="s">
        <v>22</v>
      </c>
      <c r="L253">
        <v>1355032800</v>
      </c>
      <c r="M253" s="7">
        <f>(((L253/60)/60)/24)+DATE(1970,1,1)</f>
        <v>41252.25</v>
      </c>
      <c r="N253">
        <v>1355205600</v>
      </c>
      <c r="O253" s="7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 s="3">
        <f>E254/D254*100</f>
        <v>626.29999999999995</v>
      </c>
      <c r="H254">
        <v>59</v>
      </c>
      <c r="I254" s="4">
        <f>G254/H254</f>
        <v>10.615254237288134</v>
      </c>
      <c r="J254" t="s">
        <v>21</v>
      </c>
      <c r="K254" t="s">
        <v>22</v>
      </c>
      <c r="L254">
        <v>1382677200</v>
      </c>
      <c r="M254" s="7">
        <f>(((L254/60)/60)/24)+DATE(1970,1,1)</f>
        <v>41572.208333333336</v>
      </c>
      <c r="N254">
        <v>1383109200</v>
      </c>
      <c r="O254" s="7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 s="3">
        <f>E255/D255*100</f>
        <v>89.021399176954731</v>
      </c>
      <c r="H255">
        <v>1335</v>
      </c>
      <c r="I255" s="4">
        <f>G255/H255</f>
        <v>6.6682696012700174E-2</v>
      </c>
      <c r="J255" t="s">
        <v>15</v>
      </c>
      <c r="K255" t="s">
        <v>16</v>
      </c>
      <c r="L255">
        <v>1302238800</v>
      </c>
      <c r="M255" s="7">
        <f>(((L255/60)/60)/24)+DATE(1970,1,1)</f>
        <v>40641.208333333336</v>
      </c>
      <c r="N255">
        <v>1303275600</v>
      </c>
      <c r="O255" s="7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 s="3">
        <f>E256/D256*100</f>
        <v>184.89130434782609</v>
      </c>
      <c r="H256">
        <v>88</v>
      </c>
      <c r="I256" s="4">
        <f>G256/H256</f>
        <v>2.1010375494071147</v>
      </c>
      <c r="J256" t="s">
        <v>21</v>
      </c>
      <c r="K256" t="s">
        <v>22</v>
      </c>
      <c r="L256">
        <v>1487656800</v>
      </c>
      <c r="M256" s="7">
        <f>(((L256/60)/60)/24)+DATE(1970,1,1)</f>
        <v>42787.25</v>
      </c>
      <c r="N256">
        <v>1487829600</v>
      </c>
      <c r="O256" s="7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 s="3">
        <f>E257/D257*100</f>
        <v>120.16770186335404</v>
      </c>
      <c r="H257">
        <v>1697</v>
      </c>
      <c r="I257" s="4">
        <f>G257/H257</f>
        <v>7.0811845529377748E-2</v>
      </c>
      <c r="J257" t="s">
        <v>21</v>
      </c>
      <c r="K257" t="s">
        <v>22</v>
      </c>
      <c r="L257">
        <v>1297836000</v>
      </c>
      <c r="M257" s="7">
        <f>(((L257/60)/60)/24)+DATE(1970,1,1)</f>
        <v>40590.25</v>
      </c>
      <c r="N257">
        <v>1298268000</v>
      </c>
      <c r="O257" s="7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 s="3">
        <f>E258/D258*100</f>
        <v>23.390243902439025</v>
      </c>
      <c r="H258">
        <v>15</v>
      </c>
      <c r="I258" s="4">
        <f>G258/H258</f>
        <v>1.5593495934959349</v>
      </c>
      <c r="J258" t="s">
        <v>40</v>
      </c>
      <c r="K258" t="s">
        <v>41</v>
      </c>
      <c r="L258">
        <v>1453615200</v>
      </c>
      <c r="M258" s="7">
        <f>(((L258/60)/60)/24)+DATE(1970,1,1)</f>
        <v>42393.25</v>
      </c>
      <c r="N258">
        <v>1456812000</v>
      </c>
      <c r="O258" s="7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 s="3">
        <f>E259/D259*100</f>
        <v>146</v>
      </c>
      <c r="H259">
        <v>92</v>
      </c>
      <c r="I259" s="4">
        <f>G259/H259</f>
        <v>1.5869565217391304</v>
      </c>
      <c r="J259" t="s">
        <v>21</v>
      </c>
      <c r="K259" t="s">
        <v>22</v>
      </c>
      <c r="L259">
        <v>1362463200</v>
      </c>
      <c r="M259" s="7">
        <f>(((L259/60)/60)/24)+DATE(1970,1,1)</f>
        <v>41338.25</v>
      </c>
      <c r="N259">
        <v>1363669200</v>
      </c>
      <c r="O259" s="7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 s="3">
        <f>E260/D260*100</f>
        <v>268.48</v>
      </c>
      <c r="H260">
        <v>186</v>
      </c>
      <c r="I260" s="4">
        <f>G260/H260</f>
        <v>1.4434408602150539</v>
      </c>
      <c r="J260" t="s">
        <v>21</v>
      </c>
      <c r="K260" t="s">
        <v>22</v>
      </c>
      <c r="L260">
        <v>1481176800</v>
      </c>
      <c r="M260" s="7">
        <f>(((L260/60)/60)/24)+DATE(1970,1,1)</f>
        <v>42712.25</v>
      </c>
      <c r="N260">
        <v>1482904800</v>
      </c>
      <c r="O260" s="7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 s="3">
        <f>E261/D261*100</f>
        <v>597.5</v>
      </c>
      <c r="H261">
        <v>138</v>
      </c>
      <c r="I261" s="4">
        <f>G261/H261</f>
        <v>4.3297101449275361</v>
      </c>
      <c r="J261" t="s">
        <v>21</v>
      </c>
      <c r="K261" t="s">
        <v>22</v>
      </c>
      <c r="L261">
        <v>1354946400</v>
      </c>
      <c r="M261" s="7">
        <f>(((L261/60)/60)/24)+DATE(1970,1,1)</f>
        <v>41251.25</v>
      </c>
      <c r="N261">
        <v>1356588000</v>
      </c>
      <c r="O261" s="7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 s="3">
        <f>E262/D262*100</f>
        <v>157.69841269841268</v>
      </c>
      <c r="H262">
        <v>261</v>
      </c>
      <c r="I262" s="4">
        <f>G262/H262</f>
        <v>0.60420847777169606</v>
      </c>
      <c r="J262" t="s">
        <v>21</v>
      </c>
      <c r="K262" t="s">
        <v>22</v>
      </c>
      <c r="L262">
        <v>1348808400</v>
      </c>
      <c r="M262" s="7">
        <f>(((L262/60)/60)/24)+DATE(1970,1,1)</f>
        <v>41180.208333333336</v>
      </c>
      <c r="N262">
        <v>1349845200</v>
      </c>
      <c r="O262" s="7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 s="3">
        <f>E263/D263*100</f>
        <v>31.201660735468568</v>
      </c>
      <c r="H263">
        <v>454</v>
      </c>
      <c r="I263" s="4">
        <f>G263/H263</f>
        <v>6.8726124967992436E-2</v>
      </c>
      <c r="J263" t="s">
        <v>21</v>
      </c>
      <c r="K263" t="s">
        <v>22</v>
      </c>
      <c r="L263">
        <v>1282712400</v>
      </c>
      <c r="M263" s="7">
        <f>(((L263/60)/60)/24)+DATE(1970,1,1)</f>
        <v>40415.208333333336</v>
      </c>
      <c r="N263">
        <v>1283058000</v>
      </c>
      <c r="O263" s="7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 s="3">
        <f>E264/D264*100</f>
        <v>313.41176470588238</v>
      </c>
      <c r="H264">
        <v>107</v>
      </c>
      <c r="I264" s="4">
        <f>G264/H264</f>
        <v>2.9290819131390875</v>
      </c>
      <c r="J264" t="s">
        <v>21</v>
      </c>
      <c r="K264" t="s">
        <v>22</v>
      </c>
      <c r="L264">
        <v>1301979600</v>
      </c>
      <c r="M264" s="7">
        <f>(((L264/60)/60)/24)+DATE(1970,1,1)</f>
        <v>40638.208333333336</v>
      </c>
      <c r="N264">
        <v>1304226000</v>
      </c>
      <c r="O264" s="7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 s="3">
        <f>E265/D265*100</f>
        <v>370.89655172413791</v>
      </c>
      <c r="H265">
        <v>199</v>
      </c>
      <c r="I265" s="4">
        <f>G265/H265</f>
        <v>1.8638017674579794</v>
      </c>
      <c r="J265" t="s">
        <v>21</v>
      </c>
      <c r="K265" t="s">
        <v>22</v>
      </c>
      <c r="L265">
        <v>1263016800</v>
      </c>
      <c r="M265" s="7">
        <f>(((L265/60)/60)/24)+DATE(1970,1,1)</f>
        <v>40187.25</v>
      </c>
      <c r="N265">
        <v>1263016800</v>
      </c>
      <c r="O265" s="7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 s="3">
        <f>E266/D266*100</f>
        <v>362.66447368421052</v>
      </c>
      <c r="H266">
        <v>5512</v>
      </c>
      <c r="I266" s="4">
        <f>G266/H266</f>
        <v>6.5795441524711631E-2</v>
      </c>
      <c r="J266" t="s">
        <v>21</v>
      </c>
      <c r="K266" t="s">
        <v>22</v>
      </c>
      <c r="L266">
        <v>1360648800</v>
      </c>
      <c r="M266" s="7">
        <f>(((L266/60)/60)/24)+DATE(1970,1,1)</f>
        <v>41317.25</v>
      </c>
      <c r="N266">
        <v>1362031200</v>
      </c>
      <c r="O266" s="7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 s="3">
        <f>E267/D267*100</f>
        <v>123.08163265306122</v>
      </c>
      <c r="H267">
        <v>86</v>
      </c>
      <c r="I267" s="4">
        <f>G267/H267</f>
        <v>1.4311817750355955</v>
      </c>
      <c r="J267" t="s">
        <v>21</v>
      </c>
      <c r="K267" t="s">
        <v>22</v>
      </c>
      <c r="L267">
        <v>1451800800</v>
      </c>
      <c r="M267" s="7">
        <f>(((L267/60)/60)/24)+DATE(1970,1,1)</f>
        <v>42372.25</v>
      </c>
      <c r="N267">
        <v>1455602400</v>
      </c>
      <c r="O267" s="7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 s="3">
        <f>E268/D268*100</f>
        <v>76.766756032171585</v>
      </c>
      <c r="H268">
        <v>3182</v>
      </c>
      <c r="I268" s="4">
        <f>G268/H268</f>
        <v>2.4125316163473156E-2</v>
      </c>
      <c r="J268" t="s">
        <v>107</v>
      </c>
      <c r="K268" t="s">
        <v>108</v>
      </c>
      <c r="L268">
        <v>1415340000</v>
      </c>
      <c r="M268" s="7">
        <f>(((L268/60)/60)/24)+DATE(1970,1,1)</f>
        <v>41950.25</v>
      </c>
      <c r="N268">
        <v>1418191200</v>
      </c>
      <c r="O268" s="7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 s="3">
        <f>E269/D269*100</f>
        <v>233.62012987012989</v>
      </c>
      <c r="H269">
        <v>2768</v>
      </c>
      <c r="I269" s="4">
        <f>G269/H269</f>
        <v>8.4400335935740561E-2</v>
      </c>
      <c r="J269" t="s">
        <v>26</v>
      </c>
      <c r="K269" t="s">
        <v>27</v>
      </c>
      <c r="L269">
        <v>1351054800</v>
      </c>
      <c r="M269" s="7">
        <f>(((L269/60)/60)/24)+DATE(1970,1,1)</f>
        <v>41206.208333333336</v>
      </c>
      <c r="N269">
        <v>1352440800</v>
      </c>
      <c r="O269" s="7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 s="3">
        <f>E270/D270*100</f>
        <v>180.53333333333333</v>
      </c>
      <c r="H270">
        <v>48</v>
      </c>
      <c r="I270" s="4">
        <f>G270/H270</f>
        <v>3.7611111111111111</v>
      </c>
      <c r="J270" t="s">
        <v>21</v>
      </c>
      <c r="K270" t="s">
        <v>22</v>
      </c>
      <c r="L270">
        <v>1349326800</v>
      </c>
      <c r="M270" s="7">
        <f>(((L270/60)/60)/24)+DATE(1970,1,1)</f>
        <v>41186.208333333336</v>
      </c>
      <c r="N270">
        <v>1353304800</v>
      </c>
      <c r="O270" s="7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 s="3">
        <f>E271/D271*100</f>
        <v>252.62857142857143</v>
      </c>
      <c r="H271">
        <v>87</v>
      </c>
      <c r="I271" s="4">
        <f>G271/H271</f>
        <v>2.903776683087028</v>
      </c>
      <c r="J271" t="s">
        <v>21</v>
      </c>
      <c r="K271" t="s">
        <v>22</v>
      </c>
      <c r="L271">
        <v>1548914400</v>
      </c>
      <c r="M271" s="7">
        <f>(((L271/60)/60)/24)+DATE(1970,1,1)</f>
        <v>43496.25</v>
      </c>
      <c r="N271">
        <v>1550728800</v>
      </c>
      <c r="O271" s="7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 s="3">
        <f>E272/D272*100</f>
        <v>27.176538240368025</v>
      </c>
      <c r="H272">
        <v>1890</v>
      </c>
      <c r="I272" s="4">
        <f>G272/H272</f>
        <v>1.4379120762099485E-2</v>
      </c>
      <c r="J272" t="s">
        <v>21</v>
      </c>
      <c r="K272" t="s">
        <v>22</v>
      </c>
      <c r="L272">
        <v>1291269600</v>
      </c>
      <c r="M272" s="7">
        <f>(((L272/60)/60)/24)+DATE(1970,1,1)</f>
        <v>40514.25</v>
      </c>
      <c r="N272">
        <v>1291442400</v>
      </c>
      <c r="O272" s="7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 s="3">
        <f>E273/D273*100</f>
        <v>1.2706571242680547</v>
      </c>
      <c r="H273">
        <v>61</v>
      </c>
      <c r="I273" s="4">
        <f>G273/H273</f>
        <v>2.0830444660132043E-2</v>
      </c>
      <c r="J273" t="s">
        <v>21</v>
      </c>
      <c r="K273" t="s">
        <v>22</v>
      </c>
      <c r="L273">
        <v>1449468000</v>
      </c>
      <c r="M273" s="7">
        <f>(((L273/60)/60)/24)+DATE(1970,1,1)</f>
        <v>42345.25</v>
      </c>
      <c r="N273">
        <v>1452146400</v>
      </c>
      <c r="O273" s="7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 s="3">
        <f>E274/D274*100</f>
        <v>304.0097847358121</v>
      </c>
      <c r="H274">
        <v>1894</v>
      </c>
      <c r="I274" s="4">
        <f>G274/H274</f>
        <v>0.16051202995555022</v>
      </c>
      <c r="J274" t="s">
        <v>21</v>
      </c>
      <c r="K274" t="s">
        <v>22</v>
      </c>
      <c r="L274">
        <v>1562734800</v>
      </c>
      <c r="M274" s="7">
        <f>(((L274/60)/60)/24)+DATE(1970,1,1)</f>
        <v>43656.208333333328</v>
      </c>
      <c r="N274">
        <v>1564894800</v>
      </c>
      <c r="O274" s="7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 s="3">
        <f>E275/D275*100</f>
        <v>137.23076923076923</v>
      </c>
      <c r="H275">
        <v>282</v>
      </c>
      <c r="I275" s="4">
        <f>G275/H275</f>
        <v>0.48663393344244404</v>
      </c>
      <c r="J275" t="s">
        <v>15</v>
      </c>
      <c r="K275" t="s">
        <v>16</v>
      </c>
      <c r="L275">
        <v>1505624400</v>
      </c>
      <c r="M275" s="7">
        <f>(((L275/60)/60)/24)+DATE(1970,1,1)</f>
        <v>42995.208333333328</v>
      </c>
      <c r="N275">
        <v>1505883600</v>
      </c>
      <c r="O275" s="7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 s="3">
        <f>E276/D276*100</f>
        <v>32.208333333333336</v>
      </c>
      <c r="H276">
        <v>15</v>
      </c>
      <c r="I276" s="4">
        <f>G276/H276</f>
        <v>2.1472222222222226</v>
      </c>
      <c r="J276" t="s">
        <v>21</v>
      </c>
      <c r="K276" t="s">
        <v>22</v>
      </c>
      <c r="L276">
        <v>1509948000</v>
      </c>
      <c r="M276" s="7">
        <f>(((L276/60)/60)/24)+DATE(1970,1,1)</f>
        <v>43045.25</v>
      </c>
      <c r="N276">
        <v>1510380000</v>
      </c>
      <c r="O276" s="7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 s="3">
        <f>E277/D277*100</f>
        <v>241.51282051282053</v>
      </c>
      <c r="H277">
        <v>116</v>
      </c>
      <c r="I277" s="4">
        <f>G277/H277</f>
        <v>2.082007073386384</v>
      </c>
      <c r="J277" t="s">
        <v>21</v>
      </c>
      <c r="K277" t="s">
        <v>22</v>
      </c>
      <c r="L277">
        <v>1554526800</v>
      </c>
      <c r="M277" s="7">
        <f>(((L277/60)/60)/24)+DATE(1970,1,1)</f>
        <v>43561.208333333328</v>
      </c>
      <c r="N277">
        <v>1555218000</v>
      </c>
      <c r="O277" s="7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 s="3">
        <f>E278/D278*100</f>
        <v>96.8</v>
      </c>
      <c r="H278">
        <v>133</v>
      </c>
      <c r="I278" s="4">
        <f>G278/H278</f>
        <v>0.72781954887218048</v>
      </c>
      <c r="J278" t="s">
        <v>21</v>
      </c>
      <c r="K278" t="s">
        <v>22</v>
      </c>
      <c r="L278">
        <v>1334811600</v>
      </c>
      <c r="M278" s="7">
        <f>(((L278/60)/60)/24)+DATE(1970,1,1)</f>
        <v>41018.208333333336</v>
      </c>
      <c r="N278">
        <v>1335243600</v>
      </c>
      <c r="O278" s="7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 s="3">
        <f>E279/D279*100</f>
        <v>1066.4285714285716</v>
      </c>
      <c r="H279">
        <v>83</v>
      </c>
      <c r="I279" s="4">
        <f>G279/H279</f>
        <v>12.848537005163513</v>
      </c>
      <c r="J279" t="s">
        <v>21</v>
      </c>
      <c r="K279" t="s">
        <v>22</v>
      </c>
      <c r="L279">
        <v>1279515600</v>
      </c>
      <c r="M279" s="7">
        <f>(((L279/60)/60)/24)+DATE(1970,1,1)</f>
        <v>40378.208333333336</v>
      </c>
      <c r="N279">
        <v>1279688400</v>
      </c>
      <c r="O279" s="7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 s="3">
        <f>E280/D280*100</f>
        <v>325.88888888888891</v>
      </c>
      <c r="H280">
        <v>91</v>
      </c>
      <c r="I280" s="4">
        <f>G280/H280</f>
        <v>3.5811965811965814</v>
      </c>
      <c r="J280" t="s">
        <v>21</v>
      </c>
      <c r="K280" t="s">
        <v>22</v>
      </c>
      <c r="L280">
        <v>1353909600</v>
      </c>
      <c r="M280" s="7">
        <f>(((L280/60)/60)/24)+DATE(1970,1,1)</f>
        <v>41239.25</v>
      </c>
      <c r="N280">
        <v>1356069600</v>
      </c>
      <c r="O280" s="7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 s="3">
        <f>E281/D281*100</f>
        <v>170.70000000000002</v>
      </c>
      <c r="H281">
        <v>546</v>
      </c>
      <c r="I281" s="4">
        <f>G281/H281</f>
        <v>0.31263736263736269</v>
      </c>
      <c r="J281" t="s">
        <v>21</v>
      </c>
      <c r="K281" t="s">
        <v>22</v>
      </c>
      <c r="L281">
        <v>1535950800</v>
      </c>
      <c r="M281" s="7">
        <f>(((L281/60)/60)/24)+DATE(1970,1,1)</f>
        <v>43346.208333333328</v>
      </c>
      <c r="N281">
        <v>1536210000</v>
      </c>
      <c r="O281" s="7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 s="3">
        <f>E282/D282*100</f>
        <v>581.44000000000005</v>
      </c>
      <c r="H282">
        <v>393</v>
      </c>
      <c r="I282" s="4">
        <f>G282/H282</f>
        <v>1.4794910941475827</v>
      </c>
      <c r="J282" t="s">
        <v>21</v>
      </c>
      <c r="K282" t="s">
        <v>22</v>
      </c>
      <c r="L282">
        <v>1511244000</v>
      </c>
      <c r="M282" s="7">
        <f>(((L282/60)/60)/24)+DATE(1970,1,1)</f>
        <v>43060.25</v>
      </c>
      <c r="N282">
        <v>1511762400</v>
      </c>
      <c r="O282" s="7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 s="3">
        <f>E283/D283*100</f>
        <v>91.520972644376897</v>
      </c>
      <c r="H283">
        <v>2062</v>
      </c>
      <c r="I283" s="4">
        <f>G283/H283</f>
        <v>4.4384564812985888E-2</v>
      </c>
      <c r="J283" t="s">
        <v>21</v>
      </c>
      <c r="K283" t="s">
        <v>22</v>
      </c>
      <c r="L283">
        <v>1331445600</v>
      </c>
      <c r="M283" s="7">
        <f>(((L283/60)/60)/24)+DATE(1970,1,1)</f>
        <v>40979.25</v>
      </c>
      <c r="N283">
        <v>1333256400</v>
      </c>
      <c r="O283" s="7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 s="3">
        <f>E284/D284*100</f>
        <v>108.04761904761904</v>
      </c>
      <c r="H284">
        <v>133</v>
      </c>
      <c r="I284" s="4">
        <f>G284/H284</f>
        <v>0.81238811313999271</v>
      </c>
      <c r="J284" t="s">
        <v>21</v>
      </c>
      <c r="K284" t="s">
        <v>22</v>
      </c>
      <c r="L284">
        <v>1480226400</v>
      </c>
      <c r="M284" s="7">
        <f>(((L284/60)/60)/24)+DATE(1970,1,1)</f>
        <v>42701.25</v>
      </c>
      <c r="N284">
        <v>1480744800</v>
      </c>
      <c r="O284" s="7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 s="3">
        <f>E285/D285*100</f>
        <v>18.728395061728396</v>
      </c>
      <c r="H285">
        <v>29</v>
      </c>
      <c r="I285" s="4">
        <f>G285/H285</f>
        <v>0.64580672626649638</v>
      </c>
      <c r="J285" t="s">
        <v>36</v>
      </c>
      <c r="K285" t="s">
        <v>37</v>
      </c>
      <c r="L285">
        <v>1464584400</v>
      </c>
      <c r="M285" s="7">
        <f>(((L285/60)/60)/24)+DATE(1970,1,1)</f>
        <v>42520.208333333328</v>
      </c>
      <c r="N285">
        <v>1465016400</v>
      </c>
      <c r="O285" s="7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 s="3">
        <f>E286/D286*100</f>
        <v>83.193877551020407</v>
      </c>
      <c r="H286">
        <v>132</v>
      </c>
      <c r="I286" s="4">
        <f>G286/H286</f>
        <v>0.63025664811379101</v>
      </c>
      <c r="J286" t="s">
        <v>21</v>
      </c>
      <c r="K286" t="s">
        <v>22</v>
      </c>
      <c r="L286">
        <v>1335848400</v>
      </c>
      <c r="M286" s="7">
        <f>(((L286/60)/60)/24)+DATE(1970,1,1)</f>
        <v>41030.208333333336</v>
      </c>
      <c r="N286">
        <v>1336280400</v>
      </c>
      <c r="O286" s="7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 s="3">
        <f>E287/D287*100</f>
        <v>706.33333333333337</v>
      </c>
      <c r="H287">
        <v>254</v>
      </c>
      <c r="I287" s="4">
        <f>G287/H287</f>
        <v>2.7808398950131235</v>
      </c>
      <c r="J287" t="s">
        <v>21</v>
      </c>
      <c r="K287" t="s">
        <v>22</v>
      </c>
      <c r="L287">
        <v>1473483600</v>
      </c>
      <c r="M287" s="7">
        <f>(((L287/60)/60)/24)+DATE(1970,1,1)</f>
        <v>42623.208333333328</v>
      </c>
      <c r="N287">
        <v>1476766800</v>
      </c>
      <c r="O287" s="7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 s="3">
        <f>E288/D288*100</f>
        <v>17.446030330062445</v>
      </c>
      <c r="H288">
        <v>184</v>
      </c>
      <c r="I288" s="4">
        <f>G288/H288</f>
        <v>9.481538222860024E-2</v>
      </c>
      <c r="J288" t="s">
        <v>21</v>
      </c>
      <c r="K288" t="s">
        <v>22</v>
      </c>
      <c r="L288">
        <v>1479880800</v>
      </c>
      <c r="M288" s="7">
        <f>(((L288/60)/60)/24)+DATE(1970,1,1)</f>
        <v>42697.25</v>
      </c>
      <c r="N288">
        <v>1480485600</v>
      </c>
      <c r="O288" s="7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 s="3">
        <f>E289/D289*100</f>
        <v>209.73015873015873</v>
      </c>
      <c r="H289">
        <v>176</v>
      </c>
      <c r="I289" s="4">
        <f>G289/H289</f>
        <v>1.1916486291486292</v>
      </c>
      <c r="J289" t="s">
        <v>21</v>
      </c>
      <c r="K289" t="s">
        <v>22</v>
      </c>
      <c r="L289">
        <v>1430197200</v>
      </c>
      <c r="M289" s="7">
        <f>(((L289/60)/60)/24)+DATE(1970,1,1)</f>
        <v>42122.208333333328</v>
      </c>
      <c r="N289">
        <v>1430197200</v>
      </c>
      <c r="O289" s="7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 s="3">
        <f>E290/D290*100</f>
        <v>97.785714285714292</v>
      </c>
      <c r="H290">
        <v>137</v>
      </c>
      <c r="I290" s="4">
        <f>G290/H290</f>
        <v>0.71376433785192916</v>
      </c>
      <c r="J290" t="s">
        <v>36</v>
      </c>
      <c r="K290" t="s">
        <v>37</v>
      </c>
      <c r="L290">
        <v>1331701200</v>
      </c>
      <c r="M290" s="7">
        <f>(((L290/60)/60)/24)+DATE(1970,1,1)</f>
        <v>40982.208333333336</v>
      </c>
      <c r="N290">
        <v>1331787600</v>
      </c>
      <c r="O290" s="7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 s="3">
        <f>E291/D291*100</f>
        <v>1684.25</v>
      </c>
      <c r="H291">
        <v>337</v>
      </c>
      <c r="I291" s="4">
        <f>G291/H291</f>
        <v>4.9977744807121658</v>
      </c>
      <c r="J291" t="s">
        <v>15</v>
      </c>
      <c r="K291" t="s">
        <v>16</v>
      </c>
      <c r="L291">
        <v>1438578000</v>
      </c>
      <c r="M291" s="7">
        <f>(((L291/60)/60)/24)+DATE(1970,1,1)</f>
        <v>42219.208333333328</v>
      </c>
      <c r="N291">
        <v>1438837200</v>
      </c>
      <c r="O291" s="7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 s="3">
        <f>E292/D292*100</f>
        <v>54.402135231316727</v>
      </c>
      <c r="H292">
        <v>908</v>
      </c>
      <c r="I292" s="4">
        <f>G292/H292</f>
        <v>5.9914245849467758E-2</v>
      </c>
      <c r="J292" t="s">
        <v>21</v>
      </c>
      <c r="K292" t="s">
        <v>22</v>
      </c>
      <c r="L292">
        <v>1368162000</v>
      </c>
      <c r="M292" s="7">
        <f>(((L292/60)/60)/24)+DATE(1970,1,1)</f>
        <v>41404.208333333336</v>
      </c>
      <c r="N292">
        <v>1370926800</v>
      </c>
      <c r="O292" s="7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 s="3">
        <f>E293/D293*100</f>
        <v>456.61111111111109</v>
      </c>
      <c r="H293">
        <v>107</v>
      </c>
      <c r="I293" s="4">
        <f>G293/H293</f>
        <v>4.2673935617860845</v>
      </c>
      <c r="J293" t="s">
        <v>21</v>
      </c>
      <c r="K293" t="s">
        <v>22</v>
      </c>
      <c r="L293">
        <v>1318654800</v>
      </c>
      <c r="M293" s="7">
        <f>(((L293/60)/60)/24)+DATE(1970,1,1)</f>
        <v>40831.208333333336</v>
      </c>
      <c r="N293">
        <v>1319000400</v>
      </c>
      <c r="O293" s="7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 s="3">
        <f>E294/D294*100</f>
        <v>9.8219178082191778</v>
      </c>
      <c r="H294">
        <v>10</v>
      </c>
      <c r="I294" s="4">
        <f>G294/H294</f>
        <v>0.98219178082191783</v>
      </c>
      <c r="J294" t="s">
        <v>21</v>
      </c>
      <c r="K294" t="s">
        <v>22</v>
      </c>
      <c r="L294">
        <v>1331874000</v>
      </c>
      <c r="M294" s="7">
        <f>(((L294/60)/60)/24)+DATE(1970,1,1)</f>
        <v>40984.208333333336</v>
      </c>
      <c r="N294">
        <v>1333429200</v>
      </c>
      <c r="O294" s="7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 s="3">
        <f>E295/D295*100</f>
        <v>16.384615384615383</v>
      </c>
      <c r="H295">
        <v>32</v>
      </c>
      <c r="I295" s="4">
        <f>G295/H295</f>
        <v>0.51201923076923073</v>
      </c>
      <c r="J295" t="s">
        <v>107</v>
      </c>
      <c r="K295" t="s">
        <v>108</v>
      </c>
      <c r="L295">
        <v>1286254800</v>
      </c>
      <c r="M295" s="7">
        <f>(((L295/60)/60)/24)+DATE(1970,1,1)</f>
        <v>40456.208333333336</v>
      </c>
      <c r="N295">
        <v>1287032400</v>
      </c>
      <c r="O295" s="7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 s="3">
        <f>E296/D296*100</f>
        <v>1339.6666666666667</v>
      </c>
      <c r="H296">
        <v>183</v>
      </c>
      <c r="I296" s="4">
        <f>G296/H296</f>
        <v>7.3205828779599278</v>
      </c>
      <c r="J296" t="s">
        <v>21</v>
      </c>
      <c r="K296" t="s">
        <v>22</v>
      </c>
      <c r="L296">
        <v>1540530000</v>
      </c>
      <c r="M296" s="7">
        <f>(((L296/60)/60)/24)+DATE(1970,1,1)</f>
        <v>43399.208333333328</v>
      </c>
      <c r="N296">
        <v>1541570400</v>
      </c>
      <c r="O296" s="7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 s="3">
        <f>E297/D297*100</f>
        <v>35.650077760497666</v>
      </c>
      <c r="H297">
        <v>1910</v>
      </c>
      <c r="I297" s="4">
        <f>G297/H297</f>
        <v>1.866496217827103E-2</v>
      </c>
      <c r="J297" t="s">
        <v>98</v>
      </c>
      <c r="K297" t="s">
        <v>99</v>
      </c>
      <c r="L297">
        <v>1381813200</v>
      </c>
      <c r="M297" s="7">
        <f>(((L297/60)/60)/24)+DATE(1970,1,1)</f>
        <v>41562.208333333336</v>
      </c>
      <c r="N297">
        <v>1383976800</v>
      </c>
      <c r="O297" s="7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 s="3">
        <f>E298/D298*100</f>
        <v>54.950819672131146</v>
      </c>
      <c r="H298">
        <v>38</v>
      </c>
      <c r="I298" s="4">
        <f>G298/H298</f>
        <v>1.446074201898188</v>
      </c>
      <c r="J298" t="s">
        <v>26</v>
      </c>
      <c r="K298" t="s">
        <v>27</v>
      </c>
      <c r="L298">
        <v>1548655200</v>
      </c>
      <c r="M298" s="7">
        <f>(((L298/60)/60)/24)+DATE(1970,1,1)</f>
        <v>43493.25</v>
      </c>
      <c r="N298">
        <v>1550556000</v>
      </c>
      <c r="O298" s="7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 s="3">
        <f>E299/D299*100</f>
        <v>94.236111111111114</v>
      </c>
      <c r="H299">
        <v>104</v>
      </c>
      <c r="I299" s="4">
        <f>G299/H299</f>
        <v>0.90611645299145305</v>
      </c>
      <c r="J299" t="s">
        <v>26</v>
      </c>
      <c r="K299" t="s">
        <v>27</v>
      </c>
      <c r="L299">
        <v>1389679200</v>
      </c>
      <c r="M299" s="7">
        <f>(((L299/60)/60)/24)+DATE(1970,1,1)</f>
        <v>41653.25</v>
      </c>
      <c r="N299">
        <v>1390456800</v>
      </c>
      <c r="O299" s="7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 s="3">
        <f>E300/D300*100</f>
        <v>143.91428571428571</v>
      </c>
      <c r="H300">
        <v>72</v>
      </c>
      <c r="I300" s="4">
        <f>G300/H300</f>
        <v>1.9988095238095238</v>
      </c>
      <c r="J300" t="s">
        <v>21</v>
      </c>
      <c r="K300" t="s">
        <v>22</v>
      </c>
      <c r="L300">
        <v>1456466400</v>
      </c>
      <c r="M300" s="7">
        <f>(((L300/60)/60)/24)+DATE(1970,1,1)</f>
        <v>42426.25</v>
      </c>
      <c r="N300">
        <v>1458018000</v>
      </c>
      <c r="O300" s="7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 s="3">
        <f>E301/D301*100</f>
        <v>51.421052631578945</v>
      </c>
      <c r="H301">
        <v>49</v>
      </c>
      <c r="I301" s="4">
        <f>G301/H301</f>
        <v>1.0494092373791621</v>
      </c>
      <c r="J301" t="s">
        <v>21</v>
      </c>
      <c r="K301" t="s">
        <v>22</v>
      </c>
      <c r="L301">
        <v>1456984800</v>
      </c>
      <c r="M301" s="7">
        <f>(((L301/60)/60)/24)+DATE(1970,1,1)</f>
        <v>42432.25</v>
      </c>
      <c r="N301">
        <v>1461819600</v>
      </c>
      <c r="O301" s="7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 s="3">
        <f>E302/D302*100</f>
        <v>5</v>
      </c>
      <c r="H302">
        <v>1</v>
      </c>
      <c r="I302" s="4">
        <f>G302/H302</f>
        <v>5</v>
      </c>
      <c r="J302" t="s">
        <v>36</v>
      </c>
      <c r="K302" t="s">
        <v>37</v>
      </c>
      <c r="L302">
        <v>1504069200</v>
      </c>
      <c r="M302" s="7">
        <f>(((L302/60)/60)/24)+DATE(1970,1,1)</f>
        <v>42977.208333333328</v>
      </c>
      <c r="N302">
        <v>1504155600</v>
      </c>
      <c r="O302" s="7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 s="3">
        <f>E303/D303*100</f>
        <v>1344.6666666666667</v>
      </c>
      <c r="H303">
        <v>295</v>
      </c>
      <c r="I303" s="4">
        <f>G303/H303</f>
        <v>4.5581920903954805</v>
      </c>
      <c r="J303" t="s">
        <v>21</v>
      </c>
      <c r="K303" t="s">
        <v>22</v>
      </c>
      <c r="L303">
        <v>1424930400</v>
      </c>
      <c r="M303" s="7">
        <f>(((L303/60)/60)/24)+DATE(1970,1,1)</f>
        <v>42061.25</v>
      </c>
      <c r="N303">
        <v>1426395600</v>
      </c>
      <c r="O303" s="7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 s="3">
        <f>E304/D304*100</f>
        <v>31.844940867279899</v>
      </c>
      <c r="H304">
        <v>245</v>
      </c>
      <c r="I304" s="4">
        <f>G304/H304</f>
        <v>0.12997935047869347</v>
      </c>
      <c r="J304" t="s">
        <v>21</v>
      </c>
      <c r="K304" t="s">
        <v>22</v>
      </c>
      <c r="L304">
        <v>1535864400</v>
      </c>
      <c r="M304" s="7">
        <f>(((L304/60)/60)/24)+DATE(1970,1,1)</f>
        <v>43345.208333333328</v>
      </c>
      <c r="N304">
        <v>1537074000</v>
      </c>
      <c r="O304" s="7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 s="3">
        <f>E305/D305*100</f>
        <v>82.617647058823536</v>
      </c>
      <c r="H305">
        <v>32</v>
      </c>
      <c r="I305" s="4">
        <f>G305/H305</f>
        <v>2.5818014705882355</v>
      </c>
      <c r="J305" t="s">
        <v>21</v>
      </c>
      <c r="K305" t="s">
        <v>22</v>
      </c>
      <c r="L305">
        <v>1452146400</v>
      </c>
      <c r="M305" s="7">
        <f>(((L305/60)/60)/24)+DATE(1970,1,1)</f>
        <v>42376.25</v>
      </c>
      <c r="N305">
        <v>1452578400</v>
      </c>
      <c r="O305" s="7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 s="3">
        <f>E306/D306*100</f>
        <v>546.14285714285722</v>
      </c>
      <c r="H306">
        <v>142</v>
      </c>
      <c r="I306" s="4">
        <f>G306/H306</f>
        <v>3.8460764587525156</v>
      </c>
      <c r="J306" t="s">
        <v>21</v>
      </c>
      <c r="K306" t="s">
        <v>22</v>
      </c>
      <c r="L306">
        <v>1470546000</v>
      </c>
      <c r="M306" s="7">
        <f>(((L306/60)/60)/24)+DATE(1970,1,1)</f>
        <v>42589.208333333328</v>
      </c>
      <c r="N306">
        <v>1474088400</v>
      </c>
      <c r="O306" s="7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 s="3">
        <f>E307/D307*100</f>
        <v>286.21428571428572</v>
      </c>
      <c r="H307">
        <v>85</v>
      </c>
      <c r="I307" s="4">
        <f>G307/H307</f>
        <v>3.3672268907563025</v>
      </c>
      <c r="J307" t="s">
        <v>21</v>
      </c>
      <c r="K307" t="s">
        <v>22</v>
      </c>
      <c r="L307">
        <v>1458363600</v>
      </c>
      <c r="M307" s="7">
        <f>(((L307/60)/60)/24)+DATE(1970,1,1)</f>
        <v>42448.208333333328</v>
      </c>
      <c r="N307">
        <v>1461906000</v>
      </c>
      <c r="O307" s="7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 s="3">
        <f>E308/D308*100</f>
        <v>7.9076923076923071</v>
      </c>
      <c r="H308">
        <v>7</v>
      </c>
      <c r="I308" s="4">
        <f>G308/H308</f>
        <v>1.1296703296703297</v>
      </c>
      <c r="J308" t="s">
        <v>21</v>
      </c>
      <c r="K308" t="s">
        <v>22</v>
      </c>
      <c r="L308">
        <v>1500008400</v>
      </c>
      <c r="M308" s="7">
        <f>(((L308/60)/60)/24)+DATE(1970,1,1)</f>
        <v>42930.208333333328</v>
      </c>
      <c r="N308">
        <v>1500267600</v>
      </c>
      <c r="O308" s="7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 s="3">
        <f>E309/D309*100</f>
        <v>132.13677811550153</v>
      </c>
      <c r="H309">
        <v>659</v>
      </c>
      <c r="I309" s="4">
        <f>G309/H309</f>
        <v>0.20051104418133767</v>
      </c>
      <c r="J309" t="s">
        <v>36</v>
      </c>
      <c r="K309" t="s">
        <v>37</v>
      </c>
      <c r="L309">
        <v>1338958800</v>
      </c>
      <c r="M309" s="7">
        <f>(((L309/60)/60)/24)+DATE(1970,1,1)</f>
        <v>41066.208333333336</v>
      </c>
      <c r="N309">
        <v>1340686800</v>
      </c>
      <c r="O309" s="7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 s="3">
        <f>E310/D310*100</f>
        <v>74.077834179357026</v>
      </c>
      <c r="H310">
        <v>803</v>
      </c>
      <c r="I310" s="4">
        <f>G310/H310</f>
        <v>9.2251350161092191E-2</v>
      </c>
      <c r="J310" t="s">
        <v>21</v>
      </c>
      <c r="K310" t="s">
        <v>22</v>
      </c>
      <c r="L310">
        <v>1303102800</v>
      </c>
      <c r="M310" s="7">
        <f>(((L310/60)/60)/24)+DATE(1970,1,1)</f>
        <v>40651.208333333336</v>
      </c>
      <c r="N310">
        <v>1303189200</v>
      </c>
      <c r="O310" s="7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 s="3">
        <f>E311/D311*100</f>
        <v>75.292682926829272</v>
      </c>
      <c r="H311">
        <v>75</v>
      </c>
      <c r="I311" s="4">
        <f>G311/H311</f>
        <v>1.0039024390243902</v>
      </c>
      <c r="J311" t="s">
        <v>21</v>
      </c>
      <c r="K311" t="s">
        <v>22</v>
      </c>
      <c r="L311">
        <v>1316581200</v>
      </c>
      <c r="M311" s="7">
        <f>(((L311/60)/60)/24)+DATE(1970,1,1)</f>
        <v>40807.208333333336</v>
      </c>
      <c r="N311">
        <v>1318309200</v>
      </c>
      <c r="O311" s="7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 s="3">
        <f>E312/D312*100</f>
        <v>20.333333333333332</v>
      </c>
      <c r="H312">
        <v>16</v>
      </c>
      <c r="I312" s="4">
        <f>G312/H312</f>
        <v>1.2708333333333333</v>
      </c>
      <c r="J312" t="s">
        <v>21</v>
      </c>
      <c r="K312" t="s">
        <v>22</v>
      </c>
      <c r="L312">
        <v>1270789200</v>
      </c>
      <c r="M312" s="7">
        <f>(((L312/60)/60)/24)+DATE(1970,1,1)</f>
        <v>40277.208333333336</v>
      </c>
      <c r="N312">
        <v>1272171600</v>
      </c>
      <c r="O312" s="7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 s="3">
        <f>E313/D313*100</f>
        <v>203.36507936507937</v>
      </c>
      <c r="H313">
        <v>121</v>
      </c>
      <c r="I313" s="4">
        <f>G313/H313</f>
        <v>1.6807031352485897</v>
      </c>
      <c r="J313" t="s">
        <v>21</v>
      </c>
      <c r="K313" t="s">
        <v>22</v>
      </c>
      <c r="L313">
        <v>1297836000</v>
      </c>
      <c r="M313" s="7">
        <f>(((L313/60)/60)/24)+DATE(1970,1,1)</f>
        <v>40590.25</v>
      </c>
      <c r="N313">
        <v>1298872800</v>
      </c>
      <c r="O313" s="7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 s="3">
        <f>E314/D314*100</f>
        <v>310.2284263959391</v>
      </c>
      <c r="H314">
        <v>3742</v>
      </c>
      <c r="I314" s="4">
        <f>G314/H314</f>
        <v>8.2904443184377091E-2</v>
      </c>
      <c r="J314" t="s">
        <v>21</v>
      </c>
      <c r="K314" t="s">
        <v>22</v>
      </c>
      <c r="L314">
        <v>1382677200</v>
      </c>
      <c r="M314" s="7">
        <f>(((L314/60)/60)/24)+DATE(1970,1,1)</f>
        <v>41572.208333333336</v>
      </c>
      <c r="N314">
        <v>1383282000</v>
      </c>
      <c r="O314" s="7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 s="3">
        <f>E315/D315*100</f>
        <v>395.31818181818181</v>
      </c>
      <c r="H315">
        <v>223</v>
      </c>
      <c r="I315" s="4">
        <f>G315/H315</f>
        <v>1.7727272727272727</v>
      </c>
      <c r="J315" t="s">
        <v>21</v>
      </c>
      <c r="K315" t="s">
        <v>22</v>
      </c>
      <c r="L315">
        <v>1330322400</v>
      </c>
      <c r="M315" s="7">
        <f>(((L315/60)/60)/24)+DATE(1970,1,1)</f>
        <v>40966.25</v>
      </c>
      <c r="N315">
        <v>1330495200</v>
      </c>
      <c r="O315" s="7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 s="3">
        <f>E316/D316*100</f>
        <v>294.71428571428572</v>
      </c>
      <c r="H316">
        <v>133</v>
      </c>
      <c r="I316" s="4">
        <f>G316/H316</f>
        <v>2.2158968850698173</v>
      </c>
      <c r="J316" t="s">
        <v>21</v>
      </c>
      <c r="K316" t="s">
        <v>22</v>
      </c>
      <c r="L316">
        <v>1552366800</v>
      </c>
      <c r="M316" s="7">
        <f>(((L316/60)/60)/24)+DATE(1970,1,1)</f>
        <v>43536.208333333328</v>
      </c>
      <c r="N316">
        <v>1552798800</v>
      </c>
      <c r="O316" s="7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 s="3">
        <f>E317/D317*100</f>
        <v>33.89473684210526</v>
      </c>
      <c r="H317">
        <v>31</v>
      </c>
      <c r="I317" s="4">
        <f>G317/H317</f>
        <v>1.0933786078098471</v>
      </c>
      <c r="J317" t="s">
        <v>21</v>
      </c>
      <c r="K317" t="s">
        <v>22</v>
      </c>
      <c r="L317">
        <v>1400907600</v>
      </c>
      <c r="M317" s="7">
        <f>(((L317/60)/60)/24)+DATE(1970,1,1)</f>
        <v>41783.208333333336</v>
      </c>
      <c r="N317">
        <v>1403413200</v>
      </c>
      <c r="O317" s="7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 s="3">
        <f>E318/D318*100</f>
        <v>66.677083333333329</v>
      </c>
      <c r="H318">
        <v>108</v>
      </c>
      <c r="I318" s="4">
        <f>G318/H318</f>
        <v>0.61738040123456783</v>
      </c>
      <c r="J318" t="s">
        <v>107</v>
      </c>
      <c r="K318" t="s">
        <v>108</v>
      </c>
      <c r="L318">
        <v>1574143200</v>
      </c>
      <c r="M318" s="7">
        <f>(((L318/60)/60)/24)+DATE(1970,1,1)</f>
        <v>43788.25</v>
      </c>
      <c r="N318">
        <v>1574229600</v>
      </c>
      <c r="O318" s="7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 s="3">
        <f>E319/D319*100</f>
        <v>19.227272727272727</v>
      </c>
      <c r="H319">
        <v>30</v>
      </c>
      <c r="I319" s="4">
        <f>G319/H319</f>
        <v>0.64090909090909087</v>
      </c>
      <c r="J319" t="s">
        <v>21</v>
      </c>
      <c r="K319" t="s">
        <v>22</v>
      </c>
      <c r="L319">
        <v>1494738000</v>
      </c>
      <c r="M319" s="7">
        <f>(((L319/60)/60)/24)+DATE(1970,1,1)</f>
        <v>42869.208333333328</v>
      </c>
      <c r="N319">
        <v>1495861200</v>
      </c>
      <c r="O319" s="7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 s="3">
        <f>E320/D320*100</f>
        <v>15.842105263157894</v>
      </c>
      <c r="H320">
        <v>17</v>
      </c>
      <c r="I320" s="4">
        <f>G320/H320</f>
        <v>0.93188854489164086</v>
      </c>
      <c r="J320" t="s">
        <v>21</v>
      </c>
      <c r="K320" t="s">
        <v>22</v>
      </c>
      <c r="L320">
        <v>1392357600</v>
      </c>
      <c r="M320" s="7">
        <f>(((L320/60)/60)/24)+DATE(1970,1,1)</f>
        <v>41684.25</v>
      </c>
      <c r="N320">
        <v>1392530400</v>
      </c>
      <c r="O320" s="7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 s="3">
        <f>E321/D321*100</f>
        <v>38.702380952380956</v>
      </c>
      <c r="H321">
        <v>64</v>
      </c>
      <c r="I321" s="4">
        <f>G321/H321</f>
        <v>0.60472470238095244</v>
      </c>
      <c r="J321" t="s">
        <v>21</v>
      </c>
      <c r="K321" t="s">
        <v>22</v>
      </c>
      <c r="L321">
        <v>1281589200</v>
      </c>
      <c r="M321" s="7">
        <f>(((L321/60)/60)/24)+DATE(1970,1,1)</f>
        <v>40402.208333333336</v>
      </c>
      <c r="N321">
        <v>1283662800</v>
      </c>
      <c r="O321" s="7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 s="3">
        <f>E322/D322*100</f>
        <v>9.5876777251184837</v>
      </c>
      <c r="H322">
        <v>80</v>
      </c>
      <c r="I322" s="4">
        <f>G322/H322</f>
        <v>0.11984597156398105</v>
      </c>
      <c r="J322" t="s">
        <v>21</v>
      </c>
      <c r="K322" t="s">
        <v>22</v>
      </c>
      <c r="L322">
        <v>1305003600</v>
      </c>
      <c r="M322" s="7">
        <f>(((L322/60)/60)/24)+DATE(1970,1,1)</f>
        <v>40673.208333333336</v>
      </c>
      <c r="N322">
        <v>1305781200</v>
      </c>
      <c r="O322" s="7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 s="3">
        <f>E323/D323*100</f>
        <v>94.144366197183089</v>
      </c>
      <c r="H323">
        <v>2468</v>
      </c>
      <c r="I323" s="4">
        <f>G323/H323</f>
        <v>3.8146015476978559E-2</v>
      </c>
      <c r="J323" t="s">
        <v>21</v>
      </c>
      <c r="K323" t="s">
        <v>22</v>
      </c>
      <c r="L323">
        <v>1301634000</v>
      </c>
      <c r="M323" s="7">
        <f>(((L323/60)/60)/24)+DATE(1970,1,1)</f>
        <v>40634.208333333336</v>
      </c>
      <c r="N323">
        <v>1302325200</v>
      </c>
      <c r="O323" s="7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 s="3">
        <f>E324/D324*100</f>
        <v>166.56234096692114</v>
      </c>
      <c r="H324">
        <v>5168</v>
      </c>
      <c r="I324" s="4">
        <f>G324/H324</f>
        <v>3.2229555140658117E-2</v>
      </c>
      <c r="J324" t="s">
        <v>21</v>
      </c>
      <c r="K324" t="s">
        <v>22</v>
      </c>
      <c r="L324">
        <v>1290664800</v>
      </c>
      <c r="M324" s="7">
        <f>(((L324/60)/60)/24)+DATE(1970,1,1)</f>
        <v>40507.25</v>
      </c>
      <c r="N324">
        <v>1291788000</v>
      </c>
      <c r="O324" s="7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 s="3">
        <f>E325/D325*100</f>
        <v>24.134831460674157</v>
      </c>
      <c r="H325">
        <v>26</v>
      </c>
      <c r="I325" s="4">
        <f>G325/H325</f>
        <v>0.92826274848746759</v>
      </c>
      <c r="J325" t="s">
        <v>40</v>
      </c>
      <c r="K325" t="s">
        <v>41</v>
      </c>
      <c r="L325">
        <v>1395896400</v>
      </c>
      <c r="M325" s="7">
        <f>(((L325/60)/60)/24)+DATE(1970,1,1)</f>
        <v>41725.208333333336</v>
      </c>
      <c r="N325">
        <v>1396069200</v>
      </c>
      <c r="O325" s="7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 s="3">
        <f>E326/D326*100</f>
        <v>164.05633802816902</v>
      </c>
      <c r="H326">
        <v>307</v>
      </c>
      <c r="I326" s="4">
        <f>G326/H326</f>
        <v>0.5343854658898014</v>
      </c>
      <c r="J326" t="s">
        <v>21</v>
      </c>
      <c r="K326" t="s">
        <v>22</v>
      </c>
      <c r="L326">
        <v>1434862800</v>
      </c>
      <c r="M326" s="7">
        <f>(((L326/60)/60)/24)+DATE(1970,1,1)</f>
        <v>42176.208333333328</v>
      </c>
      <c r="N326">
        <v>1435899600</v>
      </c>
      <c r="O326" s="7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 s="3">
        <f>E327/D327*100</f>
        <v>90.723076923076931</v>
      </c>
      <c r="H327">
        <v>73</v>
      </c>
      <c r="I327" s="4">
        <f>G327/H327</f>
        <v>1.242781875658588</v>
      </c>
      <c r="J327" t="s">
        <v>21</v>
      </c>
      <c r="K327" t="s">
        <v>22</v>
      </c>
      <c r="L327">
        <v>1529125200</v>
      </c>
      <c r="M327" s="7">
        <f>(((L327/60)/60)/24)+DATE(1970,1,1)</f>
        <v>43267.208333333328</v>
      </c>
      <c r="N327">
        <v>1531112400</v>
      </c>
      <c r="O327" s="7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 s="3">
        <f>E328/D328*100</f>
        <v>46.194444444444443</v>
      </c>
      <c r="H328">
        <v>128</v>
      </c>
      <c r="I328" s="4">
        <f>G328/H328</f>
        <v>0.36089409722222221</v>
      </c>
      <c r="J328" t="s">
        <v>21</v>
      </c>
      <c r="K328" t="s">
        <v>22</v>
      </c>
      <c r="L328">
        <v>1451109600</v>
      </c>
      <c r="M328" s="7">
        <f>(((L328/60)/60)/24)+DATE(1970,1,1)</f>
        <v>42364.25</v>
      </c>
      <c r="N328">
        <v>1451628000</v>
      </c>
      <c r="O328" s="7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 s="3">
        <f>E329/D329*100</f>
        <v>38.53846153846154</v>
      </c>
      <c r="H329">
        <v>33</v>
      </c>
      <c r="I329" s="4">
        <f>G329/H329</f>
        <v>1.1678321678321679</v>
      </c>
      <c r="J329" t="s">
        <v>21</v>
      </c>
      <c r="K329" t="s">
        <v>22</v>
      </c>
      <c r="L329">
        <v>1566968400</v>
      </c>
      <c r="M329" s="7">
        <f>(((L329/60)/60)/24)+DATE(1970,1,1)</f>
        <v>43705.208333333328</v>
      </c>
      <c r="N329">
        <v>1567314000</v>
      </c>
      <c r="O329" s="7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 s="3">
        <f>E330/D330*100</f>
        <v>133.56231003039514</v>
      </c>
      <c r="H330">
        <v>2441</v>
      </c>
      <c r="I330" s="4">
        <f>G330/H330</f>
        <v>5.4716226968617429E-2</v>
      </c>
      <c r="J330" t="s">
        <v>21</v>
      </c>
      <c r="K330" t="s">
        <v>22</v>
      </c>
      <c r="L330">
        <v>1543557600</v>
      </c>
      <c r="M330" s="7">
        <f>(((L330/60)/60)/24)+DATE(1970,1,1)</f>
        <v>43434.25</v>
      </c>
      <c r="N330">
        <v>1544508000</v>
      </c>
      <c r="O330" s="7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 s="3">
        <f>E331/D331*100</f>
        <v>22.896588486140725</v>
      </c>
      <c r="H331">
        <v>211</v>
      </c>
      <c r="I331" s="4">
        <f>G331/H331</f>
        <v>0.10851463737507452</v>
      </c>
      <c r="J331" t="s">
        <v>21</v>
      </c>
      <c r="K331" t="s">
        <v>22</v>
      </c>
      <c r="L331">
        <v>1481522400</v>
      </c>
      <c r="M331" s="7">
        <f>(((L331/60)/60)/24)+DATE(1970,1,1)</f>
        <v>42716.25</v>
      </c>
      <c r="N331">
        <v>1482472800</v>
      </c>
      <c r="O331" s="7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 s="3">
        <f>E332/D332*100</f>
        <v>184.95548961424333</v>
      </c>
      <c r="H332">
        <v>1385</v>
      </c>
      <c r="I332" s="4">
        <f>G332/H332</f>
        <v>0.13354186975757643</v>
      </c>
      <c r="J332" t="s">
        <v>40</v>
      </c>
      <c r="K332" t="s">
        <v>41</v>
      </c>
      <c r="L332">
        <v>1512712800</v>
      </c>
      <c r="M332" s="7">
        <f>(((L332/60)/60)/24)+DATE(1970,1,1)</f>
        <v>43077.25</v>
      </c>
      <c r="N332">
        <v>1512799200</v>
      </c>
      <c r="O332" s="7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 s="3">
        <f>E333/D333*100</f>
        <v>443.72727272727275</v>
      </c>
      <c r="H333">
        <v>190</v>
      </c>
      <c r="I333" s="4">
        <f>G333/H333</f>
        <v>2.3354066985645936</v>
      </c>
      <c r="J333" t="s">
        <v>21</v>
      </c>
      <c r="K333" t="s">
        <v>22</v>
      </c>
      <c r="L333">
        <v>1324274400</v>
      </c>
      <c r="M333" s="7">
        <f>(((L333/60)/60)/24)+DATE(1970,1,1)</f>
        <v>40896.25</v>
      </c>
      <c r="N333">
        <v>1324360800</v>
      </c>
      <c r="O333" s="7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 s="3">
        <f>E334/D334*100</f>
        <v>199.9806763285024</v>
      </c>
      <c r="H334">
        <v>470</v>
      </c>
      <c r="I334" s="4">
        <f>G334/H334</f>
        <v>0.4254908006989413</v>
      </c>
      <c r="J334" t="s">
        <v>21</v>
      </c>
      <c r="K334" t="s">
        <v>22</v>
      </c>
      <c r="L334">
        <v>1364446800</v>
      </c>
      <c r="M334" s="7">
        <f>(((L334/60)/60)/24)+DATE(1970,1,1)</f>
        <v>41361.208333333336</v>
      </c>
      <c r="N334">
        <v>1364533200</v>
      </c>
      <c r="O334" s="7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 s="3">
        <f>E335/D335*100</f>
        <v>123.95833333333333</v>
      </c>
      <c r="H335">
        <v>253</v>
      </c>
      <c r="I335" s="4">
        <f>G335/H335</f>
        <v>0.48995388669301709</v>
      </c>
      <c r="J335" t="s">
        <v>21</v>
      </c>
      <c r="K335" t="s">
        <v>22</v>
      </c>
      <c r="L335">
        <v>1542693600</v>
      </c>
      <c r="M335" s="7">
        <f>(((L335/60)/60)/24)+DATE(1970,1,1)</f>
        <v>43424.25</v>
      </c>
      <c r="N335">
        <v>1545112800</v>
      </c>
      <c r="O335" s="7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 s="3">
        <f>E336/D336*100</f>
        <v>186.61329305135951</v>
      </c>
      <c r="H336">
        <v>1113</v>
      </c>
      <c r="I336" s="4">
        <f>G336/H336</f>
        <v>0.16766692996528257</v>
      </c>
      <c r="J336" t="s">
        <v>21</v>
      </c>
      <c r="K336" t="s">
        <v>22</v>
      </c>
      <c r="L336">
        <v>1515564000</v>
      </c>
      <c r="M336" s="7">
        <f>(((L336/60)/60)/24)+DATE(1970,1,1)</f>
        <v>43110.25</v>
      </c>
      <c r="N336">
        <v>1516168800</v>
      </c>
      <c r="O336" s="7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 s="3">
        <f>E337/D337*100</f>
        <v>114.28538550057536</v>
      </c>
      <c r="H337">
        <v>2283</v>
      </c>
      <c r="I337" s="4">
        <f>G337/H337</f>
        <v>5.0059301577124557E-2</v>
      </c>
      <c r="J337" t="s">
        <v>21</v>
      </c>
      <c r="K337" t="s">
        <v>22</v>
      </c>
      <c r="L337">
        <v>1573797600</v>
      </c>
      <c r="M337" s="7">
        <f>(((L337/60)/60)/24)+DATE(1970,1,1)</f>
        <v>43784.25</v>
      </c>
      <c r="N337">
        <v>1574920800</v>
      </c>
      <c r="O337" s="7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 s="3">
        <f>E338/D338*100</f>
        <v>97.032531824611041</v>
      </c>
      <c r="H338">
        <v>1072</v>
      </c>
      <c r="I338" s="4">
        <f>G338/H338</f>
        <v>9.0515421478181937E-2</v>
      </c>
      <c r="J338" t="s">
        <v>21</v>
      </c>
      <c r="K338" t="s">
        <v>22</v>
      </c>
      <c r="L338">
        <v>1292392800</v>
      </c>
      <c r="M338" s="7">
        <f>(((L338/60)/60)/24)+DATE(1970,1,1)</f>
        <v>40527.25</v>
      </c>
      <c r="N338">
        <v>1292479200</v>
      </c>
      <c r="O338" s="7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 s="3">
        <f>E339/D339*100</f>
        <v>122.81904761904762</v>
      </c>
      <c r="H339">
        <v>1095</v>
      </c>
      <c r="I339" s="4">
        <f>G339/H339</f>
        <v>0.11216351380734943</v>
      </c>
      <c r="J339" t="s">
        <v>21</v>
      </c>
      <c r="K339" t="s">
        <v>22</v>
      </c>
      <c r="L339">
        <v>1573452000</v>
      </c>
      <c r="M339" s="7">
        <f>(((L339/60)/60)/24)+DATE(1970,1,1)</f>
        <v>43780.25</v>
      </c>
      <c r="N339">
        <v>1573538400</v>
      </c>
      <c r="O339" s="7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 s="3">
        <f>E340/D340*100</f>
        <v>179.14326647564468</v>
      </c>
      <c r="H340">
        <v>1690</v>
      </c>
      <c r="I340" s="4">
        <f>G340/H340</f>
        <v>0.10600193282582525</v>
      </c>
      <c r="J340" t="s">
        <v>21</v>
      </c>
      <c r="K340" t="s">
        <v>22</v>
      </c>
      <c r="L340">
        <v>1317790800</v>
      </c>
      <c r="M340" s="7">
        <f>(((L340/60)/60)/24)+DATE(1970,1,1)</f>
        <v>40821.208333333336</v>
      </c>
      <c r="N340">
        <v>1320382800</v>
      </c>
      <c r="O340" s="7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 s="3">
        <f>E341/D341*100</f>
        <v>79.951577402787962</v>
      </c>
      <c r="H341">
        <v>1297</v>
      </c>
      <c r="I341" s="4">
        <f>G341/H341</f>
        <v>6.1643467542627575E-2</v>
      </c>
      <c r="J341" t="s">
        <v>15</v>
      </c>
      <c r="K341" t="s">
        <v>16</v>
      </c>
      <c r="L341">
        <v>1501650000</v>
      </c>
      <c r="M341" s="7">
        <f>(((L341/60)/60)/24)+DATE(1970,1,1)</f>
        <v>42949.208333333328</v>
      </c>
      <c r="N341">
        <v>1502859600</v>
      </c>
      <c r="O341" s="7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 s="3">
        <f>E342/D342*100</f>
        <v>94.242587601078171</v>
      </c>
      <c r="H342">
        <v>393</v>
      </c>
      <c r="I342" s="4">
        <f>G342/H342</f>
        <v>0.23980302188569508</v>
      </c>
      <c r="J342" t="s">
        <v>21</v>
      </c>
      <c r="K342" t="s">
        <v>22</v>
      </c>
      <c r="L342">
        <v>1323669600</v>
      </c>
      <c r="M342" s="7">
        <f>(((L342/60)/60)/24)+DATE(1970,1,1)</f>
        <v>40889.25</v>
      </c>
      <c r="N342">
        <v>1323756000</v>
      </c>
      <c r="O342" s="7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 s="3">
        <f>E343/D343*100</f>
        <v>84.669291338582681</v>
      </c>
      <c r="H343">
        <v>1257</v>
      </c>
      <c r="I343" s="4">
        <f>G343/H343</f>
        <v>6.7358226999668008E-2</v>
      </c>
      <c r="J343" t="s">
        <v>21</v>
      </c>
      <c r="K343" t="s">
        <v>22</v>
      </c>
      <c r="L343">
        <v>1440738000</v>
      </c>
      <c r="M343" s="7">
        <f>(((L343/60)/60)/24)+DATE(1970,1,1)</f>
        <v>42244.208333333328</v>
      </c>
      <c r="N343">
        <v>1441342800</v>
      </c>
      <c r="O343" s="7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 s="3">
        <f>E344/D344*100</f>
        <v>66.521920668058456</v>
      </c>
      <c r="H344">
        <v>328</v>
      </c>
      <c r="I344" s="4">
        <f>G344/H344</f>
        <v>0.20281073374408065</v>
      </c>
      <c r="J344" t="s">
        <v>21</v>
      </c>
      <c r="K344" t="s">
        <v>22</v>
      </c>
      <c r="L344">
        <v>1374296400</v>
      </c>
      <c r="M344" s="7">
        <f>(((L344/60)/60)/24)+DATE(1970,1,1)</f>
        <v>41475.208333333336</v>
      </c>
      <c r="N344">
        <v>1375333200</v>
      </c>
      <c r="O344" s="7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 s="3">
        <f>E345/D345*100</f>
        <v>53.922222222222224</v>
      </c>
      <c r="H345">
        <v>147</v>
      </c>
      <c r="I345" s="4">
        <f>G345/H345</f>
        <v>0.36681783824640968</v>
      </c>
      <c r="J345" t="s">
        <v>21</v>
      </c>
      <c r="K345" t="s">
        <v>22</v>
      </c>
      <c r="L345">
        <v>1384840800</v>
      </c>
      <c r="M345" s="7">
        <f>(((L345/60)/60)/24)+DATE(1970,1,1)</f>
        <v>41597.25</v>
      </c>
      <c r="N345">
        <v>1389420000</v>
      </c>
      <c r="O345" s="7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 s="3">
        <f>E346/D346*100</f>
        <v>41.983299595141702</v>
      </c>
      <c r="H346">
        <v>830</v>
      </c>
      <c r="I346" s="4">
        <f>G346/H346</f>
        <v>5.0582288668845427E-2</v>
      </c>
      <c r="J346" t="s">
        <v>21</v>
      </c>
      <c r="K346" t="s">
        <v>22</v>
      </c>
      <c r="L346">
        <v>1516600800</v>
      </c>
      <c r="M346" s="7">
        <f>(((L346/60)/60)/24)+DATE(1970,1,1)</f>
        <v>43122.25</v>
      </c>
      <c r="N346">
        <v>1520056800</v>
      </c>
      <c r="O346" s="7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 s="3">
        <f>E347/D347*100</f>
        <v>14.69479695431472</v>
      </c>
      <c r="H347">
        <v>331</v>
      </c>
      <c r="I347" s="4">
        <f>G347/H347</f>
        <v>4.439515696167589E-2</v>
      </c>
      <c r="J347" t="s">
        <v>40</v>
      </c>
      <c r="K347" t="s">
        <v>41</v>
      </c>
      <c r="L347">
        <v>1436418000</v>
      </c>
      <c r="M347" s="7">
        <f>(((L347/60)/60)/24)+DATE(1970,1,1)</f>
        <v>42194.208333333328</v>
      </c>
      <c r="N347">
        <v>1436504400</v>
      </c>
      <c r="O347" s="7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 s="3">
        <f>E348/D348*100</f>
        <v>34.475000000000001</v>
      </c>
      <c r="H348">
        <v>25</v>
      </c>
      <c r="I348" s="4">
        <f>G348/H348</f>
        <v>1.379</v>
      </c>
      <c r="J348" t="s">
        <v>21</v>
      </c>
      <c r="K348" t="s">
        <v>22</v>
      </c>
      <c r="L348">
        <v>1503550800</v>
      </c>
      <c r="M348" s="7">
        <f>(((L348/60)/60)/24)+DATE(1970,1,1)</f>
        <v>42971.208333333328</v>
      </c>
      <c r="N348">
        <v>1508302800</v>
      </c>
      <c r="O348" s="7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 s="3">
        <f>E349/D349*100</f>
        <v>1400.7777777777778</v>
      </c>
      <c r="H349">
        <v>191</v>
      </c>
      <c r="I349" s="4">
        <f>G349/H349</f>
        <v>7.33391506689936</v>
      </c>
      <c r="J349" t="s">
        <v>21</v>
      </c>
      <c r="K349" t="s">
        <v>22</v>
      </c>
      <c r="L349">
        <v>1423634400</v>
      </c>
      <c r="M349" s="7">
        <f>(((L349/60)/60)/24)+DATE(1970,1,1)</f>
        <v>42046.25</v>
      </c>
      <c r="N349">
        <v>1425708000</v>
      </c>
      <c r="O349" s="7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 s="3">
        <f>E350/D350*100</f>
        <v>71.770351758793964</v>
      </c>
      <c r="H350">
        <v>3483</v>
      </c>
      <c r="I350" s="4">
        <f>G350/H350</f>
        <v>2.0605900591097893E-2</v>
      </c>
      <c r="J350" t="s">
        <v>21</v>
      </c>
      <c r="K350" t="s">
        <v>22</v>
      </c>
      <c r="L350">
        <v>1487224800</v>
      </c>
      <c r="M350" s="7">
        <f>(((L350/60)/60)/24)+DATE(1970,1,1)</f>
        <v>42782.25</v>
      </c>
      <c r="N350">
        <v>1488348000</v>
      </c>
      <c r="O350" s="7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 s="3">
        <f>E351/D351*100</f>
        <v>53.074115044247783</v>
      </c>
      <c r="H351">
        <v>923</v>
      </c>
      <c r="I351" s="4">
        <f>G351/H351</f>
        <v>5.7501749777083187E-2</v>
      </c>
      <c r="J351" t="s">
        <v>21</v>
      </c>
      <c r="K351" t="s">
        <v>22</v>
      </c>
      <c r="L351">
        <v>1500008400</v>
      </c>
      <c r="M351" s="7">
        <f>(((L351/60)/60)/24)+DATE(1970,1,1)</f>
        <v>42930.208333333328</v>
      </c>
      <c r="N351">
        <v>1502600400</v>
      </c>
      <c r="O351" s="7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 s="3">
        <f>E352/D352*100</f>
        <v>5</v>
      </c>
      <c r="H352">
        <v>1</v>
      </c>
      <c r="I352" s="4">
        <f>G352/H352</f>
        <v>5</v>
      </c>
      <c r="J352" t="s">
        <v>21</v>
      </c>
      <c r="K352" t="s">
        <v>22</v>
      </c>
      <c r="L352">
        <v>1432098000</v>
      </c>
      <c r="M352" s="7">
        <f>(((L352/60)/60)/24)+DATE(1970,1,1)</f>
        <v>42144.208333333328</v>
      </c>
      <c r="N352">
        <v>1433653200</v>
      </c>
      <c r="O352" s="7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 s="3">
        <f>E353/D353*100</f>
        <v>127.70715249662618</v>
      </c>
      <c r="H353">
        <v>2013</v>
      </c>
      <c r="I353" s="4">
        <f>G353/H353</f>
        <v>6.3441208393753695E-2</v>
      </c>
      <c r="J353" t="s">
        <v>21</v>
      </c>
      <c r="K353" t="s">
        <v>22</v>
      </c>
      <c r="L353">
        <v>1440392400</v>
      </c>
      <c r="M353" s="7">
        <f>(((L353/60)/60)/24)+DATE(1970,1,1)</f>
        <v>42240.208333333328</v>
      </c>
      <c r="N353">
        <v>1441602000</v>
      </c>
      <c r="O353" s="7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 s="3">
        <f>E354/D354*100</f>
        <v>34.892857142857139</v>
      </c>
      <c r="H354">
        <v>33</v>
      </c>
      <c r="I354" s="4">
        <f>G354/H354</f>
        <v>1.0573593073593073</v>
      </c>
      <c r="J354" t="s">
        <v>15</v>
      </c>
      <c r="K354" t="s">
        <v>16</v>
      </c>
      <c r="L354">
        <v>1446876000</v>
      </c>
      <c r="M354" s="7">
        <f>(((L354/60)/60)/24)+DATE(1970,1,1)</f>
        <v>42315.25</v>
      </c>
      <c r="N354">
        <v>1447567200</v>
      </c>
      <c r="O354" s="7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 s="3">
        <f>E355/D355*100</f>
        <v>410.59821428571428</v>
      </c>
      <c r="H355">
        <v>1703</v>
      </c>
      <c r="I355" s="4">
        <f>G355/H355</f>
        <v>0.24110288566395435</v>
      </c>
      <c r="J355" t="s">
        <v>21</v>
      </c>
      <c r="K355" t="s">
        <v>22</v>
      </c>
      <c r="L355">
        <v>1562302800</v>
      </c>
      <c r="M355" s="7">
        <f>(((L355/60)/60)/24)+DATE(1970,1,1)</f>
        <v>43651.208333333328</v>
      </c>
      <c r="N355">
        <v>1562389200</v>
      </c>
      <c r="O355" s="7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 s="3">
        <f>E356/D356*100</f>
        <v>123.73770491803278</v>
      </c>
      <c r="H356">
        <v>80</v>
      </c>
      <c r="I356" s="4">
        <f>G356/H356</f>
        <v>1.5467213114754097</v>
      </c>
      <c r="J356" t="s">
        <v>36</v>
      </c>
      <c r="K356" t="s">
        <v>37</v>
      </c>
      <c r="L356">
        <v>1378184400</v>
      </c>
      <c r="M356" s="7">
        <f>(((L356/60)/60)/24)+DATE(1970,1,1)</f>
        <v>41520.208333333336</v>
      </c>
      <c r="N356">
        <v>1378789200</v>
      </c>
      <c r="O356" s="7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 s="3">
        <f>E357/D357*100</f>
        <v>58.973684210526315</v>
      </c>
      <c r="H357">
        <v>86</v>
      </c>
      <c r="I357" s="4">
        <f>G357/H357</f>
        <v>0.68574051407588743</v>
      </c>
      <c r="J357" t="s">
        <v>21</v>
      </c>
      <c r="K357" t="s">
        <v>22</v>
      </c>
      <c r="L357">
        <v>1485064800</v>
      </c>
      <c r="M357" s="7">
        <f>(((L357/60)/60)/24)+DATE(1970,1,1)</f>
        <v>42757.25</v>
      </c>
      <c r="N357">
        <v>1488520800</v>
      </c>
      <c r="O357" s="7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 s="3">
        <f>E358/D358*100</f>
        <v>36.892473118279568</v>
      </c>
      <c r="H358">
        <v>40</v>
      </c>
      <c r="I358" s="4">
        <f>G358/H358</f>
        <v>0.92231182795698918</v>
      </c>
      <c r="J358" t="s">
        <v>107</v>
      </c>
      <c r="K358" t="s">
        <v>108</v>
      </c>
      <c r="L358">
        <v>1326520800</v>
      </c>
      <c r="M358" s="7">
        <f>(((L358/60)/60)/24)+DATE(1970,1,1)</f>
        <v>40922.25</v>
      </c>
      <c r="N358">
        <v>1327298400</v>
      </c>
      <c r="O358" s="7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 s="3">
        <f>E359/D359*100</f>
        <v>184.91304347826087</v>
      </c>
      <c r="H359">
        <v>41</v>
      </c>
      <c r="I359" s="4">
        <f>G359/H359</f>
        <v>4.5100742311770947</v>
      </c>
      <c r="J359" t="s">
        <v>21</v>
      </c>
      <c r="K359" t="s">
        <v>22</v>
      </c>
      <c r="L359">
        <v>1441256400</v>
      </c>
      <c r="M359" s="7">
        <f>(((L359/60)/60)/24)+DATE(1970,1,1)</f>
        <v>42250.208333333328</v>
      </c>
      <c r="N359">
        <v>1443416400</v>
      </c>
      <c r="O359" s="7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 s="3">
        <f>E360/D360*100</f>
        <v>11.814432989690722</v>
      </c>
      <c r="H360">
        <v>23</v>
      </c>
      <c r="I360" s="4">
        <f>G360/H360</f>
        <v>0.51367099955177054</v>
      </c>
      <c r="J360" t="s">
        <v>15</v>
      </c>
      <c r="K360" t="s">
        <v>16</v>
      </c>
      <c r="L360">
        <v>1533877200</v>
      </c>
      <c r="M360" s="7">
        <f>(((L360/60)/60)/24)+DATE(1970,1,1)</f>
        <v>43322.208333333328</v>
      </c>
      <c r="N360">
        <v>1534136400</v>
      </c>
      <c r="O360" s="7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 s="3">
        <f>E361/D361*100</f>
        <v>298.7</v>
      </c>
      <c r="H361">
        <v>187</v>
      </c>
      <c r="I361" s="4">
        <f>G361/H361</f>
        <v>1.597326203208556</v>
      </c>
      <c r="J361" t="s">
        <v>21</v>
      </c>
      <c r="K361" t="s">
        <v>22</v>
      </c>
      <c r="L361">
        <v>1314421200</v>
      </c>
      <c r="M361" s="7">
        <f>(((L361/60)/60)/24)+DATE(1970,1,1)</f>
        <v>40782.208333333336</v>
      </c>
      <c r="N361">
        <v>1315026000</v>
      </c>
      <c r="O361" s="7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 s="3">
        <f>E362/D362*100</f>
        <v>226.35175879396985</v>
      </c>
      <c r="H362">
        <v>2875</v>
      </c>
      <c r="I362" s="4">
        <f>G362/H362</f>
        <v>7.8731046537032986E-2</v>
      </c>
      <c r="J362" t="s">
        <v>40</v>
      </c>
      <c r="K362" t="s">
        <v>41</v>
      </c>
      <c r="L362">
        <v>1293861600</v>
      </c>
      <c r="M362" s="7">
        <f>(((L362/60)/60)/24)+DATE(1970,1,1)</f>
        <v>40544.25</v>
      </c>
      <c r="N362">
        <v>1295071200</v>
      </c>
      <c r="O362" s="7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 s="3">
        <f>E363/D363*100</f>
        <v>173.56363636363636</v>
      </c>
      <c r="H363">
        <v>88</v>
      </c>
      <c r="I363" s="4">
        <f>G363/H363</f>
        <v>1.9723140495867768</v>
      </c>
      <c r="J363" t="s">
        <v>21</v>
      </c>
      <c r="K363" t="s">
        <v>22</v>
      </c>
      <c r="L363">
        <v>1507352400</v>
      </c>
      <c r="M363" s="7">
        <f>(((L363/60)/60)/24)+DATE(1970,1,1)</f>
        <v>43015.208333333328</v>
      </c>
      <c r="N363">
        <v>1509426000</v>
      </c>
      <c r="O363" s="7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 s="3">
        <f>E364/D364*100</f>
        <v>371.75675675675677</v>
      </c>
      <c r="H364">
        <v>191</v>
      </c>
      <c r="I364" s="4">
        <f>G364/H364</f>
        <v>1.9463704542238573</v>
      </c>
      <c r="J364" t="s">
        <v>21</v>
      </c>
      <c r="K364" t="s">
        <v>22</v>
      </c>
      <c r="L364">
        <v>1296108000</v>
      </c>
      <c r="M364" s="7">
        <f>(((L364/60)/60)/24)+DATE(1970,1,1)</f>
        <v>40570.25</v>
      </c>
      <c r="N364">
        <v>1299391200</v>
      </c>
      <c r="O364" s="7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 s="3">
        <f>E365/D365*100</f>
        <v>160.19230769230771</v>
      </c>
      <c r="H365">
        <v>139</v>
      </c>
      <c r="I365" s="4">
        <f>G365/H365</f>
        <v>1.1524626452684008</v>
      </c>
      <c r="J365" t="s">
        <v>21</v>
      </c>
      <c r="K365" t="s">
        <v>22</v>
      </c>
      <c r="L365">
        <v>1324965600</v>
      </c>
      <c r="M365" s="7">
        <f>(((L365/60)/60)/24)+DATE(1970,1,1)</f>
        <v>40904.25</v>
      </c>
      <c r="N365">
        <v>1325052000</v>
      </c>
      <c r="O365" s="7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 s="3">
        <f>E366/D366*100</f>
        <v>1616.3333333333335</v>
      </c>
      <c r="H366">
        <v>186</v>
      </c>
      <c r="I366" s="4">
        <f>G366/H366</f>
        <v>8.6899641577060933</v>
      </c>
      <c r="J366" t="s">
        <v>21</v>
      </c>
      <c r="K366" t="s">
        <v>22</v>
      </c>
      <c r="L366">
        <v>1520229600</v>
      </c>
      <c r="M366" s="7">
        <f>(((L366/60)/60)/24)+DATE(1970,1,1)</f>
        <v>43164.25</v>
      </c>
      <c r="N366">
        <v>1522818000</v>
      </c>
      <c r="O366" s="7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 s="3">
        <f>E367/D367*100</f>
        <v>733.4375</v>
      </c>
      <c r="H367">
        <v>112</v>
      </c>
      <c r="I367" s="4">
        <f>G367/H367</f>
        <v>6.5485491071428568</v>
      </c>
      <c r="J367" t="s">
        <v>26</v>
      </c>
      <c r="K367" t="s">
        <v>27</v>
      </c>
      <c r="L367">
        <v>1482991200</v>
      </c>
      <c r="M367" s="7">
        <f>(((L367/60)/60)/24)+DATE(1970,1,1)</f>
        <v>42733.25</v>
      </c>
      <c r="N367">
        <v>1485324000</v>
      </c>
      <c r="O367" s="7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 s="3">
        <f>E368/D368*100</f>
        <v>592.11111111111109</v>
      </c>
      <c r="H368">
        <v>101</v>
      </c>
      <c r="I368" s="4">
        <f>G368/H368</f>
        <v>5.8624862486248626</v>
      </c>
      <c r="J368" t="s">
        <v>21</v>
      </c>
      <c r="K368" t="s">
        <v>22</v>
      </c>
      <c r="L368">
        <v>1294034400</v>
      </c>
      <c r="M368" s="7">
        <f>(((L368/60)/60)/24)+DATE(1970,1,1)</f>
        <v>40546.25</v>
      </c>
      <c r="N368">
        <v>1294120800</v>
      </c>
      <c r="O368" s="7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 s="3">
        <f>E369/D369*100</f>
        <v>18.888888888888889</v>
      </c>
      <c r="H369">
        <v>75</v>
      </c>
      <c r="I369" s="4">
        <f>G369/H369</f>
        <v>0.25185185185185188</v>
      </c>
      <c r="J369" t="s">
        <v>21</v>
      </c>
      <c r="K369" t="s">
        <v>22</v>
      </c>
      <c r="L369">
        <v>1413608400</v>
      </c>
      <c r="M369" s="7">
        <f>(((L369/60)/60)/24)+DATE(1970,1,1)</f>
        <v>41930.208333333336</v>
      </c>
      <c r="N369">
        <v>1415685600</v>
      </c>
      <c r="O369" s="7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 s="3">
        <f>E370/D370*100</f>
        <v>276.80769230769232</v>
      </c>
      <c r="H370">
        <v>206</v>
      </c>
      <c r="I370" s="4">
        <f>G370/H370</f>
        <v>1.3437266616878267</v>
      </c>
      <c r="J370" t="s">
        <v>40</v>
      </c>
      <c r="K370" t="s">
        <v>41</v>
      </c>
      <c r="L370">
        <v>1286946000</v>
      </c>
      <c r="M370" s="7">
        <f>(((L370/60)/60)/24)+DATE(1970,1,1)</f>
        <v>40464.208333333336</v>
      </c>
      <c r="N370">
        <v>1288933200</v>
      </c>
      <c r="O370" s="7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 s="3">
        <f>E371/D371*100</f>
        <v>273.01851851851848</v>
      </c>
      <c r="H371">
        <v>154</v>
      </c>
      <c r="I371" s="4">
        <f>G371/H371</f>
        <v>1.7728475228475227</v>
      </c>
      <c r="J371" t="s">
        <v>21</v>
      </c>
      <c r="K371" t="s">
        <v>22</v>
      </c>
      <c r="L371">
        <v>1359871200</v>
      </c>
      <c r="M371" s="7">
        <f>(((L371/60)/60)/24)+DATE(1970,1,1)</f>
        <v>41308.25</v>
      </c>
      <c r="N371">
        <v>1363237200</v>
      </c>
      <c r="O371" s="7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 s="3">
        <f>E372/D372*100</f>
        <v>159.36331255565449</v>
      </c>
      <c r="H372">
        <v>5966</v>
      </c>
      <c r="I372" s="4">
        <f>G372/H372</f>
        <v>2.6711919637219996E-2</v>
      </c>
      <c r="J372" t="s">
        <v>21</v>
      </c>
      <c r="K372" t="s">
        <v>22</v>
      </c>
      <c r="L372">
        <v>1555304400</v>
      </c>
      <c r="M372" s="7">
        <f>(((L372/60)/60)/24)+DATE(1970,1,1)</f>
        <v>43570.208333333328</v>
      </c>
      <c r="N372">
        <v>1555822800</v>
      </c>
      <c r="O372" s="7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 s="3">
        <f>E373/D373*100</f>
        <v>67.869978858350947</v>
      </c>
      <c r="H373">
        <v>2176</v>
      </c>
      <c r="I373" s="4">
        <f>G373/H373</f>
        <v>3.119024763710981E-2</v>
      </c>
      <c r="J373" t="s">
        <v>21</v>
      </c>
      <c r="K373" t="s">
        <v>22</v>
      </c>
      <c r="L373">
        <v>1423375200</v>
      </c>
      <c r="M373" s="7">
        <f>(((L373/60)/60)/24)+DATE(1970,1,1)</f>
        <v>42043.25</v>
      </c>
      <c r="N373">
        <v>1427778000</v>
      </c>
      <c r="O373" s="7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 s="3">
        <f>E374/D374*100</f>
        <v>1591.5555555555554</v>
      </c>
      <c r="H374">
        <v>169</v>
      </c>
      <c r="I374" s="4">
        <f>G374/H374</f>
        <v>9.41748849441157</v>
      </c>
      <c r="J374" t="s">
        <v>21</v>
      </c>
      <c r="K374" t="s">
        <v>22</v>
      </c>
      <c r="L374">
        <v>1420696800</v>
      </c>
      <c r="M374" s="7">
        <f>(((L374/60)/60)/24)+DATE(1970,1,1)</f>
        <v>42012.25</v>
      </c>
      <c r="N374">
        <v>1422424800</v>
      </c>
      <c r="O374" s="7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 s="3">
        <f>E375/D375*100</f>
        <v>730.18222222222221</v>
      </c>
      <c r="H375">
        <v>2106</v>
      </c>
      <c r="I375" s="4">
        <f>G375/H375</f>
        <v>0.34671520523372373</v>
      </c>
      <c r="J375" t="s">
        <v>21</v>
      </c>
      <c r="K375" t="s">
        <v>22</v>
      </c>
      <c r="L375">
        <v>1502946000</v>
      </c>
      <c r="M375" s="7">
        <f>(((L375/60)/60)/24)+DATE(1970,1,1)</f>
        <v>42964.208333333328</v>
      </c>
      <c r="N375">
        <v>1503637200</v>
      </c>
      <c r="O375" s="7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 s="3">
        <f>E376/D376*100</f>
        <v>13.185782556750297</v>
      </c>
      <c r="H376">
        <v>441</v>
      </c>
      <c r="I376" s="4">
        <f>G376/H376</f>
        <v>2.9899733688776183E-2</v>
      </c>
      <c r="J376" t="s">
        <v>21</v>
      </c>
      <c r="K376" t="s">
        <v>22</v>
      </c>
      <c r="L376">
        <v>1547186400</v>
      </c>
      <c r="M376" s="7">
        <f>(((L376/60)/60)/24)+DATE(1970,1,1)</f>
        <v>43476.25</v>
      </c>
      <c r="N376">
        <v>1547618400</v>
      </c>
      <c r="O376" s="7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 s="3">
        <f>E377/D377*100</f>
        <v>54.777777777777779</v>
      </c>
      <c r="H377">
        <v>25</v>
      </c>
      <c r="I377" s="4">
        <f>G377/H377</f>
        <v>2.1911111111111112</v>
      </c>
      <c r="J377" t="s">
        <v>21</v>
      </c>
      <c r="K377" t="s">
        <v>22</v>
      </c>
      <c r="L377">
        <v>1444971600</v>
      </c>
      <c r="M377" s="7">
        <f>(((L377/60)/60)/24)+DATE(1970,1,1)</f>
        <v>42293.208333333328</v>
      </c>
      <c r="N377">
        <v>1449900000</v>
      </c>
      <c r="O377" s="7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 s="3">
        <f>E378/D378*100</f>
        <v>361.02941176470591</v>
      </c>
      <c r="H378">
        <v>131</v>
      </c>
      <c r="I378" s="4">
        <f>G378/H378</f>
        <v>2.7559497081275262</v>
      </c>
      <c r="J378" t="s">
        <v>21</v>
      </c>
      <c r="K378" t="s">
        <v>22</v>
      </c>
      <c r="L378">
        <v>1404622800</v>
      </c>
      <c r="M378" s="7">
        <f>(((L378/60)/60)/24)+DATE(1970,1,1)</f>
        <v>41826.208333333336</v>
      </c>
      <c r="N378">
        <v>1405141200</v>
      </c>
      <c r="O378" s="7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 s="3">
        <f>E379/D379*100</f>
        <v>10.257545271629779</v>
      </c>
      <c r="H379">
        <v>127</v>
      </c>
      <c r="I379" s="4">
        <f>G379/H379</f>
        <v>8.076807300495889E-2</v>
      </c>
      <c r="J379" t="s">
        <v>21</v>
      </c>
      <c r="K379" t="s">
        <v>22</v>
      </c>
      <c r="L379">
        <v>1571720400</v>
      </c>
      <c r="M379" s="7">
        <f>(((L379/60)/60)/24)+DATE(1970,1,1)</f>
        <v>43760.208333333328</v>
      </c>
      <c r="N379">
        <v>1572933600</v>
      </c>
      <c r="O379" s="7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 s="3">
        <f>E380/D380*100</f>
        <v>13.962962962962964</v>
      </c>
      <c r="H380">
        <v>355</v>
      </c>
      <c r="I380" s="4">
        <f>G380/H380</f>
        <v>3.9332290036515394E-2</v>
      </c>
      <c r="J380" t="s">
        <v>21</v>
      </c>
      <c r="K380" t="s">
        <v>22</v>
      </c>
      <c r="L380">
        <v>1526878800</v>
      </c>
      <c r="M380" s="7">
        <f>(((L380/60)/60)/24)+DATE(1970,1,1)</f>
        <v>43241.208333333328</v>
      </c>
      <c r="N380">
        <v>1530162000</v>
      </c>
      <c r="O380" s="7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 s="3">
        <f>E381/D381*100</f>
        <v>40.444444444444443</v>
      </c>
      <c r="H381">
        <v>44</v>
      </c>
      <c r="I381" s="4">
        <f>G381/H381</f>
        <v>0.91919191919191912</v>
      </c>
      <c r="J381" t="s">
        <v>40</v>
      </c>
      <c r="K381" t="s">
        <v>41</v>
      </c>
      <c r="L381">
        <v>1319691600</v>
      </c>
      <c r="M381" s="7">
        <f>(((L381/60)/60)/24)+DATE(1970,1,1)</f>
        <v>40843.208333333336</v>
      </c>
      <c r="N381">
        <v>1320904800</v>
      </c>
      <c r="O381" s="7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 s="3">
        <f>E382/D382*100</f>
        <v>160.32</v>
      </c>
      <c r="H382">
        <v>84</v>
      </c>
      <c r="I382" s="4">
        <f>G382/H382</f>
        <v>1.9085714285714286</v>
      </c>
      <c r="J382" t="s">
        <v>21</v>
      </c>
      <c r="K382" t="s">
        <v>22</v>
      </c>
      <c r="L382">
        <v>1371963600</v>
      </c>
      <c r="M382" s="7">
        <f>(((L382/60)/60)/24)+DATE(1970,1,1)</f>
        <v>41448.208333333336</v>
      </c>
      <c r="N382">
        <v>1372395600</v>
      </c>
      <c r="O382" s="7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 s="3">
        <f>E383/D383*100</f>
        <v>183.9433962264151</v>
      </c>
      <c r="H383">
        <v>155</v>
      </c>
      <c r="I383" s="4">
        <f>G383/H383</f>
        <v>1.1867315885575167</v>
      </c>
      <c r="J383" t="s">
        <v>21</v>
      </c>
      <c r="K383" t="s">
        <v>22</v>
      </c>
      <c r="L383">
        <v>1433739600</v>
      </c>
      <c r="M383" s="7">
        <f>(((L383/60)/60)/24)+DATE(1970,1,1)</f>
        <v>42163.208333333328</v>
      </c>
      <c r="N383">
        <v>1437714000</v>
      </c>
      <c r="O383" s="7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 s="3">
        <f>E384/D384*100</f>
        <v>63.769230769230766</v>
      </c>
      <c r="H384">
        <v>67</v>
      </c>
      <c r="I384" s="4">
        <f>G384/H384</f>
        <v>0.95177956371986216</v>
      </c>
      <c r="J384" t="s">
        <v>21</v>
      </c>
      <c r="K384" t="s">
        <v>22</v>
      </c>
      <c r="L384">
        <v>1508130000</v>
      </c>
      <c r="M384" s="7">
        <f>(((L384/60)/60)/24)+DATE(1970,1,1)</f>
        <v>43024.208333333328</v>
      </c>
      <c r="N384">
        <v>1509771600</v>
      </c>
      <c r="O384" s="7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 s="3">
        <f>E385/D385*100</f>
        <v>225.38095238095238</v>
      </c>
      <c r="H385">
        <v>189</v>
      </c>
      <c r="I385" s="4">
        <f>G385/H385</f>
        <v>1.1924918115394305</v>
      </c>
      <c r="J385" t="s">
        <v>21</v>
      </c>
      <c r="K385" t="s">
        <v>22</v>
      </c>
      <c r="L385">
        <v>1550037600</v>
      </c>
      <c r="M385" s="7">
        <f>(((L385/60)/60)/24)+DATE(1970,1,1)</f>
        <v>43509.25</v>
      </c>
      <c r="N385">
        <v>1550556000</v>
      </c>
      <c r="O385" s="7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 s="3">
        <f>E386/D386*100</f>
        <v>172.00961538461539</v>
      </c>
      <c r="H386">
        <v>4799</v>
      </c>
      <c r="I386" s="4">
        <f>G386/H386</f>
        <v>3.584280378925097E-2</v>
      </c>
      <c r="J386" t="s">
        <v>21</v>
      </c>
      <c r="K386" t="s">
        <v>22</v>
      </c>
      <c r="L386">
        <v>1486706400</v>
      </c>
      <c r="M386" s="7">
        <f>(((L386/60)/60)/24)+DATE(1970,1,1)</f>
        <v>42776.25</v>
      </c>
      <c r="N386">
        <v>1489039200</v>
      </c>
      <c r="O386" s="7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 s="3">
        <f>E387/D387*100</f>
        <v>146.16709511568124</v>
      </c>
      <c r="H387">
        <v>1137</v>
      </c>
      <c r="I387" s="4">
        <f>G387/H387</f>
        <v>0.12855505287219107</v>
      </c>
      <c r="J387" t="s">
        <v>21</v>
      </c>
      <c r="K387" t="s">
        <v>22</v>
      </c>
      <c r="L387">
        <v>1553835600</v>
      </c>
      <c r="M387" s="7">
        <f>(((L387/60)/60)/24)+DATE(1970,1,1)</f>
        <v>43553.208333333328</v>
      </c>
      <c r="N387">
        <v>1556600400</v>
      </c>
      <c r="O387" s="7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 s="3">
        <f>E388/D388*100</f>
        <v>76.42361623616236</v>
      </c>
      <c r="H388">
        <v>1068</v>
      </c>
      <c r="I388" s="4">
        <f>G388/H388</f>
        <v>7.1557693105020942E-2</v>
      </c>
      <c r="J388" t="s">
        <v>21</v>
      </c>
      <c r="K388" t="s">
        <v>22</v>
      </c>
      <c r="L388">
        <v>1277528400</v>
      </c>
      <c r="M388" s="7">
        <f>(((L388/60)/60)/24)+DATE(1970,1,1)</f>
        <v>40355.208333333336</v>
      </c>
      <c r="N388">
        <v>1278565200</v>
      </c>
      <c r="O388" s="7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 s="3">
        <f>E389/D389*100</f>
        <v>39.261467889908261</v>
      </c>
      <c r="H389">
        <v>424</v>
      </c>
      <c r="I389" s="4">
        <f>G389/H389</f>
        <v>9.2597801627142123E-2</v>
      </c>
      <c r="J389" t="s">
        <v>21</v>
      </c>
      <c r="K389" t="s">
        <v>22</v>
      </c>
      <c r="L389">
        <v>1339477200</v>
      </c>
      <c r="M389" s="7">
        <f>(((L389/60)/60)/24)+DATE(1970,1,1)</f>
        <v>41072.208333333336</v>
      </c>
      <c r="N389">
        <v>1339909200</v>
      </c>
      <c r="O389" s="7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 s="3">
        <f>E390/D390*100</f>
        <v>11.270034843205574</v>
      </c>
      <c r="H390">
        <v>145</v>
      </c>
      <c r="I390" s="4">
        <f>G390/H390</f>
        <v>7.7724378229003951E-2</v>
      </c>
      <c r="J390" t="s">
        <v>98</v>
      </c>
      <c r="K390" t="s">
        <v>99</v>
      </c>
      <c r="L390">
        <v>1325656800</v>
      </c>
      <c r="M390" s="7">
        <f>(((L390/60)/60)/24)+DATE(1970,1,1)</f>
        <v>40912.25</v>
      </c>
      <c r="N390">
        <v>1325829600</v>
      </c>
      <c r="O390" s="7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 s="3">
        <f>E391/D391*100</f>
        <v>122.11084337349398</v>
      </c>
      <c r="H391">
        <v>1152</v>
      </c>
      <c r="I391" s="4">
        <f>G391/H391</f>
        <v>0.10599899598393575</v>
      </c>
      <c r="J391" t="s">
        <v>21</v>
      </c>
      <c r="K391" t="s">
        <v>22</v>
      </c>
      <c r="L391">
        <v>1288242000</v>
      </c>
      <c r="M391" s="7">
        <f>(((L391/60)/60)/24)+DATE(1970,1,1)</f>
        <v>40479.208333333336</v>
      </c>
      <c r="N391">
        <v>1290578400</v>
      </c>
      <c r="O391" s="7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 s="3">
        <f>E392/D392*100</f>
        <v>186.54166666666669</v>
      </c>
      <c r="H392">
        <v>50</v>
      </c>
      <c r="I392" s="4">
        <f>G392/H392</f>
        <v>3.7308333333333339</v>
      </c>
      <c r="J392" t="s">
        <v>21</v>
      </c>
      <c r="K392" t="s">
        <v>22</v>
      </c>
      <c r="L392">
        <v>1379048400</v>
      </c>
      <c r="M392" s="7">
        <f>(((L392/60)/60)/24)+DATE(1970,1,1)</f>
        <v>41530.208333333336</v>
      </c>
      <c r="N392">
        <v>1380344400</v>
      </c>
      <c r="O392" s="7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 s="3">
        <f>E393/D393*100</f>
        <v>7.2731788079470201</v>
      </c>
      <c r="H393">
        <v>151</v>
      </c>
      <c r="I393" s="4">
        <f>G393/H393</f>
        <v>4.8166747072496824E-2</v>
      </c>
      <c r="J393" t="s">
        <v>21</v>
      </c>
      <c r="K393" t="s">
        <v>22</v>
      </c>
      <c r="L393">
        <v>1389679200</v>
      </c>
      <c r="M393" s="7">
        <f>(((L393/60)/60)/24)+DATE(1970,1,1)</f>
        <v>41653.25</v>
      </c>
      <c r="N393">
        <v>1389852000</v>
      </c>
      <c r="O393" s="7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 s="3">
        <f>E394/D394*100</f>
        <v>65.642371234207957</v>
      </c>
      <c r="H394">
        <v>1608</v>
      </c>
      <c r="I394" s="4">
        <f>G394/H394</f>
        <v>4.0822370170527339E-2</v>
      </c>
      <c r="J394" t="s">
        <v>21</v>
      </c>
      <c r="K394" t="s">
        <v>22</v>
      </c>
      <c r="L394">
        <v>1294293600</v>
      </c>
      <c r="M394" s="7">
        <f>(((L394/60)/60)/24)+DATE(1970,1,1)</f>
        <v>40549.25</v>
      </c>
      <c r="N394">
        <v>1294466400</v>
      </c>
      <c r="O394" s="7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 s="3">
        <f>E395/D395*100</f>
        <v>228.96178343949046</v>
      </c>
      <c r="H395">
        <v>3059</v>
      </c>
      <c r="I395" s="4">
        <f>G395/H395</f>
        <v>7.4848572552955364E-2</v>
      </c>
      <c r="J395" t="s">
        <v>15</v>
      </c>
      <c r="K395" t="s">
        <v>16</v>
      </c>
      <c r="L395">
        <v>1500267600</v>
      </c>
      <c r="M395" s="7">
        <f>(((L395/60)/60)/24)+DATE(1970,1,1)</f>
        <v>42933.208333333328</v>
      </c>
      <c r="N395">
        <v>1500354000</v>
      </c>
      <c r="O395" s="7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 s="3">
        <f>E396/D396*100</f>
        <v>469.37499999999994</v>
      </c>
      <c r="H396">
        <v>34</v>
      </c>
      <c r="I396" s="4">
        <f>G396/H396</f>
        <v>13.805147058823527</v>
      </c>
      <c r="J396" t="s">
        <v>21</v>
      </c>
      <c r="K396" t="s">
        <v>22</v>
      </c>
      <c r="L396">
        <v>1375074000</v>
      </c>
      <c r="M396" s="7">
        <f>(((L396/60)/60)/24)+DATE(1970,1,1)</f>
        <v>41484.208333333336</v>
      </c>
      <c r="N396">
        <v>1375938000</v>
      </c>
      <c r="O396" s="7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 s="3">
        <f>E397/D397*100</f>
        <v>130.11267605633802</v>
      </c>
      <c r="H397">
        <v>220</v>
      </c>
      <c r="I397" s="4">
        <f>G397/H397</f>
        <v>0.5914212548015364</v>
      </c>
      <c r="J397" t="s">
        <v>21</v>
      </c>
      <c r="K397" t="s">
        <v>22</v>
      </c>
      <c r="L397">
        <v>1323324000</v>
      </c>
      <c r="M397" s="7">
        <f>(((L397/60)/60)/24)+DATE(1970,1,1)</f>
        <v>40885.25</v>
      </c>
      <c r="N397">
        <v>1323410400</v>
      </c>
      <c r="O397" s="7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 s="3">
        <f>E398/D398*100</f>
        <v>167.05422993492408</v>
      </c>
      <c r="H398">
        <v>1604</v>
      </c>
      <c r="I398" s="4">
        <f>G398/H398</f>
        <v>0.10414852240331925</v>
      </c>
      <c r="J398" t="s">
        <v>26</v>
      </c>
      <c r="K398" t="s">
        <v>27</v>
      </c>
      <c r="L398">
        <v>1538715600</v>
      </c>
      <c r="M398" s="7">
        <f>(((L398/60)/60)/24)+DATE(1970,1,1)</f>
        <v>43378.208333333328</v>
      </c>
      <c r="N398">
        <v>1539406800</v>
      </c>
      <c r="O398" s="7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 s="3">
        <f>E399/D399*100</f>
        <v>173.8641975308642</v>
      </c>
      <c r="H399">
        <v>454</v>
      </c>
      <c r="I399" s="4">
        <f>G399/H399</f>
        <v>0.38296078751291673</v>
      </c>
      <c r="J399" t="s">
        <v>21</v>
      </c>
      <c r="K399" t="s">
        <v>22</v>
      </c>
      <c r="L399">
        <v>1369285200</v>
      </c>
      <c r="M399" s="7">
        <f>(((L399/60)/60)/24)+DATE(1970,1,1)</f>
        <v>41417.208333333336</v>
      </c>
      <c r="N399">
        <v>1369803600</v>
      </c>
      <c r="O399" s="7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 s="3">
        <f>E400/D400*100</f>
        <v>717.76470588235293</v>
      </c>
      <c r="H400">
        <v>123</v>
      </c>
      <c r="I400" s="4">
        <f>G400/H400</f>
        <v>5.8354854136776657</v>
      </c>
      <c r="J400" t="s">
        <v>107</v>
      </c>
      <c r="K400" t="s">
        <v>108</v>
      </c>
      <c r="L400">
        <v>1525755600</v>
      </c>
      <c r="M400" s="7">
        <f>(((L400/60)/60)/24)+DATE(1970,1,1)</f>
        <v>43228.208333333328</v>
      </c>
      <c r="N400">
        <v>1525928400</v>
      </c>
      <c r="O400" s="7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 s="3">
        <f>E401/D401*100</f>
        <v>63.850976361767728</v>
      </c>
      <c r="H401">
        <v>941</v>
      </c>
      <c r="I401" s="4">
        <f>G401/H401</f>
        <v>6.7854385081581009E-2</v>
      </c>
      <c r="J401" t="s">
        <v>21</v>
      </c>
      <c r="K401" t="s">
        <v>22</v>
      </c>
      <c r="L401">
        <v>1296626400</v>
      </c>
      <c r="M401" s="7">
        <f>(((L401/60)/60)/24)+DATE(1970,1,1)</f>
        <v>40576.25</v>
      </c>
      <c r="N401">
        <v>1297231200</v>
      </c>
      <c r="O401" s="7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 s="3">
        <f>E402/D402*100</f>
        <v>2</v>
      </c>
      <c r="H402">
        <v>1</v>
      </c>
      <c r="I402" s="4">
        <f>G402/H402</f>
        <v>2</v>
      </c>
      <c r="J402" t="s">
        <v>21</v>
      </c>
      <c r="K402" t="s">
        <v>22</v>
      </c>
      <c r="L402">
        <v>1376629200</v>
      </c>
      <c r="M402" s="7">
        <f>(((L402/60)/60)/24)+DATE(1970,1,1)</f>
        <v>41502.208333333336</v>
      </c>
      <c r="N402">
        <v>1378530000</v>
      </c>
      <c r="O402" s="7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 s="3">
        <f>E403/D403*100</f>
        <v>1530.2222222222222</v>
      </c>
      <c r="H403">
        <v>299</v>
      </c>
      <c r="I403" s="4">
        <f>G403/H403</f>
        <v>5.1178000743218135</v>
      </c>
      <c r="J403" t="s">
        <v>21</v>
      </c>
      <c r="K403" t="s">
        <v>22</v>
      </c>
      <c r="L403">
        <v>1572152400</v>
      </c>
      <c r="M403" s="7">
        <f>(((L403/60)/60)/24)+DATE(1970,1,1)</f>
        <v>43765.208333333328</v>
      </c>
      <c r="N403">
        <v>1572152400</v>
      </c>
      <c r="O403" s="7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 s="3">
        <f>E404/D404*100</f>
        <v>40.356164383561641</v>
      </c>
      <c r="H404">
        <v>40</v>
      </c>
      <c r="I404" s="4">
        <f>G404/H404</f>
        <v>1.008904109589041</v>
      </c>
      <c r="J404" t="s">
        <v>21</v>
      </c>
      <c r="K404" t="s">
        <v>22</v>
      </c>
      <c r="L404">
        <v>1325829600</v>
      </c>
      <c r="M404" s="7">
        <f>(((L404/60)/60)/24)+DATE(1970,1,1)</f>
        <v>40914.25</v>
      </c>
      <c r="N404">
        <v>1329890400</v>
      </c>
      <c r="O404" s="7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 s="3">
        <f>E405/D405*100</f>
        <v>86.220633299284984</v>
      </c>
      <c r="H405">
        <v>3015</v>
      </c>
      <c r="I405" s="4">
        <f>G405/H405</f>
        <v>2.8597224974887224E-2</v>
      </c>
      <c r="J405" t="s">
        <v>15</v>
      </c>
      <c r="K405" t="s">
        <v>16</v>
      </c>
      <c r="L405">
        <v>1273640400</v>
      </c>
      <c r="M405" s="7">
        <f>(((L405/60)/60)/24)+DATE(1970,1,1)</f>
        <v>40310.208333333336</v>
      </c>
      <c r="N405">
        <v>1276750800</v>
      </c>
      <c r="O405" s="7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 s="3">
        <f>E406/D406*100</f>
        <v>315.58486707566465</v>
      </c>
      <c r="H406">
        <v>2237</v>
      </c>
      <c r="I406" s="4">
        <f>G406/H406</f>
        <v>0.14107504116033287</v>
      </c>
      <c r="J406" t="s">
        <v>21</v>
      </c>
      <c r="K406" t="s">
        <v>22</v>
      </c>
      <c r="L406">
        <v>1510639200</v>
      </c>
      <c r="M406" s="7">
        <f>(((L406/60)/60)/24)+DATE(1970,1,1)</f>
        <v>43053.25</v>
      </c>
      <c r="N406">
        <v>1510898400</v>
      </c>
      <c r="O406" s="7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 s="3">
        <f>E407/D407*100</f>
        <v>89.618243243243242</v>
      </c>
      <c r="H407">
        <v>435</v>
      </c>
      <c r="I407" s="4">
        <f>G407/H407</f>
        <v>0.20601894998446724</v>
      </c>
      <c r="J407" t="s">
        <v>21</v>
      </c>
      <c r="K407" t="s">
        <v>22</v>
      </c>
      <c r="L407">
        <v>1528088400</v>
      </c>
      <c r="M407" s="7">
        <f>(((L407/60)/60)/24)+DATE(1970,1,1)</f>
        <v>43255.208333333328</v>
      </c>
      <c r="N407">
        <v>1532408400</v>
      </c>
      <c r="O407" s="7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 s="3">
        <f>E408/D408*100</f>
        <v>182.14503816793894</v>
      </c>
      <c r="H408">
        <v>645</v>
      </c>
      <c r="I408" s="4">
        <f>G408/H408</f>
        <v>0.28239540801230845</v>
      </c>
      <c r="J408" t="s">
        <v>21</v>
      </c>
      <c r="K408" t="s">
        <v>22</v>
      </c>
      <c r="L408">
        <v>1359525600</v>
      </c>
      <c r="M408" s="7">
        <f>(((L408/60)/60)/24)+DATE(1970,1,1)</f>
        <v>41304.25</v>
      </c>
      <c r="N408">
        <v>1360562400</v>
      </c>
      <c r="O408" s="7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 s="3">
        <f>E409/D409*100</f>
        <v>355.88235294117646</v>
      </c>
      <c r="H409">
        <v>484</v>
      </c>
      <c r="I409" s="4">
        <f>G409/H409</f>
        <v>0.73529411764705876</v>
      </c>
      <c r="J409" t="s">
        <v>36</v>
      </c>
      <c r="K409" t="s">
        <v>37</v>
      </c>
      <c r="L409">
        <v>1570942800</v>
      </c>
      <c r="M409" s="7">
        <f>(((L409/60)/60)/24)+DATE(1970,1,1)</f>
        <v>43751.208333333328</v>
      </c>
      <c r="N409">
        <v>1571547600</v>
      </c>
      <c r="O409" s="7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 s="3">
        <f>E410/D410*100</f>
        <v>131.83695652173913</v>
      </c>
      <c r="H410">
        <v>154</v>
      </c>
      <c r="I410" s="4">
        <f>G410/H410</f>
        <v>0.85608413325804622</v>
      </c>
      <c r="J410" t="s">
        <v>15</v>
      </c>
      <c r="K410" t="s">
        <v>16</v>
      </c>
      <c r="L410">
        <v>1466398800</v>
      </c>
      <c r="M410" s="7">
        <f>(((L410/60)/60)/24)+DATE(1970,1,1)</f>
        <v>42541.208333333328</v>
      </c>
      <c r="N410">
        <v>1468126800</v>
      </c>
      <c r="O410" s="7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 s="3">
        <f>E411/D411*100</f>
        <v>46.315634218289084</v>
      </c>
      <c r="H411">
        <v>714</v>
      </c>
      <c r="I411" s="4">
        <f>G411/H411</f>
        <v>6.4867835039620569E-2</v>
      </c>
      <c r="J411" t="s">
        <v>21</v>
      </c>
      <c r="K411" t="s">
        <v>22</v>
      </c>
      <c r="L411">
        <v>1492491600</v>
      </c>
      <c r="M411" s="7">
        <f>(((L411/60)/60)/24)+DATE(1970,1,1)</f>
        <v>42843.208333333328</v>
      </c>
      <c r="N411">
        <v>1492837200</v>
      </c>
      <c r="O411" s="7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 s="3">
        <f>E412/D412*100</f>
        <v>36.132726089785294</v>
      </c>
      <c r="H412">
        <v>1111</v>
      </c>
      <c r="I412" s="4">
        <f>G412/H412</f>
        <v>3.25227057513819E-2</v>
      </c>
      <c r="J412" t="s">
        <v>21</v>
      </c>
      <c r="K412" t="s">
        <v>22</v>
      </c>
      <c r="L412">
        <v>1430197200</v>
      </c>
      <c r="M412" s="7">
        <f>(((L412/60)/60)/24)+DATE(1970,1,1)</f>
        <v>42122.208333333328</v>
      </c>
      <c r="N412">
        <v>1430197200</v>
      </c>
      <c r="O412" s="7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 s="3">
        <f>E413/D413*100</f>
        <v>104.62820512820512</v>
      </c>
      <c r="H413">
        <v>82</v>
      </c>
      <c r="I413" s="4">
        <f>G413/H413</f>
        <v>1.2759537210756722</v>
      </c>
      <c r="J413" t="s">
        <v>21</v>
      </c>
      <c r="K413" t="s">
        <v>22</v>
      </c>
      <c r="L413">
        <v>1496034000</v>
      </c>
      <c r="M413" s="7">
        <f>(((L413/60)/60)/24)+DATE(1970,1,1)</f>
        <v>42884.208333333328</v>
      </c>
      <c r="N413">
        <v>1496206800</v>
      </c>
      <c r="O413" s="7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 s="3">
        <f>E414/D414*100</f>
        <v>668.85714285714289</v>
      </c>
      <c r="H414">
        <v>134</v>
      </c>
      <c r="I414" s="4">
        <f>G414/H414</f>
        <v>4.9914712153518126</v>
      </c>
      <c r="J414" t="s">
        <v>21</v>
      </c>
      <c r="K414" t="s">
        <v>22</v>
      </c>
      <c r="L414">
        <v>1388728800</v>
      </c>
      <c r="M414" s="7">
        <f>(((L414/60)/60)/24)+DATE(1970,1,1)</f>
        <v>41642.25</v>
      </c>
      <c r="N414">
        <v>1389592800</v>
      </c>
      <c r="O414" s="7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 s="3">
        <f>E415/D415*100</f>
        <v>62.072823218997364</v>
      </c>
      <c r="H415">
        <v>1089</v>
      </c>
      <c r="I415" s="4">
        <f>G415/H415</f>
        <v>5.6999837666664249E-2</v>
      </c>
      <c r="J415" t="s">
        <v>21</v>
      </c>
      <c r="K415" t="s">
        <v>22</v>
      </c>
      <c r="L415">
        <v>1543298400</v>
      </c>
      <c r="M415" s="7">
        <f>(((L415/60)/60)/24)+DATE(1970,1,1)</f>
        <v>43431.25</v>
      </c>
      <c r="N415">
        <v>1545631200</v>
      </c>
      <c r="O415" s="7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 s="3">
        <f>E416/D416*100</f>
        <v>84.699787460148784</v>
      </c>
      <c r="H416">
        <v>5497</v>
      </c>
      <c r="I416" s="4">
        <f>G416/H416</f>
        <v>1.5408365919619572E-2</v>
      </c>
      <c r="J416" t="s">
        <v>21</v>
      </c>
      <c r="K416" t="s">
        <v>22</v>
      </c>
      <c r="L416">
        <v>1271739600</v>
      </c>
      <c r="M416" s="7">
        <f>(((L416/60)/60)/24)+DATE(1970,1,1)</f>
        <v>40288.208333333336</v>
      </c>
      <c r="N416">
        <v>1272430800</v>
      </c>
      <c r="O416" s="7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 s="3">
        <f>E417/D417*100</f>
        <v>11.059030837004405</v>
      </c>
      <c r="H417">
        <v>418</v>
      </c>
      <c r="I417" s="4">
        <f>G417/H417</f>
        <v>2.6457011571780875E-2</v>
      </c>
      <c r="J417" t="s">
        <v>21</v>
      </c>
      <c r="K417" t="s">
        <v>22</v>
      </c>
      <c r="L417">
        <v>1326434400</v>
      </c>
      <c r="M417" s="7">
        <f>(((L417/60)/60)/24)+DATE(1970,1,1)</f>
        <v>40921.25</v>
      </c>
      <c r="N417">
        <v>1327903200</v>
      </c>
      <c r="O417" s="7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 s="3">
        <f>E418/D418*100</f>
        <v>43.838781575037146</v>
      </c>
      <c r="H418">
        <v>1439</v>
      </c>
      <c r="I418" s="4">
        <f>G418/H418</f>
        <v>3.0464754395439296E-2</v>
      </c>
      <c r="J418" t="s">
        <v>21</v>
      </c>
      <c r="K418" t="s">
        <v>22</v>
      </c>
      <c r="L418">
        <v>1295244000</v>
      </c>
      <c r="M418" s="7">
        <f>(((L418/60)/60)/24)+DATE(1970,1,1)</f>
        <v>40560.25</v>
      </c>
      <c r="N418">
        <v>1296021600</v>
      </c>
      <c r="O418" s="7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 s="3">
        <f>E419/D419*100</f>
        <v>55.470588235294116</v>
      </c>
      <c r="H419">
        <v>15</v>
      </c>
      <c r="I419" s="4">
        <f>G419/H419</f>
        <v>3.6980392156862743</v>
      </c>
      <c r="J419" t="s">
        <v>21</v>
      </c>
      <c r="K419" t="s">
        <v>22</v>
      </c>
      <c r="L419">
        <v>1541221200</v>
      </c>
      <c r="M419" s="7">
        <f>(((L419/60)/60)/24)+DATE(1970,1,1)</f>
        <v>43407.208333333328</v>
      </c>
      <c r="N419">
        <v>1543298400</v>
      </c>
      <c r="O419" s="7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 s="3">
        <f>E420/D420*100</f>
        <v>57.399511301160658</v>
      </c>
      <c r="H420">
        <v>1999</v>
      </c>
      <c r="I420" s="4">
        <f>G420/H420</f>
        <v>2.8714112706933796E-2</v>
      </c>
      <c r="J420" t="s">
        <v>15</v>
      </c>
      <c r="K420" t="s">
        <v>16</v>
      </c>
      <c r="L420">
        <v>1336280400</v>
      </c>
      <c r="M420" s="7">
        <f>(((L420/60)/60)/24)+DATE(1970,1,1)</f>
        <v>41035.208333333336</v>
      </c>
      <c r="N420">
        <v>1336366800</v>
      </c>
      <c r="O420" s="7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 s="3">
        <f>E421/D421*100</f>
        <v>123.43497363796135</v>
      </c>
      <c r="H421">
        <v>5203</v>
      </c>
      <c r="I421" s="4">
        <f>G421/H421</f>
        <v>2.3723808118001413E-2</v>
      </c>
      <c r="J421" t="s">
        <v>21</v>
      </c>
      <c r="K421" t="s">
        <v>22</v>
      </c>
      <c r="L421">
        <v>1324533600</v>
      </c>
      <c r="M421" s="7">
        <f>(((L421/60)/60)/24)+DATE(1970,1,1)</f>
        <v>40899.25</v>
      </c>
      <c r="N421">
        <v>1325052000</v>
      </c>
      <c r="O421" s="7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 s="3">
        <f>E422/D422*100</f>
        <v>128.46</v>
      </c>
      <c r="H422">
        <v>94</v>
      </c>
      <c r="I422" s="4">
        <f>G422/H422</f>
        <v>1.3665957446808512</v>
      </c>
      <c r="J422" t="s">
        <v>21</v>
      </c>
      <c r="K422" t="s">
        <v>22</v>
      </c>
      <c r="L422">
        <v>1498366800</v>
      </c>
      <c r="M422" s="7">
        <f>(((L422/60)/60)/24)+DATE(1970,1,1)</f>
        <v>42911.208333333328</v>
      </c>
      <c r="N422">
        <v>1499576400</v>
      </c>
      <c r="O422" s="7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 s="3">
        <f>E423/D423*100</f>
        <v>63.989361702127653</v>
      </c>
      <c r="H423">
        <v>118</v>
      </c>
      <c r="I423" s="4">
        <f>G423/H423</f>
        <v>0.54228272628921736</v>
      </c>
      <c r="J423" t="s">
        <v>21</v>
      </c>
      <c r="K423" t="s">
        <v>22</v>
      </c>
      <c r="L423">
        <v>1498712400</v>
      </c>
      <c r="M423" s="7">
        <f>(((L423/60)/60)/24)+DATE(1970,1,1)</f>
        <v>42915.208333333328</v>
      </c>
      <c r="N423">
        <v>1501304400</v>
      </c>
      <c r="O423" s="7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 s="3">
        <f>E424/D424*100</f>
        <v>127.29885057471265</v>
      </c>
      <c r="H424">
        <v>205</v>
      </c>
      <c r="I424" s="4">
        <f>G424/H424</f>
        <v>0.62097000280347636</v>
      </c>
      <c r="J424" t="s">
        <v>21</v>
      </c>
      <c r="K424" t="s">
        <v>22</v>
      </c>
      <c r="L424">
        <v>1271480400</v>
      </c>
      <c r="M424" s="7">
        <f>(((L424/60)/60)/24)+DATE(1970,1,1)</f>
        <v>40285.208333333336</v>
      </c>
      <c r="N424">
        <v>1273208400</v>
      </c>
      <c r="O424" s="7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 s="3">
        <f>E425/D425*100</f>
        <v>10.638024357239512</v>
      </c>
      <c r="H425">
        <v>162</v>
      </c>
      <c r="I425" s="4">
        <f>G425/H425</f>
        <v>6.5666817019996992E-2</v>
      </c>
      <c r="J425" t="s">
        <v>21</v>
      </c>
      <c r="K425" t="s">
        <v>22</v>
      </c>
      <c r="L425">
        <v>1316667600</v>
      </c>
      <c r="M425" s="7">
        <f>(((L425/60)/60)/24)+DATE(1970,1,1)</f>
        <v>40808.208333333336</v>
      </c>
      <c r="N425">
        <v>1316840400</v>
      </c>
      <c r="O425" s="7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 s="3">
        <f>E426/D426*100</f>
        <v>40.470588235294116</v>
      </c>
      <c r="H426">
        <v>83</v>
      </c>
      <c r="I426" s="4">
        <f>G426/H426</f>
        <v>0.48759744861800142</v>
      </c>
      <c r="J426" t="s">
        <v>21</v>
      </c>
      <c r="K426" t="s">
        <v>22</v>
      </c>
      <c r="L426">
        <v>1524027600</v>
      </c>
      <c r="M426" s="7">
        <f>(((L426/60)/60)/24)+DATE(1970,1,1)</f>
        <v>43208.208333333328</v>
      </c>
      <c r="N426">
        <v>1524546000</v>
      </c>
      <c r="O426" s="7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 s="3">
        <f>E427/D427*100</f>
        <v>287.66666666666663</v>
      </c>
      <c r="H427">
        <v>92</v>
      </c>
      <c r="I427" s="4">
        <f>G427/H427</f>
        <v>3.126811594202898</v>
      </c>
      <c r="J427" t="s">
        <v>21</v>
      </c>
      <c r="K427" t="s">
        <v>22</v>
      </c>
      <c r="L427">
        <v>1438059600</v>
      </c>
      <c r="M427" s="7">
        <f>(((L427/60)/60)/24)+DATE(1970,1,1)</f>
        <v>42213.208333333328</v>
      </c>
      <c r="N427">
        <v>1438578000</v>
      </c>
      <c r="O427" s="7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 s="3">
        <f>E428/D428*100</f>
        <v>572.94444444444446</v>
      </c>
      <c r="H428">
        <v>219</v>
      </c>
      <c r="I428" s="4">
        <f>G428/H428</f>
        <v>2.6161846778285134</v>
      </c>
      <c r="J428" t="s">
        <v>21</v>
      </c>
      <c r="K428" t="s">
        <v>22</v>
      </c>
      <c r="L428">
        <v>1361944800</v>
      </c>
      <c r="M428" s="7">
        <f>(((L428/60)/60)/24)+DATE(1970,1,1)</f>
        <v>41332.25</v>
      </c>
      <c r="N428">
        <v>1362549600</v>
      </c>
      <c r="O428" s="7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 s="3">
        <f>E429/D429*100</f>
        <v>112.90429799426933</v>
      </c>
      <c r="H429">
        <v>2526</v>
      </c>
      <c r="I429" s="4">
        <f>G429/H429</f>
        <v>4.4696871731698069E-2</v>
      </c>
      <c r="J429" t="s">
        <v>21</v>
      </c>
      <c r="K429" t="s">
        <v>22</v>
      </c>
      <c r="L429">
        <v>1410584400</v>
      </c>
      <c r="M429" s="7">
        <f>(((L429/60)/60)/24)+DATE(1970,1,1)</f>
        <v>41895.208333333336</v>
      </c>
      <c r="N429">
        <v>1413349200</v>
      </c>
      <c r="O429" s="7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 s="3">
        <f>E430/D430*100</f>
        <v>46.387573964497044</v>
      </c>
      <c r="H430">
        <v>747</v>
      </c>
      <c r="I430" s="4">
        <f>G430/H430</f>
        <v>6.2098492589688144E-2</v>
      </c>
      <c r="J430" t="s">
        <v>21</v>
      </c>
      <c r="K430" t="s">
        <v>22</v>
      </c>
      <c r="L430">
        <v>1297404000</v>
      </c>
      <c r="M430" s="7">
        <f>(((L430/60)/60)/24)+DATE(1970,1,1)</f>
        <v>40585.25</v>
      </c>
      <c r="N430">
        <v>1298008800</v>
      </c>
      <c r="O430" s="7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 s="3">
        <f>E431/D431*100</f>
        <v>90.675916230366497</v>
      </c>
      <c r="H431">
        <v>2138</v>
      </c>
      <c r="I431" s="4">
        <f>G431/H431</f>
        <v>4.2411560444511928E-2</v>
      </c>
      <c r="J431" t="s">
        <v>21</v>
      </c>
      <c r="K431" t="s">
        <v>22</v>
      </c>
      <c r="L431">
        <v>1392012000</v>
      </c>
      <c r="M431" s="7">
        <f>(((L431/60)/60)/24)+DATE(1970,1,1)</f>
        <v>41680.25</v>
      </c>
      <c r="N431">
        <v>1394427600</v>
      </c>
      <c r="O431" s="7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 s="3">
        <f>E432/D432*100</f>
        <v>67.740740740740748</v>
      </c>
      <c r="H432">
        <v>84</v>
      </c>
      <c r="I432" s="4">
        <f>G432/H432</f>
        <v>0.80643738977072321</v>
      </c>
      <c r="J432" t="s">
        <v>21</v>
      </c>
      <c r="K432" t="s">
        <v>22</v>
      </c>
      <c r="L432">
        <v>1569733200</v>
      </c>
      <c r="M432" s="7">
        <f>(((L432/60)/60)/24)+DATE(1970,1,1)</f>
        <v>43737.208333333328</v>
      </c>
      <c r="N432">
        <v>1572670800</v>
      </c>
      <c r="O432" s="7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 s="3">
        <f>E433/D433*100</f>
        <v>192.49019607843135</v>
      </c>
      <c r="H433">
        <v>94</v>
      </c>
      <c r="I433" s="4">
        <f>G433/H433</f>
        <v>2.0477680433875678</v>
      </c>
      <c r="J433" t="s">
        <v>21</v>
      </c>
      <c r="K433" t="s">
        <v>22</v>
      </c>
      <c r="L433">
        <v>1529643600</v>
      </c>
      <c r="M433" s="7">
        <f>(((L433/60)/60)/24)+DATE(1970,1,1)</f>
        <v>43273.208333333328</v>
      </c>
      <c r="N433">
        <v>1531112400</v>
      </c>
      <c r="O433" s="7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 s="3">
        <f>E434/D434*100</f>
        <v>82.714285714285722</v>
      </c>
      <c r="H434">
        <v>91</v>
      </c>
      <c r="I434" s="4">
        <f>G434/H434</f>
        <v>0.90894819466248045</v>
      </c>
      <c r="J434" t="s">
        <v>21</v>
      </c>
      <c r="K434" t="s">
        <v>22</v>
      </c>
      <c r="L434">
        <v>1399006800</v>
      </c>
      <c r="M434" s="7">
        <f>(((L434/60)/60)/24)+DATE(1970,1,1)</f>
        <v>41761.208333333336</v>
      </c>
      <c r="N434">
        <v>1400734800</v>
      </c>
      <c r="O434" s="7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 s="3">
        <f>E435/D435*100</f>
        <v>54.163920922570021</v>
      </c>
      <c r="H435">
        <v>792</v>
      </c>
      <c r="I435" s="4">
        <f>G435/H435</f>
        <v>6.838878904364902E-2</v>
      </c>
      <c r="J435" t="s">
        <v>21</v>
      </c>
      <c r="K435" t="s">
        <v>22</v>
      </c>
      <c r="L435">
        <v>1385359200</v>
      </c>
      <c r="M435" s="7">
        <f>(((L435/60)/60)/24)+DATE(1970,1,1)</f>
        <v>41603.25</v>
      </c>
      <c r="N435">
        <v>1386741600</v>
      </c>
      <c r="O435" s="7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 s="3">
        <f>E436/D436*100</f>
        <v>16.722222222222221</v>
      </c>
      <c r="H436">
        <v>10</v>
      </c>
      <c r="I436" s="4">
        <f>G436/H436</f>
        <v>1.6722222222222221</v>
      </c>
      <c r="J436" t="s">
        <v>15</v>
      </c>
      <c r="K436" t="s">
        <v>16</v>
      </c>
      <c r="L436">
        <v>1480572000</v>
      </c>
      <c r="M436" s="7">
        <f>(((L436/60)/60)/24)+DATE(1970,1,1)</f>
        <v>42705.25</v>
      </c>
      <c r="N436">
        <v>1481781600</v>
      </c>
      <c r="O436" s="7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 s="3">
        <f>E437/D437*100</f>
        <v>116.87664041994749</v>
      </c>
      <c r="H437">
        <v>1713</v>
      </c>
      <c r="I437" s="4">
        <f>G437/H437</f>
        <v>6.8229212154084937E-2</v>
      </c>
      <c r="J437" t="s">
        <v>107</v>
      </c>
      <c r="K437" t="s">
        <v>108</v>
      </c>
      <c r="L437">
        <v>1418623200</v>
      </c>
      <c r="M437" s="7">
        <f>(((L437/60)/60)/24)+DATE(1970,1,1)</f>
        <v>41988.25</v>
      </c>
      <c r="N437">
        <v>1419660000</v>
      </c>
      <c r="O437" s="7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 s="3">
        <f>E438/D438*100</f>
        <v>1052.1538461538462</v>
      </c>
      <c r="H438">
        <v>249</v>
      </c>
      <c r="I438" s="4">
        <f>G438/H438</f>
        <v>4.2255174544331169</v>
      </c>
      <c r="J438" t="s">
        <v>21</v>
      </c>
      <c r="K438" t="s">
        <v>22</v>
      </c>
      <c r="L438">
        <v>1555736400</v>
      </c>
      <c r="M438" s="7">
        <f>(((L438/60)/60)/24)+DATE(1970,1,1)</f>
        <v>43575.208333333328</v>
      </c>
      <c r="N438">
        <v>1555822800</v>
      </c>
      <c r="O438" s="7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 s="3">
        <f>E439/D439*100</f>
        <v>123.07407407407408</v>
      </c>
      <c r="H439">
        <v>192</v>
      </c>
      <c r="I439" s="4">
        <f>G439/H439</f>
        <v>0.64101080246913578</v>
      </c>
      <c r="J439" t="s">
        <v>21</v>
      </c>
      <c r="K439" t="s">
        <v>22</v>
      </c>
      <c r="L439">
        <v>1442120400</v>
      </c>
      <c r="M439" s="7">
        <f>(((L439/60)/60)/24)+DATE(1970,1,1)</f>
        <v>42260.208333333328</v>
      </c>
      <c r="N439">
        <v>1442379600</v>
      </c>
      <c r="O439" s="7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 s="3">
        <f>E440/D440*100</f>
        <v>178.63855421686748</v>
      </c>
      <c r="H440">
        <v>247</v>
      </c>
      <c r="I440" s="4">
        <f>G440/H440</f>
        <v>0.72323301302375498</v>
      </c>
      <c r="J440" t="s">
        <v>21</v>
      </c>
      <c r="K440" t="s">
        <v>22</v>
      </c>
      <c r="L440">
        <v>1362376800</v>
      </c>
      <c r="M440" s="7">
        <f>(((L440/60)/60)/24)+DATE(1970,1,1)</f>
        <v>41337.25</v>
      </c>
      <c r="N440">
        <v>1364965200</v>
      </c>
      <c r="O440" s="7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 s="3">
        <f>E441/D441*100</f>
        <v>355.28169014084506</v>
      </c>
      <c r="H441">
        <v>2293</v>
      </c>
      <c r="I441" s="4">
        <f>G441/H441</f>
        <v>0.15494186225069562</v>
      </c>
      <c r="J441" t="s">
        <v>21</v>
      </c>
      <c r="K441" t="s">
        <v>22</v>
      </c>
      <c r="L441">
        <v>1478408400</v>
      </c>
      <c r="M441" s="7">
        <f>(((L441/60)/60)/24)+DATE(1970,1,1)</f>
        <v>42680.208333333328</v>
      </c>
      <c r="N441">
        <v>1479016800</v>
      </c>
      <c r="O441" s="7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 s="3">
        <f>E442/D442*100</f>
        <v>161.90634146341463</v>
      </c>
      <c r="H442">
        <v>3131</v>
      </c>
      <c r="I442" s="4">
        <f>G442/H442</f>
        <v>5.1710744638586596E-2</v>
      </c>
      <c r="J442" t="s">
        <v>21</v>
      </c>
      <c r="K442" t="s">
        <v>22</v>
      </c>
      <c r="L442">
        <v>1498798800</v>
      </c>
      <c r="M442" s="7">
        <f>(((L442/60)/60)/24)+DATE(1970,1,1)</f>
        <v>42916.208333333328</v>
      </c>
      <c r="N442">
        <v>1499662800</v>
      </c>
      <c r="O442" s="7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 s="3">
        <f>E443/D443*100</f>
        <v>24.914285714285715</v>
      </c>
      <c r="H443">
        <v>32</v>
      </c>
      <c r="I443" s="4">
        <f>G443/H443</f>
        <v>0.77857142857142858</v>
      </c>
      <c r="J443" t="s">
        <v>21</v>
      </c>
      <c r="K443" t="s">
        <v>22</v>
      </c>
      <c r="L443">
        <v>1335416400</v>
      </c>
      <c r="M443" s="7">
        <f>(((L443/60)/60)/24)+DATE(1970,1,1)</f>
        <v>41025.208333333336</v>
      </c>
      <c r="N443">
        <v>1337835600</v>
      </c>
      <c r="O443" s="7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 s="3">
        <f>E444/D444*100</f>
        <v>198.72222222222223</v>
      </c>
      <c r="H444">
        <v>143</v>
      </c>
      <c r="I444" s="4">
        <f>G444/H444</f>
        <v>1.3896658896658898</v>
      </c>
      <c r="J444" t="s">
        <v>107</v>
      </c>
      <c r="K444" t="s">
        <v>108</v>
      </c>
      <c r="L444">
        <v>1504328400</v>
      </c>
      <c r="M444" s="7">
        <f>(((L444/60)/60)/24)+DATE(1970,1,1)</f>
        <v>42980.208333333328</v>
      </c>
      <c r="N444">
        <v>1505710800</v>
      </c>
      <c r="O444" s="7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 s="3">
        <f>E445/D445*100</f>
        <v>34.752688172043008</v>
      </c>
      <c r="H445">
        <v>90</v>
      </c>
      <c r="I445" s="4">
        <f>G445/H445</f>
        <v>0.38614097968936678</v>
      </c>
      <c r="J445" t="s">
        <v>21</v>
      </c>
      <c r="K445" t="s">
        <v>22</v>
      </c>
      <c r="L445">
        <v>1285822800</v>
      </c>
      <c r="M445" s="7">
        <f>(((L445/60)/60)/24)+DATE(1970,1,1)</f>
        <v>40451.208333333336</v>
      </c>
      <c r="N445">
        <v>1287464400</v>
      </c>
      <c r="O445" s="7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 s="3">
        <f>E446/D446*100</f>
        <v>176.41935483870967</v>
      </c>
      <c r="H446">
        <v>296</v>
      </c>
      <c r="I446" s="4">
        <f>G446/H446</f>
        <v>0.59601133391455963</v>
      </c>
      <c r="J446" t="s">
        <v>21</v>
      </c>
      <c r="K446" t="s">
        <v>22</v>
      </c>
      <c r="L446">
        <v>1311483600</v>
      </c>
      <c r="M446" s="7">
        <f>(((L446/60)/60)/24)+DATE(1970,1,1)</f>
        <v>40748.208333333336</v>
      </c>
      <c r="N446">
        <v>1311656400</v>
      </c>
      <c r="O446" s="7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 s="3">
        <f>E447/D447*100</f>
        <v>511.38095238095235</v>
      </c>
      <c r="H447">
        <v>170</v>
      </c>
      <c r="I447" s="4">
        <f>G447/H447</f>
        <v>3.0081232492997199</v>
      </c>
      <c r="J447" t="s">
        <v>21</v>
      </c>
      <c r="K447" t="s">
        <v>22</v>
      </c>
      <c r="L447">
        <v>1291356000</v>
      </c>
      <c r="M447" s="7">
        <f>(((L447/60)/60)/24)+DATE(1970,1,1)</f>
        <v>40515.25</v>
      </c>
      <c r="N447">
        <v>1293170400</v>
      </c>
      <c r="O447" s="7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 s="3">
        <f>E448/D448*100</f>
        <v>82.044117647058826</v>
      </c>
      <c r="H448">
        <v>186</v>
      </c>
      <c r="I448" s="4">
        <f>G448/H448</f>
        <v>0.44109740670461733</v>
      </c>
      <c r="J448" t="s">
        <v>21</v>
      </c>
      <c r="K448" t="s">
        <v>22</v>
      </c>
      <c r="L448">
        <v>1355810400</v>
      </c>
      <c r="M448" s="7">
        <f>(((L448/60)/60)/24)+DATE(1970,1,1)</f>
        <v>41261.25</v>
      </c>
      <c r="N448">
        <v>1355983200</v>
      </c>
      <c r="O448" s="7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 s="3">
        <f>E449/D449*100</f>
        <v>24.326030927835053</v>
      </c>
      <c r="H449">
        <v>439</v>
      </c>
      <c r="I449" s="4">
        <f>G449/H449</f>
        <v>5.5412371134020623E-2</v>
      </c>
      <c r="J449" t="s">
        <v>40</v>
      </c>
      <c r="K449" t="s">
        <v>41</v>
      </c>
      <c r="L449">
        <v>1513663200</v>
      </c>
      <c r="M449" s="7">
        <f>(((L449/60)/60)/24)+DATE(1970,1,1)</f>
        <v>43088.25</v>
      </c>
      <c r="N449">
        <v>1515045600</v>
      </c>
      <c r="O449" s="7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 s="3">
        <f>E450/D450*100</f>
        <v>50.482758620689658</v>
      </c>
      <c r="H450">
        <v>605</v>
      </c>
      <c r="I450" s="4">
        <f>G450/H450</f>
        <v>8.3442576232544891E-2</v>
      </c>
      <c r="J450" t="s">
        <v>21</v>
      </c>
      <c r="K450" t="s">
        <v>22</v>
      </c>
      <c r="L450">
        <v>1365915600</v>
      </c>
      <c r="M450" s="7">
        <f>(((L450/60)/60)/24)+DATE(1970,1,1)</f>
        <v>41378.208333333336</v>
      </c>
      <c r="N450">
        <v>1366088400</v>
      </c>
      <c r="O450" s="7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 s="3">
        <f>E451/D451*100</f>
        <v>967</v>
      </c>
      <c r="H451">
        <v>86</v>
      </c>
      <c r="I451" s="4">
        <f>G451/H451</f>
        <v>11.244186046511627</v>
      </c>
      <c r="J451" t="s">
        <v>36</v>
      </c>
      <c r="K451" t="s">
        <v>37</v>
      </c>
      <c r="L451">
        <v>1551852000</v>
      </c>
      <c r="M451" s="7">
        <f>(((L451/60)/60)/24)+DATE(1970,1,1)</f>
        <v>43530.25</v>
      </c>
      <c r="N451">
        <v>1553317200</v>
      </c>
      <c r="O451" s="7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 s="3">
        <f>E452/D452*100</f>
        <v>4</v>
      </c>
      <c r="H452">
        <v>1</v>
      </c>
      <c r="I452" s="4">
        <f>G452/H452</f>
        <v>4</v>
      </c>
      <c r="J452" t="s">
        <v>15</v>
      </c>
      <c r="K452" t="s">
        <v>16</v>
      </c>
      <c r="L452">
        <v>1540098000</v>
      </c>
      <c r="M452" s="7">
        <f>(((L452/60)/60)/24)+DATE(1970,1,1)</f>
        <v>43394.208333333328</v>
      </c>
      <c r="N452">
        <v>1542088800</v>
      </c>
      <c r="O452" s="7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 s="3">
        <f>E453/D453*100</f>
        <v>122.84501347708894</v>
      </c>
      <c r="H453">
        <v>6286</v>
      </c>
      <c r="I453" s="4">
        <f>G453/H453</f>
        <v>1.9542636569692799E-2</v>
      </c>
      <c r="J453" t="s">
        <v>21</v>
      </c>
      <c r="K453" t="s">
        <v>22</v>
      </c>
      <c r="L453">
        <v>1500440400</v>
      </c>
      <c r="M453" s="7">
        <f>(((L453/60)/60)/24)+DATE(1970,1,1)</f>
        <v>42935.208333333328</v>
      </c>
      <c r="N453">
        <v>1503118800</v>
      </c>
      <c r="O453" s="7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 s="3">
        <f>E454/D454*100</f>
        <v>63.4375</v>
      </c>
      <c r="H454">
        <v>31</v>
      </c>
      <c r="I454" s="4">
        <f>G454/H454</f>
        <v>2.0463709677419355</v>
      </c>
      <c r="J454" t="s">
        <v>21</v>
      </c>
      <c r="K454" t="s">
        <v>22</v>
      </c>
      <c r="L454">
        <v>1278392400</v>
      </c>
      <c r="M454" s="7">
        <f>(((L454/60)/60)/24)+DATE(1970,1,1)</f>
        <v>40365.208333333336</v>
      </c>
      <c r="N454">
        <v>1278478800</v>
      </c>
      <c r="O454" s="7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 s="3">
        <f>E455/D455*100</f>
        <v>56.331688596491226</v>
      </c>
      <c r="H455">
        <v>1181</v>
      </c>
      <c r="I455" s="4">
        <f>G455/H455</f>
        <v>4.7698296864090793E-2</v>
      </c>
      <c r="J455" t="s">
        <v>21</v>
      </c>
      <c r="K455" t="s">
        <v>22</v>
      </c>
      <c r="L455">
        <v>1480572000</v>
      </c>
      <c r="M455" s="7">
        <f>(((L455/60)/60)/24)+DATE(1970,1,1)</f>
        <v>42705.25</v>
      </c>
      <c r="N455">
        <v>1484114400</v>
      </c>
      <c r="O455" s="7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 s="3">
        <f>E456/D456*100</f>
        <v>44.074999999999996</v>
      </c>
      <c r="H456">
        <v>39</v>
      </c>
      <c r="I456" s="4">
        <f>G456/H456</f>
        <v>1.1301282051282051</v>
      </c>
      <c r="J456" t="s">
        <v>21</v>
      </c>
      <c r="K456" t="s">
        <v>22</v>
      </c>
      <c r="L456">
        <v>1382331600</v>
      </c>
      <c r="M456" s="7">
        <f>(((L456/60)/60)/24)+DATE(1970,1,1)</f>
        <v>41568.208333333336</v>
      </c>
      <c r="N456">
        <v>1385445600</v>
      </c>
      <c r="O456" s="7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 s="3">
        <f>E457/D457*100</f>
        <v>118.37253218884121</v>
      </c>
      <c r="H457">
        <v>3727</v>
      </c>
      <c r="I457" s="4">
        <f>G457/H457</f>
        <v>3.1760808207362816E-2</v>
      </c>
      <c r="J457" t="s">
        <v>21</v>
      </c>
      <c r="K457" t="s">
        <v>22</v>
      </c>
      <c r="L457">
        <v>1316754000</v>
      </c>
      <c r="M457" s="7">
        <f>(((L457/60)/60)/24)+DATE(1970,1,1)</f>
        <v>40809.208333333336</v>
      </c>
      <c r="N457">
        <v>1318741200</v>
      </c>
      <c r="O457" s="7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 s="3">
        <f>E458/D458*100</f>
        <v>104.1243169398907</v>
      </c>
      <c r="H458">
        <v>1605</v>
      </c>
      <c r="I458" s="4">
        <f>G458/H458</f>
        <v>6.4874963825477069E-2</v>
      </c>
      <c r="J458" t="s">
        <v>21</v>
      </c>
      <c r="K458" t="s">
        <v>22</v>
      </c>
      <c r="L458">
        <v>1518242400</v>
      </c>
      <c r="M458" s="7">
        <f>(((L458/60)/60)/24)+DATE(1970,1,1)</f>
        <v>43141.25</v>
      </c>
      <c r="N458">
        <v>1518242400</v>
      </c>
      <c r="O458" s="7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 s="3">
        <f>E459/D459*100</f>
        <v>26.640000000000004</v>
      </c>
      <c r="H459">
        <v>46</v>
      </c>
      <c r="I459" s="4">
        <f>G459/H459</f>
        <v>0.57913043478260884</v>
      </c>
      <c r="J459" t="s">
        <v>21</v>
      </c>
      <c r="K459" t="s">
        <v>22</v>
      </c>
      <c r="L459">
        <v>1476421200</v>
      </c>
      <c r="M459" s="7">
        <f>(((L459/60)/60)/24)+DATE(1970,1,1)</f>
        <v>42657.208333333328</v>
      </c>
      <c r="N459">
        <v>1476594000</v>
      </c>
      <c r="O459" s="7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 s="3">
        <f>E460/D460*100</f>
        <v>351.20118343195264</v>
      </c>
      <c r="H460">
        <v>2120</v>
      </c>
      <c r="I460" s="4">
        <f>G460/H460</f>
        <v>0.16566093558110973</v>
      </c>
      <c r="J460" t="s">
        <v>21</v>
      </c>
      <c r="K460" t="s">
        <v>22</v>
      </c>
      <c r="L460">
        <v>1269752400</v>
      </c>
      <c r="M460" s="7">
        <f>(((L460/60)/60)/24)+DATE(1970,1,1)</f>
        <v>40265.208333333336</v>
      </c>
      <c r="N460">
        <v>1273554000</v>
      </c>
      <c r="O460" s="7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 s="3">
        <f>E461/D461*100</f>
        <v>90.063492063492063</v>
      </c>
      <c r="H461">
        <v>105</v>
      </c>
      <c r="I461" s="4">
        <f>G461/H461</f>
        <v>0.85774754346182913</v>
      </c>
      <c r="J461" t="s">
        <v>21</v>
      </c>
      <c r="K461" t="s">
        <v>22</v>
      </c>
      <c r="L461">
        <v>1419746400</v>
      </c>
      <c r="M461" s="7">
        <f>(((L461/60)/60)/24)+DATE(1970,1,1)</f>
        <v>42001.25</v>
      </c>
      <c r="N461">
        <v>1421906400</v>
      </c>
      <c r="O461" s="7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 s="3">
        <f>E462/D462*100</f>
        <v>171.625</v>
      </c>
      <c r="H462">
        <v>50</v>
      </c>
      <c r="I462" s="4">
        <f>G462/H462</f>
        <v>3.4325000000000001</v>
      </c>
      <c r="J462" t="s">
        <v>21</v>
      </c>
      <c r="K462" t="s">
        <v>22</v>
      </c>
      <c r="L462">
        <v>1281330000</v>
      </c>
      <c r="M462" s="7">
        <f>(((L462/60)/60)/24)+DATE(1970,1,1)</f>
        <v>40399.208333333336</v>
      </c>
      <c r="N462">
        <v>1281589200</v>
      </c>
      <c r="O462" s="7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 s="3">
        <f>E463/D463*100</f>
        <v>141.04655870445345</v>
      </c>
      <c r="H463">
        <v>2080</v>
      </c>
      <c r="I463" s="4">
        <f>G463/H463</f>
        <v>6.7810845530987235E-2</v>
      </c>
      <c r="J463" t="s">
        <v>21</v>
      </c>
      <c r="K463" t="s">
        <v>22</v>
      </c>
      <c r="L463">
        <v>1398661200</v>
      </c>
      <c r="M463" s="7">
        <f>(((L463/60)/60)/24)+DATE(1970,1,1)</f>
        <v>41757.208333333336</v>
      </c>
      <c r="N463">
        <v>1400389200</v>
      </c>
      <c r="O463" s="7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 s="3">
        <f>E464/D464*100</f>
        <v>30.57944915254237</v>
      </c>
      <c r="H464">
        <v>535</v>
      </c>
      <c r="I464" s="4">
        <f>G464/H464</f>
        <v>5.7157848883256764E-2</v>
      </c>
      <c r="J464" t="s">
        <v>21</v>
      </c>
      <c r="K464" t="s">
        <v>22</v>
      </c>
      <c r="L464">
        <v>1359525600</v>
      </c>
      <c r="M464" s="7">
        <f>(((L464/60)/60)/24)+DATE(1970,1,1)</f>
        <v>41304.25</v>
      </c>
      <c r="N464">
        <v>1362808800</v>
      </c>
      <c r="O464" s="7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 s="3">
        <f>E465/D465*100</f>
        <v>108.16455696202532</v>
      </c>
      <c r="H465">
        <v>2105</v>
      </c>
      <c r="I465" s="4">
        <f>G465/H465</f>
        <v>5.1384587630415826E-2</v>
      </c>
      <c r="J465" t="s">
        <v>21</v>
      </c>
      <c r="K465" t="s">
        <v>22</v>
      </c>
      <c r="L465">
        <v>1388469600</v>
      </c>
      <c r="M465" s="7">
        <f>(((L465/60)/60)/24)+DATE(1970,1,1)</f>
        <v>41639.25</v>
      </c>
      <c r="N465">
        <v>1388815200</v>
      </c>
      <c r="O465" s="7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 s="3">
        <f>E466/D466*100</f>
        <v>133.45505617977528</v>
      </c>
      <c r="H466">
        <v>2436</v>
      </c>
      <c r="I466" s="4">
        <f>G466/H466</f>
        <v>5.4784505820925818E-2</v>
      </c>
      <c r="J466" t="s">
        <v>21</v>
      </c>
      <c r="K466" t="s">
        <v>22</v>
      </c>
      <c r="L466">
        <v>1518328800</v>
      </c>
      <c r="M466" s="7">
        <f>(((L466/60)/60)/24)+DATE(1970,1,1)</f>
        <v>43142.25</v>
      </c>
      <c r="N466">
        <v>1519538400</v>
      </c>
      <c r="O466" s="7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 s="3">
        <f>E467/D467*100</f>
        <v>187.85106382978722</v>
      </c>
      <c r="H467">
        <v>80</v>
      </c>
      <c r="I467" s="4">
        <f>G467/H467</f>
        <v>2.3481382978723402</v>
      </c>
      <c r="J467" t="s">
        <v>21</v>
      </c>
      <c r="K467" t="s">
        <v>22</v>
      </c>
      <c r="L467">
        <v>1517032800</v>
      </c>
      <c r="M467" s="7">
        <f>(((L467/60)/60)/24)+DATE(1970,1,1)</f>
        <v>43127.25</v>
      </c>
      <c r="N467">
        <v>1517810400</v>
      </c>
      <c r="O467" s="7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 s="3">
        <f>E468/D468*100</f>
        <v>332</v>
      </c>
      <c r="H468">
        <v>42</v>
      </c>
      <c r="I468" s="4">
        <f>G468/H468</f>
        <v>7.9047619047619051</v>
      </c>
      <c r="J468" t="s">
        <v>21</v>
      </c>
      <c r="K468" t="s">
        <v>22</v>
      </c>
      <c r="L468">
        <v>1368594000</v>
      </c>
      <c r="M468" s="7">
        <f>(((L468/60)/60)/24)+DATE(1970,1,1)</f>
        <v>41409.208333333336</v>
      </c>
      <c r="N468">
        <v>1370581200</v>
      </c>
      <c r="O468" s="7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 s="3">
        <f>E469/D469*100</f>
        <v>575.21428571428578</v>
      </c>
      <c r="H469">
        <v>139</v>
      </c>
      <c r="I469" s="4">
        <f>G469/H469</f>
        <v>4.1382322713257969</v>
      </c>
      <c r="J469" t="s">
        <v>15</v>
      </c>
      <c r="K469" t="s">
        <v>16</v>
      </c>
      <c r="L469">
        <v>1448258400</v>
      </c>
      <c r="M469" s="7">
        <f>(((L469/60)/60)/24)+DATE(1970,1,1)</f>
        <v>42331.25</v>
      </c>
      <c r="N469">
        <v>1448863200</v>
      </c>
      <c r="O469" s="7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 s="3">
        <f>E470/D470*100</f>
        <v>40.5</v>
      </c>
      <c r="H470">
        <v>16</v>
      </c>
      <c r="I470" s="4">
        <f>G470/H470</f>
        <v>2.53125</v>
      </c>
      <c r="J470" t="s">
        <v>21</v>
      </c>
      <c r="K470" t="s">
        <v>22</v>
      </c>
      <c r="L470">
        <v>1555218000</v>
      </c>
      <c r="M470" s="7">
        <f>(((L470/60)/60)/24)+DATE(1970,1,1)</f>
        <v>43569.208333333328</v>
      </c>
      <c r="N470">
        <v>1556600400</v>
      </c>
      <c r="O470" s="7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 s="3">
        <f>E471/D471*100</f>
        <v>184.42857142857144</v>
      </c>
      <c r="H471">
        <v>159</v>
      </c>
      <c r="I471" s="4">
        <f>G471/H471</f>
        <v>1.1599281221922733</v>
      </c>
      <c r="J471" t="s">
        <v>21</v>
      </c>
      <c r="K471" t="s">
        <v>22</v>
      </c>
      <c r="L471">
        <v>1431925200</v>
      </c>
      <c r="M471" s="7">
        <f>(((L471/60)/60)/24)+DATE(1970,1,1)</f>
        <v>42142.208333333328</v>
      </c>
      <c r="N471">
        <v>1432098000</v>
      </c>
      <c r="O471" s="7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 s="3">
        <f>E472/D472*100</f>
        <v>285.80555555555554</v>
      </c>
      <c r="H472">
        <v>381</v>
      </c>
      <c r="I472" s="4">
        <f>G472/H472</f>
        <v>0.75014581510644496</v>
      </c>
      <c r="J472" t="s">
        <v>21</v>
      </c>
      <c r="K472" t="s">
        <v>22</v>
      </c>
      <c r="L472">
        <v>1481522400</v>
      </c>
      <c r="M472" s="7">
        <f>(((L472/60)/60)/24)+DATE(1970,1,1)</f>
        <v>42716.25</v>
      </c>
      <c r="N472">
        <v>1482127200</v>
      </c>
      <c r="O472" s="7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 s="3">
        <f>E473/D473*100</f>
        <v>319</v>
      </c>
      <c r="H473">
        <v>194</v>
      </c>
      <c r="I473" s="4">
        <f>G473/H473</f>
        <v>1.6443298969072164</v>
      </c>
      <c r="J473" t="s">
        <v>40</v>
      </c>
      <c r="K473" t="s">
        <v>41</v>
      </c>
      <c r="L473">
        <v>1335934800</v>
      </c>
      <c r="M473" s="7">
        <f>(((L473/60)/60)/24)+DATE(1970,1,1)</f>
        <v>41031.208333333336</v>
      </c>
      <c r="N473">
        <v>1335934800</v>
      </c>
      <c r="O473" s="7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 s="3">
        <f>E474/D474*100</f>
        <v>39.234070221066318</v>
      </c>
      <c r="H474">
        <v>575</v>
      </c>
      <c r="I474" s="4">
        <f>G474/H474</f>
        <v>6.8233165601854467E-2</v>
      </c>
      <c r="J474" t="s">
        <v>21</v>
      </c>
      <c r="K474" t="s">
        <v>22</v>
      </c>
      <c r="L474">
        <v>1552280400</v>
      </c>
      <c r="M474" s="7">
        <f>(((L474/60)/60)/24)+DATE(1970,1,1)</f>
        <v>43535.208333333328</v>
      </c>
      <c r="N474">
        <v>1556946000</v>
      </c>
      <c r="O474" s="7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 s="3">
        <f>E475/D475*100</f>
        <v>178.14000000000001</v>
      </c>
      <c r="H475">
        <v>106</v>
      </c>
      <c r="I475" s="4">
        <f>G475/H475</f>
        <v>1.6805660377358491</v>
      </c>
      <c r="J475" t="s">
        <v>21</v>
      </c>
      <c r="K475" t="s">
        <v>22</v>
      </c>
      <c r="L475">
        <v>1529989200</v>
      </c>
      <c r="M475" s="7">
        <f>(((L475/60)/60)/24)+DATE(1970,1,1)</f>
        <v>43277.208333333328</v>
      </c>
      <c r="N475">
        <v>1530075600</v>
      </c>
      <c r="O475" s="7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 s="3">
        <f>E476/D476*100</f>
        <v>365.15</v>
      </c>
      <c r="H476">
        <v>142</v>
      </c>
      <c r="I476" s="4">
        <f>G476/H476</f>
        <v>2.5714788732394362</v>
      </c>
      <c r="J476" t="s">
        <v>21</v>
      </c>
      <c r="K476" t="s">
        <v>22</v>
      </c>
      <c r="L476">
        <v>1418709600</v>
      </c>
      <c r="M476" s="7">
        <f>(((L476/60)/60)/24)+DATE(1970,1,1)</f>
        <v>41989.25</v>
      </c>
      <c r="N476">
        <v>1418796000</v>
      </c>
      <c r="O476" s="7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 s="3">
        <f>E477/D477*100</f>
        <v>113.94594594594594</v>
      </c>
      <c r="H477">
        <v>211</v>
      </c>
      <c r="I477" s="4">
        <f>G477/H477</f>
        <v>0.54002817983860629</v>
      </c>
      <c r="J477" t="s">
        <v>21</v>
      </c>
      <c r="K477" t="s">
        <v>22</v>
      </c>
      <c r="L477">
        <v>1372136400</v>
      </c>
      <c r="M477" s="7">
        <f>(((L477/60)/60)/24)+DATE(1970,1,1)</f>
        <v>41450.208333333336</v>
      </c>
      <c r="N477">
        <v>1372482000</v>
      </c>
      <c r="O477" s="7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 s="3">
        <f>E478/D478*100</f>
        <v>29.828720626631856</v>
      </c>
      <c r="H478">
        <v>1120</v>
      </c>
      <c r="I478" s="4">
        <f>G478/H478</f>
        <v>2.6632786273778443E-2</v>
      </c>
      <c r="J478" t="s">
        <v>21</v>
      </c>
      <c r="K478" t="s">
        <v>22</v>
      </c>
      <c r="L478">
        <v>1533877200</v>
      </c>
      <c r="M478" s="7">
        <f>(((L478/60)/60)/24)+DATE(1970,1,1)</f>
        <v>43322.208333333328</v>
      </c>
      <c r="N478">
        <v>1534395600</v>
      </c>
      <c r="O478" s="7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 s="3">
        <f>E479/D479*100</f>
        <v>54.270588235294113</v>
      </c>
      <c r="H479">
        <v>113</v>
      </c>
      <c r="I479" s="4">
        <f>G479/H479</f>
        <v>0.48027069234773551</v>
      </c>
      <c r="J479" t="s">
        <v>21</v>
      </c>
      <c r="K479" t="s">
        <v>22</v>
      </c>
      <c r="L479">
        <v>1309064400</v>
      </c>
      <c r="M479" s="7">
        <f>(((L479/60)/60)/24)+DATE(1970,1,1)</f>
        <v>40720.208333333336</v>
      </c>
      <c r="N479">
        <v>1311397200</v>
      </c>
      <c r="O479" s="7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 s="3">
        <f>E480/D480*100</f>
        <v>236.34156976744185</v>
      </c>
      <c r="H480">
        <v>2756</v>
      </c>
      <c r="I480" s="4">
        <f>G480/H480</f>
        <v>8.5755286562932465E-2</v>
      </c>
      <c r="J480" t="s">
        <v>21</v>
      </c>
      <c r="K480" t="s">
        <v>22</v>
      </c>
      <c r="L480">
        <v>1425877200</v>
      </c>
      <c r="M480" s="7">
        <f>(((L480/60)/60)/24)+DATE(1970,1,1)</f>
        <v>42072.208333333328</v>
      </c>
      <c r="N480">
        <v>1426914000</v>
      </c>
      <c r="O480" s="7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 s="3">
        <f>E481/D481*100</f>
        <v>512.91666666666663</v>
      </c>
      <c r="H481">
        <v>173</v>
      </c>
      <c r="I481" s="4">
        <f>G481/H481</f>
        <v>2.9648362235067434</v>
      </c>
      <c r="J481" t="s">
        <v>40</v>
      </c>
      <c r="K481" t="s">
        <v>41</v>
      </c>
      <c r="L481">
        <v>1501304400</v>
      </c>
      <c r="M481" s="7">
        <f>(((L481/60)/60)/24)+DATE(1970,1,1)</f>
        <v>42945.208333333328</v>
      </c>
      <c r="N481">
        <v>1501477200</v>
      </c>
      <c r="O481" s="7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 s="3">
        <f>E482/D482*100</f>
        <v>100.65116279069768</v>
      </c>
      <c r="H482">
        <v>87</v>
      </c>
      <c r="I482" s="4">
        <f>G482/H482</f>
        <v>1.1569099171344561</v>
      </c>
      <c r="J482" t="s">
        <v>21</v>
      </c>
      <c r="K482" t="s">
        <v>22</v>
      </c>
      <c r="L482">
        <v>1268287200</v>
      </c>
      <c r="M482" s="7">
        <f>(((L482/60)/60)/24)+DATE(1970,1,1)</f>
        <v>40248.25</v>
      </c>
      <c r="N482">
        <v>1269061200</v>
      </c>
      <c r="O482" s="7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 s="3">
        <f>E483/D483*100</f>
        <v>81.348423194303152</v>
      </c>
      <c r="H483">
        <v>1538</v>
      </c>
      <c r="I483" s="4">
        <f>G483/H483</f>
        <v>5.289234277913079E-2</v>
      </c>
      <c r="J483" t="s">
        <v>21</v>
      </c>
      <c r="K483" t="s">
        <v>22</v>
      </c>
      <c r="L483">
        <v>1412139600</v>
      </c>
      <c r="M483" s="7">
        <f>(((L483/60)/60)/24)+DATE(1970,1,1)</f>
        <v>41913.208333333336</v>
      </c>
      <c r="N483">
        <v>1415772000</v>
      </c>
      <c r="O483" s="7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 s="3">
        <f>E484/D484*100</f>
        <v>16.404761904761905</v>
      </c>
      <c r="H484">
        <v>9</v>
      </c>
      <c r="I484" s="4">
        <f>G484/H484</f>
        <v>1.8227513227513228</v>
      </c>
      <c r="J484" t="s">
        <v>21</v>
      </c>
      <c r="K484" t="s">
        <v>22</v>
      </c>
      <c r="L484">
        <v>1330063200</v>
      </c>
      <c r="M484" s="7">
        <f>(((L484/60)/60)/24)+DATE(1970,1,1)</f>
        <v>40963.25</v>
      </c>
      <c r="N484">
        <v>1331013600</v>
      </c>
      <c r="O484" s="7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 s="3">
        <f>E485/D485*100</f>
        <v>52.774617067833695</v>
      </c>
      <c r="H485">
        <v>554</v>
      </c>
      <c r="I485" s="4">
        <f>G485/H485</f>
        <v>9.5261041638688981E-2</v>
      </c>
      <c r="J485" t="s">
        <v>21</v>
      </c>
      <c r="K485" t="s">
        <v>22</v>
      </c>
      <c r="L485">
        <v>1576130400</v>
      </c>
      <c r="M485" s="7">
        <f>(((L485/60)/60)/24)+DATE(1970,1,1)</f>
        <v>43811.25</v>
      </c>
      <c r="N485">
        <v>1576735200</v>
      </c>
      <c r="O485" s="7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 s="3">
        <f>E486/D486*100</f>
        <v>260.20608108108109</v>
      </c>
      <c r="H486">
        <v>1572</v>
      </c>
      <c r="I486" s="4">
        <f>G486/H486</f>
        <v>0.16552549687091672</v>
      </c>
      <c r="J486" t="s">
        <v>40</v>
      </c>
      <c r="K486" t="s">
        <v>41</v>
      </c>
      <c r="L486">
        <v>1407128400</v>
      </c>
      <c r="M486" s="7">
        <f>(((L486/60)/60)/24)+DATE(1970,1,1)</f>
        <v>41855.208333333336</v>
      </c>
      <c r="N486">
        <v>1411362000</v>
      </c>
      <c r="O486" s="7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 s="3">
        <f>E487/D487*100</f>
        <v>30.73289183222958</v>
      </c>
      <c r="H487">
        <v>648</v>
      </c>
      <c r="I487" s="4">
        <f>G487/H487</f>
        <v>4.742730221023083E-2</v>
      </c>
      <c r="J487" t="s">
        <v>40</v>
      </c>
      <c r="K487" t="s">
        <v>41</v>
      </c>
      <c r="L487">
        <v>1560142800</v>
      </c>
      <c r="M487" s="7">
        <f>(((L487/60)/60)/24)+DATE(1970,1,1)</f>
        <v>43626.208333333328</v>
      </c>
      <c r="N487">
        <v>1563685200</v>
      </c>
      <c r="O487" s="7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 s="3">
        <f>E488/D488*100</f>
        <v>13.5</v>
      </c>
      <c r="H488">
        <v>21</v>
      </c>
      <c r="I488" s="4">
        <f>G488/H488</f>
        <v>0.6428571428571429</v>
      </c>
      <c r="J488" t="s">
        <v>40</v>
      </c>
      <c r="K488" t="s">
        <v>41</v>
      </c>
      <c r="L488">
        <v>1520575200</v>
      </c>
      <c r="M488" s="7">
        <f>(((L488/60)/60)/24)+DATE(1970,1,1)</f>
        <v>43168.25</v>
      </c>
      <c r="N488">
        <v>1521867600</v>
      </c>
      <c r="O488" s="7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 s="3">
        <f>E489/D489*100</f>
        <v>178.62556663644605</v>
      </c>
      <c r="H489">
        <v>2346</v>
      </c>
      <c r="I489" s="4">
        <f>G489/H489</f>
        <v>7.6140480237189279E-2</v>
      </c>
      <c r="J489" t="s">
        <v>21</v>
      </c>
      <c r="K489" t="s">
        <v>22</v>
      </c>
      <c r="L489">
        <v>1492664400</v>
      </c>
      <c r="M489" s="7">
        <f>(((L489/60)/60)/24)+DATE(1970,1,1)</f>
        <v>42845.208333333328</v>
      </c>
      <c r="N489">
        <v>1495515600</v>
      </c>
      <c r="O489" s="7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 s="3">
        <f>E490/D490*100</f>
        <v>220.0566037735849</v>
      </c>
      <c r="H490">
        <v>115</v>
      </c>
      <c r="I490" s="4">
        <f>G490/H490</f>
        <v>1.9135356849876948</v>
      </c>
      <c r="J490" t="s">
        <v>21</v>
      </c>
      <c r="K490" t="s">
        <v>22</v>
      </c>
      <c r="L490">
        <v>1454479200</v>
      </c>
      <c r="M490" s="7">
        <f>(((L490/60)/60)/24)+DATE(1970,1,1)</f>
        <v>42403.25</v>
      </c>
      <c r="N490">
        <v>1455948000</v>
      </c>
      <c r="O490" s="7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 s="3">
        <f>E491/D491*100</f>
        <v>101.5108695652174</v>
      </c>
      <c r="H491">
        <v>85</v>
      </c>
      <c r="I491" s="4">
        <f>G491/H491</f>
        <v>1.1942455242966754</v>
      </c>
      <c r="J491" t="s">
        <v>107</v>
      </c>
      <c r="K491" t="s">
        <v>108</v>
      </c>
      <c r="L491">
        <v>1281934800</v>
      </c>
      <c r="M491" s="7">
        <f>(((L491/60)/60)/24)+DATE(1970,1,1)</f>
        <v>40406.208333333336</v>
      </c>
      <c r="N491">
        <v>1282366800</v>
      </c>
      <c r="O491" s="7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 s="3">
        <f>E492/D492*100</f>
        <v>191.5</v>
      </c>
      <c r="H492">
        <v>144</v>
      </c>
      <c r="I492" s="4">
        <f>G492/H492</f>
        <v>1.3298611111111112</v>
      </c>
      <c r="J492" t="s">
        <v>21</v>
      </c>
      <c r="K492" t="s">
        <v>22</v>
      </c>
      <c r="L492">
        <v>1573970400</v>
      </c>
      <c r="M492" s="7">
        <f>(((L492/60)/60)/24)+DATE(1970,1,1)</f>
        <v>43786.25</v>
      </c>
      <c r="N492">
        <v>1574575200</v>
      </c>
      <c r="O492" s="7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 s="3">
        <f>E493/D493*100</f>
        <v>305.34683098591546</v>
      </c>
      <c r="H493">
        <v>2443</v>
      </c>
      <c r="I493" s="4">
        <f>G493/H493</f>
        <v>0.12498846949894206</v>
      </c>
      <c r="J493" t="s">
        <v>21</v>
      </c>
      <c r="K493" t="s">
        <v>22</v>
      </c>
      <c r="L493">
        <v>1372654800</v>
      </c>
      <c r="M493" s="7">
        <f>(((L493/60)/60)/24)+DATE(1970,1,1)</f>
        <v>41456.208333333336</v>
      </c>
      <c r="N493">
        <v>1374901200</v>
      </c>
      <c r="O493" s="7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 s="3">
        <f>E494/D494*100</f>
        <v>23.995287958115181</v>
      </c>
      <c r="H494">
        <v>595</v>
      </c>
      <c r="I494" s="4">
        <f>G494/H494</f>
        <v>4.0328215055655765E-2</v>
      </c>
      <c r="J494" t="s">
        <v>21</v>
      </c>
      <c r="K494" t="s">
        <v>22</v>
      </c>
      <c r="L494">
        <v>1275886800</v>
      </c>
      <c r="M494" s="7">
        <f>(((L494/60)/60)/24)+DATE(1970,1,1)</f>
        <v>40336.208333333336</v>
      </c>
      <c r="N494">
        <v>1278910800</v>
      </c>
      <c r="O494" s="7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 s="3">
        <f>E495/D495*100</f>
        <v>723.77777777777771</v>
      </c>
      <c r="H495">
        <v>64</v>
      </c>
      <c r="I495" s="4">
        <f>G495/H495</f>
        <v>11.309027777777777</v>
      </c>
      <c r="J495" t="s">
        <v>21</v>
      </c>
      <c r="K495" t="s">
        <v>22</v>
      </c>
      <c r="L495">
        <v>1561784400</v>
      </c>
      <c r="M495" s="7">
        <f>(((L495/60)/60)/24)+DATE(1970,1,1)</f>
        <v>43645.208333333328</v>
      </c>
      <c r="N495">
        <v>1562907600</v>
      </c>
      <c r="O495" s="7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 s="3">
        <f>E496/D496*100</f>
        <v>547.36</v>
      </c>
      <c r="H496">
        <v>268</v>
      </c>
      <c r="I496" s="4">
        <f>G496/H496</f>
        <v>2.0423880597014925</v>
      </c>
      <c r="J496" t="s">
        <v>21</v>
      </c>
      <c r="K496" t="s">
        <v>22</v>
      </c>
      <c r="L496">
        <v>1332392400</v>
      </c>
      <c r="M496" s="7">
        <f>(((L496/60)/60)/24)+DATE(1970,1,1)</f>
        <v>40990.208333333336</v>
      </c>
      <c r="N496">
        <v>1332478800</v>
      </c>
      <c r="O496" s="7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 s="3">
        <f>E497/D497*100</f>
        <v>414.49999999999994</v>
      </c>
      <c r="H497">
        <v>195</v>
      </c>
      <c r="I497" s="4">
        <f>G497/H497</f>
        <v>2.1256410256410252</v>
      </c>
      <c r="J497" t="s">
        <v>36</v>
      </c>
      <c r="K497" t="s">
        <v>37</v>
      </c>
      <c r="L497">
        <v>1402376400</v>
      </c>
      <c r="M497" s="7">
        <f>(((L497/60)/60)/24)+DATE(1970,1,1)</f>
        <v>41800.208333333336</v>
      </c>
      <c r="N497">
        <v>1402722000</v>
      </c>
      <c r="O497" s="7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 s="3">
        <f>E498/D498*100</f>
        <v>0.90696409140369971</v>
      </c>
      <c r="H498">
        <v>54</v>
      </c>
      <c r="I498" s="4">
        <f>G498/H498</f>
        <v>1.6795631322290734E-2</v>
      </c>
      <c r="J498" t="s">
        <v>21</v>
      </c>
      <c r="K498" t="s">
        <v>22</v>
      </c>
      <c r="L498">
        <v>1495342800</v>
      </c>
      <c r="M498" s="7">
        <f>(((L498/60)/60)/24)+DATE(1970,1,1)</f>
        <v>42876.208333333328</v>
      </c>
      <c r="N498">
        <v>1496811600</v>
      </c>
      <c r="O498" s="7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 s="3">
        <f>E499/D499*100</f>
        <v>34.173469387755098</v>
      </c>
      <c r="H499">
        <v>120</v>
      </c>
      <c r="I499" s="4">
        <f>G499/H499</f>
        <v>0.28477891156462581</v>
      </c>
      <c r="J499" t="s">
        <v>21</v>
      </c>
      <c r="K499" t="s">
        <v>22</v>
      </c>
      <c r="L499">
        <v>1482213600</v>
      </c>
      <c r="M499" s="7">
        <f>(((L499/60)/60)/24)+DATE(1970,1,1)</f>
        <v>42724.25</v>
      </c>
      <c r="N499">
        <v>1482213600</v>
      </c>
      <c r="O499" s="7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 s="3">
        <f>E500/D500*100</f>
        <v>23.948810754912099</v>
      </c>
      <c r="H500">
        <v>579</v>
      </c>
      <c r="I500" s="4">
        <f>G500/H500</f>
        <v>4.13623674523525E-2</v>
      </c>
      <c r="J500" t="s">
        <v>36</v>
      </c>
      <c r="K500" t="s">
        <v>37</v>
      </c>
      <c r="L500">
        <v>1420092000</v>
      </c>
      <c r="M500" s="7">
        <f>(((L500/60)/60)/24)+DATE(1970,1,1)</f>
        <v>42005.25</v>
      </c>
      <c r="N500">
        <v>1420264800</v>
      </c>
      <c r="O500" s="7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 s="3">
        <f>E501/D501*100</f>
        <v>48.072649572649574</v>
      </c>
      <c r="H501">
        <v>2072</v>
      </c>
      <c r="I501" s="4">
        <f>G501/H501</f>
        <v>2.3201085701085703E-2</v>
      </c>
      <c r="J501" t="s">
        <v>21</v>
      </c>
      <c r="K501" t="s">
        <v>22</v>
      </c>
      <c r="L501">
        <v>1458018000</v>
      </c>
      <c r="M501" s="7">
        <f>(((L501/60)/60)/24)+DATE(1970,1,1)</f>
        <v>42444.208333333328</v>
      </c>
      <c r="N501">
        <v>1458450000</v>
      </c>
      <c r="O501" s="7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 s="3">
        <f>E502/D502*100</f>
        <v>0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 s="7">
        <f>(((L502/60)/60)/24)+DATE(1970,1,1)</f>
        <v>41395.208333333336</v>
      </c>
      <c r="N502">
        <v>1369803600</v>
      </c>
      <c r="O502" s="7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 s="3">
        <f>E503/D503*100</f>
        <v>70.145182291666657</v>
      </c>
      <c r="H503">
        <v>1796</v>
      </c>
      <c r="I503" s="4">
        <f>G503/H503</f>
        <v>3.9056337578878983E-2</v>
      </c>
      <c r="J503" t="s">
        <v>21</v>
      </c>
      <c r="K503" t="s">
        <v>22</v>
      </c>
      <c r="L503">
        <v>1363064400</v>
      </c>
      <c r="M503" s="7">
        <f>(((L503/60)/60)/24)+DATE(1970,1,1)</f>
        <v>41345.208333333336</v>
      </c>
      <c r="N503">
        <v>1363237200</v>
      </c>
      <c r="O503" s="7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 s="3">
        <f>E504/D504*100</f>
        <v>529.92307692307691</v>
      </c>
      <c r="H504">
        <v>186</v>
      </c>
      <c r="I504" s="4">
        <f>G504/H504</f>
        <v>2.8490488006617039</v>
      </c>
      <c r="J504" t="s">
        <v>26</v>
      </c>
      <c r="K504" t="s">
        <v>27</v>
      </c>
      <c r="L504">
        <v>1343365200</v>
      </c>
      <c r="M504" s="7">
        <f>(((L504/60)/60)/24)+DATE(1970,1,1)</f>
        <v>41117.208333333336</v>
      </c>
      <c r="N504">
        <v>1345870800</v>
      </c>
      <c r="O504" s="7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 s="3">
        <f>E505/D505*100</f>
        <v>180.32549019607845</v>
      </c>
      <c r="H505">
        <v>460</v>
      </c>
      <c r="I505" s="4">
        <f>G505/H505</f>
        <v>0.39201193520886618</v>
      </c>
      <c r="J505" t="s">
        <v>21</v>
      </c>
      <c r="K505" t="s">
        <v>22</v>
      </c>
      <c r="L505">
        <v>1435726800</v>
      </c>
      <c r="M505" s="7">
        <f>(((L505/60)/60)/24)+DATE(1970,1,1)</f>
        <v>42186.208333333328</v>
      </c>
      <c r="N505">
        <v>1437454800</v>
      </c>
      <c r="O505" s="7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 s="3">
        <f>E506/D506*100</f>
        <v>92.320000000000007</v>
      </c>
      <c r="H506">
        <v>62</v>
      </c>
      <c r="I506" s="4">
        <f>G506/H506</f>
        <v>1.4890322580645163</v>
      </c>
      <c r="J506" t="s">
        <v>107</v>
      </c>
      <c r="K506" t="s">
        <v>108</v>
      </c>
      <c r="L506">
        <v>1431925200</v>
      </c>
      <c r="M506" s="7">
        <f>(((L506/60)/60)/24)+DATE(1970,1,1)</f>
        <v>42142.208333333328</v>
      </c>
      <c r="N506">
        <v>1432011600</v>
      </c>
      <c r="O506" s="7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 s="3">
        <f>E507/D507*100</f>
        <v>13.901001112347053</v>
      </c>
      <c r="H507">
        <v>347</v>
      </c>
      <c r="I507" s="4">
        <f>G507/H507</f>
        <v>4.0060521937599576E-2</v>
      </c>
      <c r="J507" t="s">
        <v>21</v>
      </c>
      <c r="K507" t="s">
        <v>22</v>
      </c>
      <c r="L507">
        <v>1362722400</v>
      </c>
      <c r="M507" s="7">
        <f>(((L507/60)/60)/24)+DATE(1970,1,1)</f>
        <v>41341.25</v>
      </c>
      <c r="N507">
        <v>1366347600</v>
      </c>
      <c r="O507" s="7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 s="3">
        <f>E508/D508*100</f>
        <v>927.07777777777767</v>
      </c>
      <c r="H508">
        <v>2528</v>
      </c>
      <c r="I508" s="4">
        <f>G508/H508</f>
        <v>0.36672380450070319</v>
      </c>
      <c r="J508" t="s">
        <v>21</v>
      </c>
      <c r="K508" t="s">
        <v>22</v>
      </c>
      <c r="L508">
        <v>1511416800</v>
      </c>
      <c r="M508" s="7">
        <f>(((L508/60)/60)/24)+DATE(1970,1,1)</f>
        <v>43062.25</v>
      </c>
      <c r="N508">
        <v>1512885600</v>
      </c>
      <c r="O508" s="7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 s="3">
        <f>E509/D509*100</f>
        <v>39.857142857142861</v>
      </c>
      <c r="H509">
        <v>19</v>
      </c>
      <c r="I509" s="4">
        <f>G509/H509</f>
        <v>2.0977443609022557</v>
      </c>
      <c r="J509" t="s">
        <v>21</v>
      </c>
      <c r="K509" t="s">
        <v>22</v>
      </c>
      <c r="L509">
        <v>1365483600</v>
      </c>
      <c r="M509" s="7">
        <f>(((L509/60)/60)/24)+DATE(1970,1,1)</f>
        <v>41373.208333333336</v>
      </c>
      <c r="N509">
        <v>1369717200</v>
      </c>
      <c r="O509" s="7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 s="3">
        <f>E510/D510*100</f>
        <v>112.22929936305732</v>
      </c>
      <c r="H510">
        <v>3657</v>
      </c>
      <c r="I510" s="4">
        <f>G510/H510</f>
        <v>3.0688897829657457E-2</v>
      </c>
      <c r="J510" t="s">
        <v>21</v>
      </c>
      <c r="K510" t="s">
        <v>22</v>
      </c>
      <c r="L510">
        <v>1532840400</v>
      </c>
      <c r="M510" s="7">
        <f>(((L510/60)/60)/24)+DATE(1970,1,1)</f>
        <v>43310.208333333328</v>
      </c>
      <c r="N510">
        <v>1534654800</v>
      </c>
      <c r="O510" s="7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 s="3">
        <f>E511/D511*100</f>
        <v>70.925816023738875</v>
      </c>
      <c r="H511">
        <v>1258</v>
      </c>
      <c r="I511" s="4">
        <f>G511/H511</f>
        <v>5.6379821958456977E-2</v>
      </c>
      <c r="J511" t="s">
        <v>21</v>
      </c>
      <c r="K511" t="s">
        <v>22</v>
      </c>
      <c r="L511">
        <v>1336194000</v>
      </c>
      <c r="M511" s="7">
        <f>(((L511/60)/60)/24)+DATE(1970,1,1)</f>
        <v>41034.208333333336</v>
      </c>
      <c r="N511">
        <v>1337058000</v>
      </c>
      <c r="O511" s="7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 s="3">
        <f>E512/D512*100</f>
        <v>119.08974358974358</v>
      </c>
      <c r="H512">
        <v>131</v>
      </c>
      <c r="I512" s="4">
        <f>G512/H512</f>
        <v>0.90908201213544715</v>
      </c>
      <c r="J512" t="s">
        <v>26</v>
      </c>
      <c r="K512" t="s">
        <v>27</v>
      </c>
      <c r="L512">
        <v>1527742800</v>
      </c>
      <c r="M512" s="7">
        <f>(((L512/60)/60)/24)+DATE(1970,1,1)</f>
        <v>43251.208333333328</v>
      </c>
      <c r="N512">
        <v>1529816400</v>
      </c>
      <c r="O512" s="7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 s="3">
        <f>E513/D513*100</f>
        <v>24.017591339648174</v>
      </c>
      <c r="H513">
        <v>362</v>
      </c>
      <c r="I513" s="4">
        <f>G513/H513</f>
        <v>6.6346937402343029E-2</v>
      </c>
      <c r="J513" t="s">
        <v>21</v>
      </c>
      <c r="K513" t="s">
        <v>22</v>
      </c>
      <c r="L513">
        <v>1564030800</v>
      </c>
      <c r="M513" s="7">
        <f>(((L513/60)/60)/24)+DATE(1970,1,1)</f>
        <v>43671.208333333328</v>
      </c>
      <c r="N513">
        <v>1564894800</v>
      </c>
      <c r="O513" s="7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 s="3">
        <f>E514/D514*100</f>
        <v>139.31868131868131</v>
      </c>
      <c r="H514">
        <v>239</v>
      </c>
      <c r="I514" s="4">
        <f>G514/H514</f>
        <v>0.58292335279782981</v>
      </c>
      <c r="J514" t="s">
        <v>21</v>
      </c>
      <c r="K514" t="s">
        <v>22</v>
      </c>
      <c r="L514">
        <v>1404536400</v>
      </c>
      <c r="M514" s="7">
        <f>(((L514/60)/60)/24)+DATE(1970,1,1)</f>
        <v>41825.208333333336</v>
      </c>
      <c r="N514">
        <v>1404622800</v>
      </c>
      <c r="O514" s="7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 s="3">
        <f>E515/D515*100</f>
        <v>39.277108433734945</v>
      </c>
      <c r="H515">
        <v>35</v>
      </c>
      <c r="I515" s="4">
        <f>G515/H515</f>
        <v>1.1222030981067128</v>
      </c>
      <c r="J515" t="s">
        <v>21</v>
      </c>
      <c r="K515" t="s">
        <v>22</v>
      </c>
      <c r="L515">
        <v>1284008400</v>
      </c>
      <c r="M515" s="7">
        <f>(((L515/60)/60)/24)+DATE(1970,1,1)</f>
        <v>40430.208333333336</v>
      </c>
      <c r="N515">
        <v>1284181200</v>
      </c>
      <c r="O515" s="7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 s="3">
        <f>E516/D516*100</f>
        <v>22.439077144917089</v>
      </c>
      <c r="H516">
        <v>528</v>
      </c>
      <c r="I516" s="4">
        <f>G516/H516</f>
        <v>4.2498252168403576E-2</v>
      </c>
      <c r="J516" t="s">
        <v>98</v>
      </c>
      <c r="K516" t="s">
        <v>99</v>
      </c>
      <c r="L516">
        <v>1386309600</v>
      </c>
      <c r="M516" s="7">
        <f>(((L516/60)/60)/24)+DATE(1970,1,1)</f>
        <v>41614.25</v>
      </c>
      <c r="N516">
        <v>1386741600</v>
      </c>
      <c r="O516" s="7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 s="3">
        <f>E517/D517*100</f>
        <v>55.779069767441861</v>
      </c>
      <c r="H517">
        <v>133</v>
      </c>
      <c r="I517" s="4">
        <f>G517/H517</f>
        <v>0.41939150201084108</v>
      </c>
      <c r="J517" t="s">
        <v>15</v>
      </c>
      <c r="K517" t="s">
        <v>16</v>
      </c>
      <c r="L517">
        <v>1324620000</v>
      </c>
      <c r="M517" s="7">
        <f>(((L517/60)/60)/24)+DATE(1970,1,1)</f>
        <v>40900.25</v>
      </c>
      <c r="N517">
        <v>1324792800</v>
      </c>
      <c r="O517" s="7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 s="3">
        <f>E518/D518*100</f>
        <v>42.523125996810208</v>
      </c>
      <c r="H518">
        <v>846</v>
      </c>
      <c r="I518" s="4">
        <f>G518/H518</f>
        <v>5.0263742313014427E-2</v>
      </c>
      <c r="J518" t="s">
        <v>21</v>
      </c>
      <c r="K518" t="s">
        <v>22</v>
      </c>
      <c r="L518">
        <v>1281070800</v>
      </c>
      <c r="M518" s="7">
        <f>(((L518/60)/60)/24)+DATE(1970,1,1)</f>
        <v>40396.208333333336</v>
      </c>
      <c r="N518">
        <v>1284354000</v>
      </c>
      <c r="O518" s="7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 s="3">
        <f>E519/D519*100</f>
        <v>112.00000000000001</v>
      </c>
      <c r="H519">
        <v>78</v>
      </c>
      <c r="I519" s="4">
        <f>G519/H519</f>
        <v>1.4358974358974361</v>
      </c>
      <c r="J519" t="s">
        <v>21</v>
      </c>
      <c r="K519" t="s">
        <v>22</v>
      </c>
      <c r="L519">
        <v>1493960400</v>
      </c>
      <c r="M519" s="7">
        <f>(((L519/60)/60)/24)+DATE(1970,1,1)</f>
        <v>42860.208333333328</v>
      </c>
      <c r="N519">
        <v>1494392400</v>
      </c>
      <c r="O519" s="7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 s="3">
        <f>E520/D520*100</f>
        <v>7.0681818181818183</v>
      </c>
      <c r="H520">
        <v>10</v>
      </c>
      <c r="I520" s="4">
        <f>G520/H520</f>
        <v>0.70681818181818179</v>
      </c>
      <c r="J520" t="s">
        <v>21</v>
      </c>
      <c r="K520" t="s">
        <v>22</v>
      </c>
      <c r="L520">
        <v>1519365600</v>
      </c>
      <c r="M520" s="7">
        <f>(((L520/60)/60)/24)+DATE(1970,1,1)</f>
        <v>43154.25</v>
      </c>
      <c r="N520">
        <v>1519538400</v>
      </c>
      <c r="O520" s="7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 s="3">
        <f>E521/D521*100</f>
        <v>101.74563871693867</v>
      </c>
      <c r="H521">
        <v>1773</v>
      </c>
      <c r="I521" s="4">
        <f>G521/H521</f>
        <v>5.7386147048470768E-2</v>
      </c>
      <c r="J521" t="s">
        <v>21</v>
      </c>
      <c r="K521" t="s">
        <v>22</v>
      </c>
      <c r="L521">
        <v>1420696800</v>
      </c>
      <c r="M521" s="7">
        <f>(((L521/60)/60)/24)+DATE(1970,1,1)</f>
        <v>42012.25</v>
      </c>
      <c r="N521">
        <v>1421906400</v>
      </c>
      <c r="O521" s="7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 s="3">
        <f>E522/D522*100</f>
        <v>425.75</v>
      </c>
      <c r="H522">
        <v>32</v>
      </c>
      <c r="I522" s="4">
        <f>G522/H522</f>
        <v>13.3046875</v>
      </c>
      <c r="J522" t="s">
        <v>21</v>
      </c>
      <c r="K522" t="s">
        <v>22</v>
      </c>
      <c r="L522">
        <v>1555650000</v>
      </c>
      <c r="M522" s="7">
        <f>(((L522/60)/60)/24)+DATE(1970,1,1)</f>
        <v>43574.208333333328</v>
      </c>
      <c r="N522">
        <v>1555909200</v>
      </c>
      <c r="O522" s="7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 s="3">
        <f>E523/D523*100</f>
        <v>145.53947368421052</v>
      </c>
      <c r="H523">
        <v>369</v>
      </c>
      <c r="I523" s="4">
        <f>G523/H523</f>
        <v>0.39441591784338892</v>
      </c>
      <c r="J523" t="s">
        <v>21</v>
      </c>
      <c r="K523" t="s">
        <v>22</v>
      </c>
      <c r="L523">
        <v>1471928400</v>
      </c>
      <c r="M523" s="7">
        <f>(((L523/60)/60)/24)+DATE(1970,1,1)</f>
        <v>42605.208333333328</v>
      </c>
      <c r="N523">
        <v>1472446800</v>
      </c>
      <c r="O523" s="7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 s="3">
        <f>E524/D524*100</f>
        <v>32.453465346534657</v>
      </c>
      <c r="H524">
        <v>191</v>
      </c>
      <c r="I524" s="4">
        <f>G524/H524</f>
        <v>0.16991343113368931</v>
      </c>
      <c r="J524" t="s">
        <v>21</v>
      </c>
      <c r="K524" t="s">
        <v>22</v>
      </c>
      <c r="L524">
        <v>1341291600</v>
      </c>
      <c r="M524" s="7">
        <f>(((L524/60)/60)/24)+DATE(1970,1,1)</f>
        <v>41093.208333333336</v>
      </c>
      <c r="N524">
        <v>1342328400</v>
      </c>
      <c r="O524" s="7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 s="3">
        <f>E525/D525*100</f>
        <v>700.33333333333326</v>
      </c>
      <c r="H525">
        <v>89</v>
      </c>
      <c r="I525" s="4">
        <f>G525/H525</f>
        <v>7.8689138576779021</v>
      </c>
      <c r="J525" t="s">
        <v>21</v>
      </c>
      <c r="K525" t="s">
        <v>22</v>
      </c>
      <c r="L525">
        <v>1267682400</v>
      </c>
      <c r="M525" s="7">
        <f>(((L525/60)/60)/24)+DATE(1970,1,1)</f>
        <v>40241.25</v>
      </c>
      <c r="N525">
        <v>1268114400</v>
      </c>
      <c r="O525" s="7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 s="3">
        <f>E526/D526*100</f>
        <v>83.904860392967933</v>
      </c>
      <c r="H526">
        <v>1979</v>
      </c>
      <c r="I526" s="4">
        <f>G526/H526</f>
        <v>4.2397605049503753E-2</v>
      </c>
      <c r="J526" t="s">
        <v>21</v>
      </c>
      <c r="K526" t="s">
        <v>22</v>
      </c>
      <c r="L526">
        <v>1272258000</v>
      </c>
      <c r="M526" s="7">
        <f>(((L526/60)/60)/24)+DATE(1970,1,1)</f>
        <v>40294.208333333336</v>
      </c>
      <c r="N526">
        <v>1273381200</v>
      </c>
      <c r="O526" s="7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 s="3">
        <f>E527/D527*100</f>
        <v>84.19047619047619</v>
      </c>
      <c r="H527">
        <v>63</v>
      </c>
      <c r="I527" s="4">
        <f>G527/H527</f>
        <v>1.3363567649281936</v>
      </c>
      <c r="J527" t="s">
        <v>21</v>
      </c>
      <c r="K527" t="s">
        <v>22</v>
      </c>
      <c r="L527">
        <v>1290492000</v>
      </c>
      <c r="M527" s="7">
        <f>(((L527/60)/60)/24)+DATE(1970,1,1)</f>
        <v>40505.25</v>
      </c>
      <c r="N527">
        <v>1290837600</v>
      </c>
      <c r="O527" s="7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 s="3">
        <f>E528/D528*100</f>
        <v>155.95180722891567</v>
      </c>
      <c r="H528">
        <v>147</v>
      </c>
      <c r="I528" s="4">
        <f>G528/H528</f>
        <v>1.0608966478157529</v>
      </c>
      <c r="J528" t="s">
        <v>21</v>
      </c>
      <c r="K528" t="s">
        <v>22</v>
      </c>
      <c r="L528">
        <v>1451109600</v>
      </c>
      <c r="M528" s="7">
        <f>(((L528/60)/60)/24)+DATE(1970,1,1)</f>
        <v>42364.25</v>
      </c>
      <c r="N528">
        <v>1454306400</v>
      </c>
      <c r="O528" s="7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 s="3">
        <f>E529/D529*100</f>
        <v>99.619450317124731</v>
      </c>
      <c r="H529">
        <v>6080</v>
      </c>
      <c r="I529" s="4">
        <f>G529/H529</f>
        <v>1.6384778012684988E-2</v>
      </c>
      <c r="J529" t="s">
        <v>15</v>
      </c>
      <c r="K529" t="s">
        <v>16</v>
      </c>
      <c r="L529">
        <v>1454652000</v>
      </c>
      <c r="M529" s="7">
        <f>(((L529/60)/60)/24)+DATE(1970,1,1)</f>
        <v>42405.25</v>
      </c>
      <c r="N529">
        <v>1457762400</v>
      </c>
      <c r="O529" s="7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 s="3">
        <f>E530/D530*100</f>
        <v>80.300000000000011</v>
      </c>
      <c r="H530">
        <v>80</v>
      </c>
      <c r="I530" s="4">
        <f>G530/H530</f>
        <v>1.0037500000000001</v>
      </c>
      <c r="J530" t="s">
        <v>40</v>
      </c>
      <c r="K530" t="s">
        <v>41</v>
      </c>
      <c r="L530">
        <v>1385186400</v>
      </c>
      <c r="M530" s="7">
        <f>(((L530/60)/60)/24)+DATE(1970,1,1)</f>
        <v>41601.25</v>
      </c>
      <c r="N530">
        <v>1389074400</v>
      </c>
      <c r="O530" s="7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 s="3">
        <f>E531/D531*100</f>
        <v>11.254901960784313</v>
      </c>
      <c r="H531">
        <v>9</v>
      </c>
      <c r="I531" s="4">
        <f>G531/H531</f>
        <v>1.2505446623093681</v>
      </c>
      <c r="J531" t="s">
        <v>21</v>
      </c>
      <c r="K531" t="s">
        <v>22</v>
      </c>
      <c r="L531">
        <v>1399698000</v>
      </c>
      <c r="M531" s="7">
        <f>(((L531/60)/60)/24)+DATE(1970,1,1)</f>
        <v>41769.208333333336</v>
      </c>
      <c r="N531">
        <v>1402117200</v>
      </c>
      <c r="O531" s="7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 s="3">
        <f>E532/D532*100</f>
        <v>91.740952380952379</v>
      </c>
      <c r="H532">
        <v>1784</v>
      </c>
      <c r="I532" s="4">
        <f>G532/H532</f>
        <v>5.1424300661968819E-2</v>
      </c>
      <c r="J532" t="s">
        <v>21</v>
      </c>
      <c r="K532" t="s">
        <v>22</v>
      </c>
      <c r="L532">
        <v>1283230800</v>
      </c>
      <c r="M532" s="7">
        <f>(((L532/60)/60)/24)+DATE(1970,1,1)</f>
        <v>40421.208333333336</v>
      </c>
      <c r="N532">
        <v>1284440400</v>
      </c>
      <c r="O532" s="7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 s="3">
        <f>E533/D533*100</f>
        <v>95.521156936261391</v>
      </c>
      <c r="H533">
        <v>3640</v>
      </c>
      <c r="I533" s="4">
        <f>G533/H533</f>
        <v>2.6242076081390491E-2</v>
      </c>
      <c r="J533" t="s">
        <v>98</v>
      </c>
      <c r="K533" t="s">
        <v>99</v>
      </c>
      <c r="L533">
        <v>1384149600</v>
      </c>
      <c r="M533" s="7">
        <f>(((L533/60)/60)/24)+DATE(1970,1,1)</f>
        <v>41589.25</v>
      </c>
      <c r="N533">
        <v>1388988000</v>
      </c>
      <c r="O533" s="7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 s="3">
        <f>E534/D534*100</f>
        <v>502.87499999999994</v>
      </c>
      <c r="H534">
        <v>126</v>
      </c>
      <c r="I534" s="4">
        <f>G534/H534</f>
        <v>3.9910714285714279</v>
      </c>
      <c r="J534" t="s">
        <v>15</v>
      </c>
      <c r="K534" t="s">
        <v>16</v>
      </c>
      <c r="L534">
        <v>1516860000</v>
      </c>
      <c r="M534" s="7">
        <f>(((L534/60)/60)/24)+DATE(1970,1,1)</f>
        <v>43125.25</v>
      </c>
      <c r="N534">
        <v>1516946400</v>
      </c>
      <c r="O534" s="7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 s="3">
        <f>E535/D535*100</f>
        <v>159.24394463667818</v>
      </c>
      <c r="H535">
        <v>2218</v>
      </c>
      <c r="I535" s="4">
        <f>G535/H535</f>
        <v>7.1796187843407661E-2</v>
      </c>
      <c r="J535" t="s">
        <v>40</v>
      </c>
      <c r="K535" t="s">
        <v>41</v>
      </c>
      <c r="L535">
        <v>1374642000</v>
      </c>
      <c r="M535" s="7">
        <f>(((L535/60)/60)/24)+DATE(1970,1,1)</f>
        <v>41479.208333333336</v>
      </c>
      <c r="N535">
        <v>1377752400</v>
      </c>
      <c r="O535" s="7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 s="3">
        <f>E536/D536*100</f>
        <v>15.022446689113355</v>
      </c>
      <c r="H536">
        <v>243</v>
      </c>
      <c r="I536" s="4">
        <f>G536/H536</f>
        <v>6.1820768267956197E-2</v>
      </c>
      <c r="J536" t="s">
        <v>21</v>
      </c>
      <c r="K536" t="s">
        <v>22</v>
      </c>
      <c r="L536">
        <v>1534482000</v>
      </c>
      <c r="M536" s="7">
        <f>(((L536/60)/60)/24)+DATE(1970,1,1)</f>
        <v>43329.208333333328</v>
      </c>
      <c r="N536">
        <v>1534568400</v>
      </c>
      <c r="O536" s="7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 s="3">
        <f>E537/D537*100</f>
        <v>482.03846153846149</v>
      </c>
      <c r="H537">
        <v>202</v>
      </c>
      <c r="I537" s="4">
        <f>G537/H537</f>
        <v>2.3863290175171361</v>
      </c>
      <c r="J537" t="s">
        <v>107</v>
      </c>
      <c r="K537" t="s">
        <v>108</v>
      </c>
      <c r="L537">
        <v>1528434000</v>
      </c>
      <c r="M537" s="7">
        <f>(((L537/60)/60)/24)+DATE(1970,1,1)</f>
        <v>43259.208333333328</v>
      </c>
      <c r="N537">
        <v>1528606800</v>
      </c>
      <c r="O537" s="7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 s="3">
        <f>E538/D538*100</f>
        <v>149.96938775510205</v>
      </c>
      <c r="H538">
        <v>140</v>
      </c>
      <c r="I538" s="4">
        <f>G538/H538</f>
        <v>1.0712099125364432</v>
      </c>
      <c r="J538" t="s">
        <v>107</v>
      </c>
      <c r="K538" t="s">
        <v>108</v>
      </c>
      <c r="L538">
        <v>1282626000</v>
      </c>
      <c r="M538" s="7">
        <f>(((L538/60)/60)/24)+DATE(1970,1,1)</f>
        <v>40414.208333333336</v>
      </c>
      <c r="N538">
        <v>1284872400</v>
      </c>
      <c r="O538" s="7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 s="3">
        <f>E539/D539*100</f>
        <v>117.22156398104266</v>
      </c>
      <c r="H539">
        <v>1052</v>
      </c>
      <c r="I539" s="4">
        <f>G539/H539</f>
        <v>0.11142734218730291</v>
      </c>
      <c r="J539" t="s">
        <v>36</v>
      </c>
      <c r="K539" t="s">
        <v>37</v>
      </c>
      <c r="L539">
        <v>1535605200</v>
      </c>
      <c r="M539" s="7">
        <f>(((L539/60)/60)/24)+DATE(1970,1,1)</f>
        <v>43342.208333333328</v>
      </c>
      <c r="N539">
        <v>1537592400</v>
      </c>
      <c r="O539" s="7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 s="3">
        <f>E540/D540*100</f>
        <v>37.695968274950431</v>
      </c>
      <c r="H540">
        <v>1296</v>
      </c>
      <c r="I540" s="4">
        <f>G540/H540</f>
        <v>2.9086395273881505E-2</v>
      </c>
      <c r="J540" t="s">
        <v>21</v>
      </c>
      <c r="K540" t="s">
        <v>22</v>
      </c>
      <c r="L540">
        <v>1379826000</v>
      </c>
      <c r="M540" s="7">
        <f>(((L540/60)/60)/24)+DATE(1970,1,1)</f>
        <v>41539.208333333336</v>
      </c>
      <c r="N540">
        <v>1381208400</v>
      </c>
      <c r="O540" s="7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 s="3">
        <f>E541/D541*100</f>
        <v>72.653061224489804</v>
      </c>
      <c r="H541">
        <v>77</v>
      </c>
      <c r="I541" s="4">
        <f>G541/H541</f>
        <v>0.94354624966869871</v>
      </c>
      <c r="J541" t="s">
        <v>21</v>
      </c>
      <c r="K541" t="s">
        <v>22</v>
      </c>
      <c r="L541">
        <v>1561957200</v>
      </c>
      <c r="M541" s="7">
        <f>(((L541/60)/60)/24)+DATE(1970,1,1)</f>
        <v>43647.208333333328</v>
      </c>
      <c r="N541">
        <v>1562475600</v>
      </c>
      <c r="O541" s="7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 s="3">
        <f>E542/D542*100</f>
        <v>265.98113207547169</v>
      </c>
      <c r="H542">
        <v>247</v>
      </c>
      <c r="I542" s="4">
        <f>G542/H542</f>
        <v>1.0768466885646628</v>
      </c>
      <c r="J542" t="s">
        <v>21</v>
      </c>
      <c r="K542" t="s">
        <v>22</v>
      </c>
      <c r="L542">
        <v>1525496400</v>
      </c>
      <c r="M542" s="7">
        <f>(((L542/60)/60)/24)+DATE(1970,1,1)</f>
        <v>43225.208333333328</v>
      </c>
      <c r="N542">
        <v>1527397200</v>
      </c>
      <c r="O542" s="7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 s="3">
        <f>E543/D543*100</f>
        <v>24.205617977528089</v>
      </c>
      <c r="H543">
        <v>395</v>
      </c>
      <c r="I543" s="4">
        <f>G543/H543</f>
        <v>6.1280045512729336E-2</v>
      </c>
      <c r="J543" t="s">
        <v>107</v>
      </c>
      <c r="K543" t="s">
        <v>108</v>
      </c>
      <c r="L543">
        <v>1433912400</v>
      </c>
      <c r="M543" s="7">
        <f>(((L543/60)/60)/24)+DATE(1970,1,1)</f>
        <v>42165.208333333328</v>
      </c>
      <c r="N543">
        <v>1436158800</v>
      </c>
      <c r="O543" s="7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 s="3">
        <f>E544/D544*100</f>
        <v>2.5064935064935066</v>
      </c>
      <c r="H544">
        <v>49</v>
      </c>
      <c r="I544" s="4">
        <f>G544/H544</f>
        <v>5.1152928703949115E-2</v>
      </c>
      <c r="J544" t="s">
        <v>40</v>
      </c>
      <c r="K544" t="s">
        <v>41</v>
      </c>
      <c r="L544">
        <v>1453442400</v>
      </c>
      <c r="M544" s="7">
        <f>(((L544/60)/60)/24)+DATE(1970,1,1)</f>
        <v>42391.25</v>
      </c>
      <c r="N544">
        <v>1456034400</v>
      </c>
      <c r="O544" s="7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 s="3">
        <f>E545/D545*100</f>
        <v>16.329799764428738</v>
      </c>
      <c r="H545">
        <v>180</v>
      </c>
      <c r="I545" s="4">
        <f>G545/H545</f>
        <v>9.0721109802381877E-2</v>
      </c>
      <c r="J545" t="s">
        <v>21</v>
      </c>
      <c r="K545" t="s">
        <v>22</v>
      </c>
      <c r="L545">
        <v>1378875600</v>
      </c>
      <c r="M545" s="7">
        <f>(((L545/60)/60)/24)+DATE(1970,1,1)</f>
        <v>41528.208333333336</v>
      </c>
      <c r="N545">
        <v>1380171600</v>
      </c>
      <c r="O545" s="7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 s="3">
        <f>E546/D546*100</f>
        <v>276.5</v>
      </c>
      <c r="H546">
        <v>84</v>
      </c>
      <c r="I546" s="4">
        <f>G546/H546</f>
        <v>3.2916666666666665</v>
      </c>
      <c r="J546" t="s">
        <v>21</v>
      </c>
      <c r="K546" t="s">
        <v>22</v>
      </c>
      <c r="L546">
        <v>1452232800</v>
      </c>
      <c r="M546" s="7">
        <f>(((L546/60)/60)/24)+DATE(1970,1,1)</f>
        <v>42377.25</v>
      </c>
      <c r="N546">
        <v>1453356000</v>
      </c>
      <c r="O546" s="7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 s="3">
        <f>E547/D547*100</f>
        <v>88.803571428571431</v>
      </c>
      <c r="H547">
        <v>2690</v>
      </c>
      <c r="I547" s="4">
        <f>G547/H547</f>
        <v>3.3012480084970791E-2</v>
      </c>
      <c r="J547" t="s">
        <v>21</v>
      </c>
      <c r="K547" t="s">
        <v>22</v>
      </c>
      <c r="L547">
        <v>1577253600</v>
      </c>
      <c r="M547" s="7">
        <f>(((L547/60)/60)/24)+DATE(1970,1,1)</f>
        <v>43824.25</v>
      </c>
      <c r="N547">
        <v>1578981600</v>
      </c>
      <c r="O547" s="7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 s="3">
        <f>E548/D548*100</f>
        <v>163.57142857142856</v>
      </c>
      <c r="H548">
        <v>88</v>
      </c>
      <c r="I548" s="4">
        <f>G548/H548</f>
        <v>1.8587662337662336</v>
      </c>
      <c r="J548" t="s">
        <v>21</v>
      </c>
      <c r="K548" t="s">
        <v>22</v>
      </c>
      <c r="L548">
        <v>1537160400</v>
      </c>
      <c r="M548" s="7">
        <f>(((L548/60)/60)/24)+DATE(1970,1,1)</f>
        <v>43360.208333333328</v>
      </c>
      <c r="N548">
        <v>1537419600</v>
      </c>
      <c r="O548" s="7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 s="3">
        <f>E549/D549*100</f>
        <v>969</v>
      </c>
      <c r="H549">
        <v>156</v>
      </c>
      <c r="I549" s="4">
        <f>G549/H549</f>
        <v>6.2115384615384617</v>
      </c>
      <c r="J549" t="s">
        <v>21</v>
      </c>
      <c r="K549" t="s">
        <v>22</v>
      </c>
      <c r="L549">
        <v>1422165600</v>
      </c>
      <c r="M549" s="7">
        <f>(((L549/60)/60)/24)+DATE(1970,1,1)</f>
        <v>42029.25</v>
      </c>
      <c r="N549">
        <v>1423202400</v>
      </c>
      <c r="O549" s="7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 s="3">
        <f>E550/D550*100</f>
        <v>270.91376701966715</v>
      </c>
      <c r="H550">
        <v>2985</v>
      </c>
      <c r="I550" s="4">
        <f>G550/H550</f>
        <v>9.0758380911111269E-2</v>
      </c>
      <c r="J550" t="s">
        <v>21</v>
      </c>
      <c r="K550" t="s">
        <v>22</v>
      </c>
      <c r="L550">
        <v>1459486800</v>
      </c>
      <c r="M550" s="7">
        <f>(((L550/60)/60)/24)+DATE(1970,1,1)</f>
        <v>42461.208333333328</v>
      </c>
      <c r="N550">
        <v>1460610000</v>
      </c>
      <c r="O550" s="7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 s="3">
        <f>E551/D551*100</f>
        <v>284.21355932203392</v>
      </c>
      <c r="H551">
        <v>762</v>
      </c>
      <c r="I551" s="4">
        <f>G551/H551</f>
        <v>0.37298367365096313</v>
      </c>
      <c r="J551" t="s">
        <v>21</v>
      </c>
      <c r="K551" t="s">
        <v>22</v>
      </c>
      <c r="L551">
        <v>1369717200</v>
      </c>
      <c r="M551" s="7">
        <f>(((L551/60)/60)/24)+DATE(1970,1,1)</f>
        <v>41422.208333333336</v>
      </c>
      <c r="N551">
        <v>1370494800</v>
      </c>
      <c r="O551" s="7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 s="3">
        <f>E552/D552*100</f>
        <v>4</v>
      </c>
      <c r="H552">
        <v>1</v>
      </c>
      <c r="I552" s="4">
        <f>G552/H552</f>
        <v>4</v>
      </c>
      <c r="J552" t="s">
        <v>98</v>
      </c>
      <c r="K552" t="s">
        <v>99</v>
      </c>
      <c r="L552">
        <v>1330495200</v>
      </c>
      <c r="M552" s="7">
        <f>(((L552/60)/60)/24)+DATE(1970,1,1)</f>
        <v>40968.25</v>
      </c>
      <c r="N552">
        <v>1332306000</v>
      </c>
      <c r="O552" s="7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 s="3">
        <f>E553/D553*100</f>
        <v>58.6329816768462</v>
      </c>
      <c r="H553">
        <v>2779</v>
      </c>
      <c r="I553" s="4">
        <f>G553/H553</f>
        <v>2.1098590024054047E-2</v>
      </c>
      <c r="J553" t="s">
        <v>26</v>
      </c>
      <c r="K553" t="s">
        <v>27</v>
      </c>
      <c r="L553">
        <v>1419055200</v>
      </c>
      <c r="M553" s="7">
        <f>(((L553/60)/60)/24)+DATE(1970,1,1)</f>
        <v>41993.25</v>
      </c>
      <c r="N553">
        <v>1422511200</v>
      </c>
      <c r="O553" s="7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 s="3">
        <f>E554/D554*100</f>
        <v>98.51111111111112</v>
      </c>
      <c r="H554">
        <v>92</v>
      </c>
      <c r="I554" s="4">
        <f>G554/H554</f>
        <v>1.0707729468599034</v>
      </c>
      <c r="J554" t="s">
        <v>21</v>
      </c>
      <c r="K554" t="s">
        <v>22</v>
      </c>
      <c r="L554">
        <v>1480140000</v>
      </c>
      <c r="M554" s="7">
        <f>(((L554/60)/60)/24)+DATE(1970,1,1)</f>
        <v>42700.25</v>
      </c>
      <c r="N554">
        <v>1480312800</v>
      </c>
      <c r="O554" s="7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 s="3">
        <f>E555/D555*100</f>
        <v>43.975381008206334</v>
      </c>
      <c r="H555">
        <v>1028</v>
      </c>
      <c r="I555" s="4">
        <f>G555/H555</f>
        <v>4.2777607984636513E-2</v>
      </c>
      <c r="J555" t="s">
        <v>21</v>
      </c>
      <c r="K555" t="s">
        <v>22</v>
      </c>
      <c r="L555">
        <v>1293948000</v>
      </c>
      <c r="M555" s="7">
        <f>(((L555/60)/60)/24)+DATE(1970,1,1)</f>
        <v>40545.25</v>
      </c>
      <c r="N555">
        <v>1294034400</v>
      </c>
      <c r="O555" s="7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 s="3">
        <f>E556/D556*100</f>
        <v>151.66315789473683</v>
      </c>
      <c r="H556">
        <v>554</v>
      </c>
      <c r="I556" s="4">
        <f>G556/H556</f>
        <v>0.27376021280638418</v>
      </c>
      <c r="J556" t="s">
        <v>15</v>
      </c>
      <c r="K556" t="s">
        <v>16</v>
      </c>
      <c r="L556">
        <v>1482127200</v>
      </c>
      <c r="M556" s="7">
        <f>(((L556/60)/60)/24)+DATE(1970,1,1)</f>
        <v>42723.25</v>
      </c>
      <c r="N556">
        <v>1482645600</v>
      </c>
      <c r="O556" s="7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 s="3">
        <f>E557/D557*100</f>
        <v>223.63492063492063</v>
      </c>
      <c r="H557">
        <v>135</v>
      </c>
      <c r="I557" s="4">
        <f>G557/H557</f>
        <v>1.6565549676660787</v>
      </c>
      <c r="J557" t="s">
        <v>36</v>
      </c>
      <c r="K557" t="s">
        <v>37</v>
      </c>
      <c r="L557">
        <v>1396414800</v>
      </c>
      <c r="M557" s="7">
        <f>(((L557/60)/60)/24)+DATE(1970,1,1)</f>
        <v>41731.208333333336</v>
      </c>
      <c r="N557">
        <v>1399093200</v>
      </c>
      <c r="O557" s="7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 s="3">
        <f>E558/D558*100</f>
        <v>239.75</v>
      </c>
      <c r="H558">
        <v>122</v>
      </c>
      <c r="I558" s="4">
        <f>G558/H558</f>
        <v>1.9651639344262295</v>
      </c>
      <c r="J558" t="s">
        <v>21</v>
      </c>
      <c r="K558" t="s">
        <v>22</v>
      </c>
      <c r="L558">
        <v>1315285200</v>
      </c>
      <c r="M558" s="7">
        <f>(((L558/60)/60)/24)+DATE(1970,1,1)</f>
        <v>40792.208333333336</v>
      </c>
      <c r="N558">
        <v>1315890000</v>
      </c>
      <c r="O558" s="7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 s="3">
        <f>E559/D559*100</f>
        <v>199.33333333333334</v>
      </c>
      <c r="H559">
        <v>221</v>
      </c>
      <c r="I559" s="4">
        <f>G559/H559</f>
        <v>0.90196078431372551</v>
      </c>
      <c r="J559" t="s">
        <v>21</v>
      </c>
      <c r="K559" t="s">
        <v>22</v>
      </c>
      <c r="L559">
        <v>1443762000</v>
      </c>
      <c r="M559" s="7">
        <f>(((L559/60)/60)/24)+DATE(1970,1,1)</f>
        <v>42279.208333333328</v>
      </c>
      <c r="N559">
        <v>1444021200</v>
      </c>
      <c r="O559" s="7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 s="3">
        <f>E560/D560*100</f>
        <v>137.34482758620689</v>
      </c>
      <c r="H560">
        <v>126</v>
      </c>
      <c r="I560" s="4">
        <f>G560/H560</f>
        <v>1.0900383141762451</v>
      </c>
      <c r="J560" t="s">
        <v>21</v>
      </c>
      <c r="K560" t="s">
        <v>22</v>
      </c>
      <c r="L560">
        <v>1456293600</v>
      </c>
      <c r="M560" s="7">
        <f>(((L560/60)/60)/24)+DATE(1970,1,1)</f>
        <v>42424.25</v>
      </c>
      <c r="N560">
        <v>1460005200</v>
      </c>
      <c r="O560" s="7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 s="3">
        <f>E561/D561*100</f>
        <v>100.9696106362773</v>
      </c>
      <c r="H561">
        <v>1022</v>
      </c>
      <c r="I561" s="4">
        <f>G561/H561</f>
        <v>9.8796096512991483E-2</v>
      </c>
      <c r="J561" t="s">
        <v>21</v>
      </c>
      <c r="K561" t="s">
        <v>22</v>
      </c>
      <c r="L561">
        <v>1470114000</v>
      </c>
      <c r="M561" s="7">
        <f>(((L561/60)/60)/24)+DATE(1970,1,1)</f>
        <v>42584.208333333328</v>
      </c>
      <c r="N561">
        <v>1470718800</v>
      </c>
      <c r="O561" s="7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 s="3">
        <f>E562/D562*100</f>
        <v>794.16</v>
      </c>
      <c r="H562">
        <v>3177</v>
      </c>
      <c r="I562" s="4">
        <f>G562/H562</f>
        <v>0.24997167138810197</v>
      </c>
      <c r="J562" t="s">
        <v>21</v>
      </c>
      <c r="K562" t="s">
        <v>22</v>
      </c>
      <c r="L562">
        <v>1321596000</v>
      </c>
      <c r="M562" s="7">
        <f>(((L562/60)/60)/24)+DATE(1970,1,1)</f>
        <v>40865.25</v>
      </c>
      <c r="N562">
        <v>1325052000</v>
      </c>
      <c r="O562" s="7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 s="3">
        <f>E563/D563*100</f>
        <v>369.7</v>
      </c>
      <c r="H563">
        <v>198</v>
      </c>
      <c r="I563" s="4">
        <f>G563/H563</f>
        <v>1.867171717171717</v>
      </c>
      <c r="J563" t="s">
        <v>98</v>
      </c>
      <c r="K563" t="s">
        <v>99</v>
      </c>
      <c r="L563">
        <v>1318827600</v>
      </c>
      <c r="M563" s="7">
        <f>(((L563/60)/60)/24)+DATE(1970,1,1)</f>
        <v>40833.208333333336</v>
      </c>
      <c r="N563">
        <v>1319000400</v>
      </c>
      <c r="O563" s="7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 s="3">
        <f>E564/D564*100</f>
        <v>12.818181818181817</v>
      </c>
      <c r="H564">
        <v>26</v>
      </c>
      <c r="I564" s="4">
        <f>G564/H564</f>
        <v>0.49300699300699297</v>
      </c>
      <c r="J564" t="s">
        <v>98</v>
      </c>
      <c r="K564" t="s">
        <v>99</v>
      </c>
      <c r="L564">
        <v>1552366800</v>
      </c>
      <c r="M564" s="7">
        <f>(((L564/60)/60)/24)+DATE(1970,1,1)</f>
        <v>43536.208333333328</v>
      </c>
      <c r="N564">
        <v>1552539600</v>
      </c>
      <c r="O564" s="7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 s="3">
        <f>E565/D565*100</f>
        <v>138.02702702702703</v>
      </c>
      <c r="H565">
        <v>85</v>
      </c>
      <c r="I565" s="4">
        <f>G565/H565</f>
        <v>1.6238473767885533</v>
      </c>
      <c r="J565" t="s">
        <v>26</v>
      </c>
      <c r="K565" t="s">
        <v>27</v>
      </c>
      <c r="L565">
        <v>1542088800</v>
      </c>
      <c r="M565" s="7">
        <f>(((L565/60)/60)/24)+DATE(1970,1,1)</f>
        <v>43417.25</v>
      </c>
      <c r="N565">
        <v>1543816800</v>
      </c>
      <c r="O565" s="7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 s="3">
        <f>E566/D566*100</f>
        <v>83.813278008298752</v>
      </c>
      <c r="H566">
        <v>1790</v>
      </c>
      <c r="I566" s="4">
        <f>G566/H566</f>
        <v>4.6823060339831704E-2</v>
      </c>
      <c r="J566" t="s">
        <v>21</v>
      </c>
      <c r="K566" t="s">
        <v>22</v>
      </c>
      <c r="L566">
        <v>1426395600</v>
      </c>
      <c r="M566" s="7">
        <f>(((L566/60)/60)/24)+DATE(1970,1,1)</f>
        <v>42078.208333333328</v>
      </c>
      <c r="N566">
        <v>1427086800</v>
      </c>
      <c r="O566" s="7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 s="3">
        <f>E567/D567*100</f>
        <v>204.60063224446787</v>
      </c>
      <c r="H567">
        <v>3596</v>
      </c>
      <c r="I567" s="4">
        <f>G567/H567</f>
        <v>5.6896727542955473E-2</v>
      </c>
      <c r="J567" t="s">
        <v>21</v>
      </c>
      <c r="K567" t="s">
        <v>22</v>
      </c>
      <c r="L567">
        <v>1321336800</v>
      </c>
      <c r="M567" s="7">
        <f>(((L567/60)/60)/24)+DATE(1970,1,1)</f>
        <v>40862.25</v>
      </c>
      <c r="N567">
        <v>1323064800</v>
      </c>
      <c r="O567" s="7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 s="3">
        <f>E568/D568*100</f>
        <v>44.344086021505376</v>
      </c>
      <c r="H568">
        <v>37</v>
      </c>
      <c r="I568" s="4">
        <f>G568/H568</f>
        <v>1.1984888113920371</v>
      </c>
      <c r="J568" t="s">
        <v>21</v>
      </c>
      <c r="K568" t="s">
        <v>22</v>
      </c>
      <c r="L568">
        <v>1456293600</v>
      </c>
      <c r="M568" s="7">
        <f>(((L568/60)/60)/24)+DATE(1970,1,1)</f>
        <v>42424.25</v>
      </c>
      <c r="N568">
        <v>1458277200</v>
      </c>
      <c r="O568" s="7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 s="3">
        <f>E569/D569*100</f>
        <v>218.60294117647058</v>
      </c>
      <c r="H569">
        <v>244</v>
      </c>
      <c r="I569" s="4">
        <f>G569/H569</f>
        <v>0.89591369334619086</v>
      </c>
      <c r="J569" t="s">
        <v>21</v>
      </c>
      <c r="K569" t="s">
        <v>22</v>
      </c>
      <c r="L569">
        <v>1404968400</v>
      </c>
      <c r="M569" s="7">
        <f>(((L569/60)/60)/24)+DATE(1970,1,1)</f>
        <v>41830.208333333336</v>
      </c>
      <c r="N569">
        <v>1405141200</v>
      </c>
      <c r="O569" s="7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 s="3">
        <f>E570/D570*100</f>
        <v>186.03314917127071</v>
      </c>
      <c r="H570">
        <v>5180</v>
      </c>
      <c r="I570" s="4">
        <f>G570/H570</f>
        <v>3.5913735361249172E-2</v>
      </c>
      <c r="J570" t="s">
        <v>21</v>
      </c>
      <c r="K570" t="s">
        <v>22</v>
      </c>
      <c r="L570">
        <v>1279170000</v>
      </c>
      <c r="M570" s="7">
        <f>(((L570/60)/60)/24)+DATE(1970,1,1)</f>
        <v>40374.208333333336</v>
      </c>
      <c r="N570">
        <v>1283058000</v>
      </c>
      <c r="O570" s="7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 s="3">
        <f>E571/D571*100</f>
        <v>237.33830845771143</v>
      </c>
      <c r="H571">
        <v>589</v>
      </c>
      <c r="I571" s="4">
        <f>G571/H571</f>
        <v>0.40295128770409411</v>
      </c>
      <c r="J571" t="s">
        <v>107</v>
      </c>
      <c r="K571" t="s">
        <v>108</v>
      </c>
      <c r="L571">
        <v>1294725600</v>
      </c>
      <c r="M571" s="7">
        <f>(((L571/60)/60)/24)+DATE(1970,1,1)</f>
        <v>40554.25</v>
      </c>
      <c r="N571">
        <v>1295762400</v>
      </c>
      <c r="O571" s="7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 s="3">
        <f>E572/D572*100</f>
        <v>305.65384615384613</v>
      </c>
      <c r="H572">
        <v>2725</v>
      </c>
      <c r="I572" s="4">
        <f>G572/H572</f>
        <v>0.11216654904728299</v>
      </c>
      <c r="J572" t="s">
        <v>21</v>
      </c>
      <c r="K572" t="s">
        <v>22</v>
      </c>
      <c r="L572">
        <v>1419055200</v>
      </c>
      <c r="M572" s="7">
        <f>(((L572/60)/60)/24)+DATE(1970,1,1)</f>
        <v>41993.25</v>
      </c>
      <c r="N572">
        <v>1419573600</v>
      </c>
      <c r="O572" s="7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 s="3">
        <f>E573/D573*100</f>
        <v>94.142857142857139</v>
      </c>
      <c r="H573">
        <v>35</v>
      </c>
      <c r="I573" s="4">
        <f>G573/H573</f>
        <v>2.6897959183673468</v>
      </c>
      <c r="J573" t="s">
        <v>107</v>
      </c>
      <c r="K573" t="s">
        <v>108</v>
      </c>
      <c r="L573">
        <v>1434690000</v>
      </c>
      <c r="M573" s="7">
        <f>(((L573/60)/60)/24)+DATE(1970,1,1)</f>
        <v>42174.208333333328</v>
      </c>
      <c r="N573">
        <v>1438750800</v>
      </c>
      <c r="O573" s="7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 s="3">
        <f>E574/D574*100</f>
        <v>54.400000000000006</v>
      </c>
      <c r="H574">
        <v>94</v>
      </c>
      <c r="I574" s="4">
        <f>G574/H574</f>
        <v>0.57872340425531921</v>
      </c>
      <c r="J574" t="s">
        <v>21</v>
      </c>
      <c r="K574" t="s">
        <v>22</v>
      </c>
      <c r="L574">
        <v>1443416400</v>
      </c>
      <c r="M574" s="7">
        <f>(((L574/60)/60)/24)+DATE(1970,1,1)</f>
        <v>42275.208333333328</v>
      </c>
      <c r="N574">
        <v>1444798800</v>
      </c>
      <c r="O574" s="7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 s="3">
        <f>E575/D575*100</f>
        <v>111.88059701492537</v>
      </c>
      <c r="H575">
        <v>300</v>
      </c>
      <c r="I575" s="4">
        <f>G575/H575</f>
        <v>0.37293532338308455</v>
      </c>
      <c r="J575" t="s">
        <v>21</v>
      </c>
      <c r="K575" t="s">
        <v>22</v>
      </c>
      <c r="L575">
        <v>1399006800</v>
      </c>
      <c r="M575" s="7">
        <f>(((L575/60)/60)/24)+DATE(1970,1,1)</f>
        <v>41761.208333333336</v>
      </c>
      <c r="N575">
        <v>1399179600</v>
      </c>
      <c r="O575" s="7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 s="3">
        <f>E576/D576*100</f>
        <v>369.14814814814815</v>
      </c>
      <c r="H576">
        <v>144</v>
      </c>
      <c r="I576" s="4">
        <f>G576/H576</f>
        <v>2.5635288065843622</v>
      </c>
      <c r="J576" t="s">
        <v>21</v>
      </c>
      <c r="K576" t="s">
        <v>22</v>
      </c>
      <c r="L576">
        <v>1575698400</v>
      </c>
      <c r="M576" s="7">
        <f>(((L576/60)/60)/24)+DATE(1970,1,1)</f>
        <v>43806.25</v>
      </c>
      <c r="N576">
        <v>1576562400</v>
      </c>
      <c r="O576" s="7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 s="3">
        <f>E577/D577*100</f>
        <v>62.930372148859547</v>
      </c>
      <c r="H577">
        <v>558</v>
      </c>
      <c r="I577" s="4">
        <f>G577/H577</f>
        <v>0.11277844471121783</v>
      </c>
      <c r="J577" t="s">
        <v>21</v>
      </c>
      <c r="K577" t="s">
        <v>22</v>
      </c>
      <c r="L577">
        <v>1400562000</v>
      </c>
      <c r="M577" s="7">
        <f>(((L577/60)/60)/24)+DATE(1970,1,1)</f>
        <v>41779.208333333336</v>
      </c>
      <c r="N577">
        <v>1400821200</v>
      </c>
      <c r="O577" s="7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 s="3">
        <f>E578/D578*100</f>
        <v>64.927835051546396</v>
      </c>
      <c r="H578">
        <v>64</v>
      </c>
      <c r="I578" s="4">
        <f>G578/H578</f>
        <v>1.0144974226804124</v>
      </c>
      <c r="J578" t="s">
        <v>21</v>
      </c>
      <c r="K578" t="s">
        <v>22</v>
      </c>
      <c r="L578">
        <v>1509512400</v>
      </c>
      <c r="M578" s="7">
        <f>(((L578/60)/60)/24)+DATE(1970,1,1)</f>
        <v>43040.208333333328</v>
      </c>
      <c r="N578">
        <v>1510984800</v>
      </c>
      <c r="O578" s="7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 s="3">
        <f>E579/D579*100</f>
        <v>18.853658536585368</v>
      </c>
      <c r="H579">
        <v>37</v>
      </c>
      <c r="I579" s="4">
        <f>G579/H579</f>
        <v>0.5095583388266316</v>
      </c>
      <c r="J579" t="s">
        <v>21</v>
      </c>
      <c r="K579" t="s">
        <v>22</v>
      </c>
      <c r="L579">
        <v>1299823200</v>
      </c>
      <c r="M579" s="7">
        <f>(((L579/60)/60)/24)+DATE(1970,1,1)</f>
        <v>40613.25</v>
      </c>
      <c r="N579">
        <v>1302066000</v>
      </c>
      <c r="O579" s="7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 s="3">
        <f>E580/D580*100</f>
        <v>16.754404145077721</v>
      </c>
      <c r="H580">
        <v>245</v>
      </c>
      <c r="I580" s="4">
        <f>G580/H580</f>
        <v>6.8385323041133553E-2</v>
      </c>
      <c r="J580" t="s">
        <v>21</v>
      </c>
      <c r="K580" t="s">
        <v>22</v>
      </c>
      <c r="L580">
        <v>1322719200</v>
      </c>
      <c r="M580" s="7">
        <f>(((L580/60)/60)/24)+DATE(1970,1,1)</f>
        <v>40878.25</v>
      </c>
      <c r="N580">
        <v>1322978400</v>
      </c>
      <c r="O580" s="7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 s="3">
        <f>E581/D581*100</f>
        <v>101.11290322580646</v>
      </c>
      <c r="H581">
        <v>87</v>
      </c>
      <c r="I581" s="4">
        <f>G581/H581</f>
        <v>1.1622172784575455</v>
      </c>
      <c r="J581" t="s">
        <v>21</v>
      </c>
      <c r="K581" t="s">
        <v>22</v>
      </c>
      <c r="L581">
        <v>1312693200</v>
      </c>
      <c r="M581" s="7">
        <f>(((L581/60)/60)/24)+DATE(1970,1,1)</f>
        <v>40762.208333333336</v>
      </c>
      <c r="N581">
        <v>1313730000</v>
      </c>
      <c r="O581" s="7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 s="3">
        <f>E582/D582*100</f>
        <v>341.5022831050228</v>
      </c>
      <c r="H582">
        <v>3116</v>
      </c>
      <c r="I582" s="4">
        <f>G582/H582</f>
        <v>0.10959636813383274</v>
      </c>
      <c r="J582" t="s">
        <v>21</v>
      </c>
      <c r="K582" t="s">
        <v>22</v>
      </c>
      <c r="L582">
        <v>1393394400</v>
      </c>
      <c r="M582" s="7">
        <f>(((L582/60)/60)/24)+DATE(1970,1,1)</f>
        <v>41696.25</v>
      </c>
      <c r="N582">
        <v>1394085600</v>
      </c>
      <c r="O582" s="7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 s="3">
        <f>E583/D583*100</f>
        <v>64.016666666666666</v>
      </c>
      <c r="H583">
        <v>71</v>
      </c>
      <c r="I583" s="4">
        <f>G583/H583</f>
        <v>0.90164319248826286</v>
      </c>
      <c r="J583" t="s">
        <v>21</v>
      </c>
      <c r="K583" t="s">
        <v>22</v>
      </c>
      <c r="L583">
        <v>1304053200</v>
      </c>
      <c r="M583" s="7">
        <f>(((L583/60)/60)/24)+DATE(1970,1,1)</f>
        <v>40662.208333333336</v>
      </c>
      <c r="N583">
        <v>1305349200</v>
      </c>
      <c r="O583" s="7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 s="3">
        <f>E584/D584*100</f>
        <v>52.080459770114942</v>
      </c>
      <c r="H584">
        <v>42</v>
      </c>
      <c r="I584" s="4">
        <f>G584/H584</f>
        <v>1.2400109469074987</v>
      </c>
      <c r="J584" t="s">
        <v>21</v>
      </c>
      <c r="K584" t="s">
        <v>22</v>
      </c>
      <c r="L584">
        <v>1433912400</v>
      </c>
      <c r="M584" s="7">
        <f>(((L584/60)/60)/24)+DATE(1970,1,1)</f>
        <v>42165.208333333328</v>
      </c>
      <c r="N584">
        <v>1434344400</v>
      </c>
      <c r="O584" s="7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 s="3">
        <f>E585/D585*100</f>
        <v>322.40211640211641</v>
      </c>
      <c r="H585">
        <v>909</v>
      </c>
      <c r="I585" s="4">
        <f>G585/H585</f>
        <v>0.35467779582191022</v>
      </c>
      <c r="J585" t="s">
        <v>21</v>
      </c>
      <c r="K585" t="s">
        <v>22</v>
      </c>
      <c r="L585">
        <v>1329717600</v>
      </c>
      <c r="M585" s="7">
        <f>(((L585/60)/60)/24)+DATE(1970,1,1)</f>
        <v>40959.25</v>
      </c>
      <c r="N585">
        <v>1331186400</v>
      </c>
      <c r="O585" s="7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 s="3">
        <f>E586/D586*100</f>
        <v>119.50810185185186</v>
      </c>
      <c r="H586">
        <v>1613</v>
      </c>
      <c r="I586" s="4">
        <f>G586/H586</f>
        <v>7.4090577713485345E-2</v>
      </c>
      <c r="J586" t="s">
        <v>21</v>
      </c>
      <c r="K586" t="s">
        <v>22</v>
      </c>
      <c r="L586">
        <v>1335330000</v>
      </c>
      <c r="M586" s="7">
        <f>(((L586/60)/60)/24)+DATE(1970,1,1)</f>
        <v>41024.208333333336</v>
      </c>
      <c r="N586">
        <v>1336539600</v>
      </c>
      <c r="O586" s="7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 s="3">
        <f>E587/D587*100</f>
        <v>146.79775280898878</v>
      </c>
      <c r="H587">
        <v>136</v>
      </c>
      <c r="I587" s="4">
        <f>G587/H587</f>
        <v>1.0793952412425645</v>
      </c>
      <c r="J587" t="s">
        <v>21</v>
      </c>
      <c r="K587" t="s">
        <v>22</v>
      </c>
      <c r="L587">
        <v>1268888400</v>
      </c>
      <c r="M587" s="7">
        <f>(((L587/60)/60)/24)+DATE(1970,1,1)</f>
        <v>40255.208333333336</v>
      </c>
      <c r="N587">
        <v>1269752400</v>
      </c>
      <c r="O587" s="7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 s="3">
        <f>E588/D588*100</f>
        <v>950.57142857142856</v>
      </c>
      <c r="H588">
        <v>130</v>
      </c>
      <c r="I588" s="4">
        <f>G588/H588</f>
        <v>7.3120879120879119</v>
      </c>
      <c r="J588" t="s">
        <v>21</v>
      </c>
      <c r="K588" t="s">
        <v>22</v>
      </c>
      <c r="L588">
        <v>1289973600</v>
      </c>
      <c r="M588" s="7">
        <f>(((L588/60)/60)/24)+DATE(1970,1,1)</f>
        <v>40499.25</v>
      </c>
      <c r="N588">
        <v>1291615200</v>
      </c>
      <c r="O588" s="7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 s="3">
        <f>E589/D589*100</f>
        <v>72.893617021276597</v>
      </c>
      <c r="H589">
        <v>156</v>
      </c>
      <c r="I589" s="4">
        <f>G589/H589</f>
        <v>0.4672667757774141</v>
      </c>
      <c r="J589" t="s">
        <v>15</v>
      </c>
      <c r="K589" t="s">
        <v>16</v>
      </c>
      <c r="L589">
        <v>1547877600</v>
      </c>
      <c r="M589" s="7">
        <f>(((L589/60)/60)/24)+DATE(1970,1,1)</f>
        <v>43484.25</v>
      </c>
      <c r="N589">
        <v>1552366800</v>
      </c>
      <c r="O589" s="7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 s="3">
        <f>E590/D590*100</f>
        <v>79.008248730964468</v>
      </c>
      <c r="H590">
        <v>1368</v>
      </c>
      <c r="I590" s="4">
        <f>G590/H590</f>
        <v>5.7754567785792736E-2</v>
      </c>
      <c r="J590" t="s">
        <v>40</v>
      </c>
      <c r="K590" t="s">
        <v>41</v>
      </c>
      <c r="L590">
        <v>1269493200</v>
      </c>
      <c r="M590" s="7">
        <f>(((L590/60)/60)/24)+DATE(1970,1,1)</f>
        <v>40262.208333333336</v>
      </c>
      <c r="N590">
        <v>1272171600</v>
      </c>
      <c r="O590" s="7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 s="3">
        <f>E591/D591*100</f>
        <v>64.721518987341781</v>
      </c>
      <c r="H591">
        <v>102</v>
      </c>
      <c r="I591" s="4">
        <f>G591/H591</f>
        <v>0.63452469595433114</v>
      </c>
      <c r="J591" t="s">
        <v>21</v>
      </c>
      <c r="K591" t="s">
        <v>22</v>
      </c>
      <c r="L591">
        <v>1436072400</v>
      </c>
      <c r="M591" s="7">
        <f>(((L591/60)/60)/24)+DATE(1970,1,1)</f>
        <v>42190.208333333328</v>
      </c>
      <c r="N591">
        <v>1436677200</v>
      </c>
      <c r="O591" s="7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 s="3">
        <f>E592/D592*100</f>
        <v>82.028169014084511</v>
      </c>
      <c r="H592">
        <v>86</v>
      </c>
      <c r="I592" s="4">
        <f>G592/H592</f>
        <v>0.95381591876842453</v>
      </c>
      <c r="J592" t="s">
        <v>26</v>
      </c>
      <c r="K592" t="s">
        <v>27</v>
      </c>
      <c r="L592">
        <v>1419141600</v>
      </c>
      <c r="M592" s="7">
        <f>(((L592/60)/60)/24)+DATE(1970,1,1)</f>
        <v>41994.25</v>
      </c>
      <c r="N592">
        <v>1420092000</v>
      </c>
      <c r="O592" s="7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 s="3">
        <f>E593/D593*100</f>
        <v>1037.6666666666667</v>
      </c>
      <c r="H593">
        <v>102</v>
      </c>
      <c r="I593" s="4">
        <f>G593/H593</f>
        <v>10.173202614379086</v>
      </c>
      <c r="J593" t="s">
        <v>21</v>
      </c>
      <c r="K593" t="s">
        <v>22</v>
      </c>
      <c r="L593">
        <v>1279083600</v>
      </c>
      <c r="M593" s="7">
        <f>(((L593/60)/60)/24)+DATE(1970,1,1)</f>
        <v>40373.208333333336</v>
      </c>
      <c r="N593">
        <v>1279947600</v>
      </c>
      <c r="O593" s="7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 s="3">
        <f>E594/D594*100</f>
        <v>12.910076530612244</v>
      </c>
      <c r="H594">
        <v>253</v>
      </c>
      <c r="I594" s="4">
        <f>G594/H594</f>
        <v>5.1027970476728239E-2</v>
      </c>
      <c r="J594" t="s">
        <v>21</v>
      </c>
      <c r="K594" t="s">
        <v>22</v>
      </c>
      <c r="L594">
        <v>1401426000</v>
      </c>
      <c r="M594" s="7">
        <f>(((L594/60)/60)/24)+DATE(1970,1,1)</f>
        <v>41789.208333333336</v>
      </c>
      <c r="N594">
        <v>1402203600</v>
      </c>
      <c r="O594" s="7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 s="3">
        <f>E595/D595*100</f>
        <v>154.84210526315789</v>
      </c>
      <c r="H595">
        <v>4006</v>
      </c>
      <c r="I595" s="4">
        <f>G595/H595</f>
        <v>3.8652547494547648E-2</v>
      </c>
      <c r="J595" t="s">
        <v>21</v>
      </c>
      <c r="K595" t="s">
        <v>22</v>
      </c>
      <c r="L595">
        <v>1395810000</v>
      </c>
      <c r="M595" s="7">
        <f>(((L595/60)/60)/24)+DATE(1970,1,1)</f>
        <v>41724.208333333336</v>
      </c>
      <c r="N595">
        <v>1396933200</v>
      </c>
      <c r="O595" s="7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 s="3">
        <f>E596/D596*100</f>
        <v>7.0991735537190088</v>
      </c>
      <c r="H596">
        <v>157</v>
      </c>
      <c r="I596" s="4">
        <f>G596/H596</f>
        <v>4.5217665947254834E-2</v>
      </c>
      <c r="J596" t="s">
        <v>21</v>
      </c>
      <c r="K596" t="s">
        <v>22</v>
      </c>
      <c r="L596">
        <v>1467003600</v>
      </c>
      <c r="M596" s="7">
        <f>(((L596/60)/60)/24)+DATE(1970,1,1)</f>
        <v>42548.208333333328</v>
      </c>
      <c r="N596">
        <v>1467262800</v>
      </c>
      <c r="O596" s="7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 s="3">
        <f>E597/D597*100</f>
        <v>208.52773826458036</v>
      </c>
      <c r="H597">
        <v>1629</v>
      </c>
      <c r="I597" s="4">
        <f>G597/H597</f>
        <v>0.12800966130422367</v>
      </c>
      <c r="J597" t="s">
        <v>21</v>
      </c>
      <c r="K597" t="s">
        <v>22</v>
      </c>
      <c r="L597">
        <v>1268715600</v>
      </c>
      <c r="M597" s="7">
        <f>(((L597/60)/60)/24)+DATE(1970,1,1)</f>
        <v>40253.208333333336</v>
      </c>
      <c r="N597">
        <v>1270530000</v>
      </c>
      <c r="O597" s="7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 s="3">
        <f>E598/D598*100</f>
        <v>99.683544303797461</v>
      </c>
      <c r="H598">
        <v>183</v>
      </c>
      <c r="I598" s="4">
        <f>G598/H598</f>
        <v>0.5447188213322266</v>
      </c>
      <c r="J598" t="s">
        <v>21</v>
      </c>
      <c r="K598" t="s">
        <v>22</v>
      </c>
      <c r="L598">
        <v>1457157600</v>
      </c>
      <c r="M598" s="7">
        <f>(((L598/60)/60)/24)+DATE(1970,1,1)</f>
        <v>42434.25</v>
      </c>
      <c r="N598">
        <v>1457762400</v>
      </c>
      <c r="O598" s="7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 s="3">
        <f>E599/D599*100</f>
        <v>201.59756097560978</v>
      </c>
      <c r="H599">
        <v>2188</v>
      </c>
      <c r="I599" s="4">
        <f>G599/H599</f>
        <v>9.2137824943148899E-2</v>
      </c>
      <c r="J599" t="s">
        <v>21</v>
      </c>
      <c r="K599" t="s">
        <v>22</v>
      </c>
      <c r="L599">
        <v>1573970400</v>
      </c>
      <c r="M599" s="7">
        <f>(((L599/60)/60)/24)+DATE(1970,1,1)</f>
        <v>43786.25</v>
      </c>
      <c r="N599">
        <v>1575525600</v>
      </c>
      <c r="O599" s="7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 s="3">
        <f>E600/D600*100</f>
        <v>162.09032258064516</v>
      </c>
      <c r="H600">
        <v>2409</v>
      </c>
      <c r="I600" s="4">
        <f>G600/H600</f>
        <v>6.7285314479304761E-2</v>
      </c>
      <c r="J600" t="s">
        <v>107</v>
      </c>
      <c r="K600" t="s">
        <v>108</v>
      </c>
      <c r="L600">
        <v>1276578000</v>
      </c>
      <c r="M600" s="7">
        <f>(((L600/60)/60)/24)+DATE(1970,1,1)</f>
        <v>40344.208333333336</v>
      </c>
      <c r="N600">
        <v>1279083600</v>
      </c>
      <c r="O600" s="7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 s="3">
        <f>E601/D601*100</f>
        <v>3.6436208125445471</v>
      </c>
      <c r="H601">
        <v>82</v>
      </c>
      <c r="I601" s="4">
        <f>G601/H601</f>
        <v>4.4434400152982279E-2</v>
      </c>
      <c r="J601" t="s">
        <v>36</v>
      </c>
      <c r="K601" t="s">
        <v>37</v>
      </c>
      <c r="L601">
        <v>1423720800</v>
      </c>
      <c r="M601" s="7">
        <f>(((L601/60)/60)/24)+DATE(1970,1,1)</f>
        <v>42047.25</v>
      </c>
      <c r="N601">
        <v>1424412000</v>
      </c>
      <c r="O601" s="7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 s="3">
        <f>E602/D602*100</f>
        <v>5</v>
      </c>
      <c r="H602">
        <v>1</v>
      </c>
      <c r="I602" s="4">
        <f>G602/H602</f>
        <v>5</v>
      </c>
      <c r="J602" t="s">
        <v>40</v>
      </c>
      <c r="K602" t="s">
        <v>41</v>
      </c>
      <c r="L602">
        <v>1375160400</v>
      </c>
      <c r="M602" s="7">
        <f>(((L602/60)/60)/24)+DATE(1970,1,1)</f>
        <v>41485.208333333336</v>
      </c>
      <c r="N602">
        <v>1376197200</v>
      </c>
      <c r="O602" s="7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 s="3">
        <f>E603/D603*100</f>
        <v>206.63492063492063</v>
      </c>
      <c r="H603">
        <v>194</v>
      </c>
      <c r="I603" s="4">
        <f>G603/H603</f>
        <v>1.0651284568810342</v>
      </c>
      <c r="J603" t="s">
        <v>21</v>
      </c>
      <c r="K603" t="s">
        <v>22</v>
      </c>
      <c r="L603">
        <v>1401426000</v>
      </c>
      <c r="M603" s="7">
        <f>(((L603/60)/60)/24)+DATE(1970,1,1)</f>
        <v>41789.208333333336</v>
      </c>
      <c r="N603">
        <v>1402894800</v>
      </c>
      <c r="O603" s="7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 s="3">
        <f>E604/D604*100</f>
        <v>128.23628691983123</v>
      </c>
      <c r="H604">
        <v>1140</v>
      </c>
      <c r="I604" s="4">
        <f>G604/H604</f>
        <v>0.1124879709823081</v>
      </c>
      <c r="J604" t="s">
        <v>21</v>
      </c>
      <c r="K604" t="s">
        <v>22</v>
      </c>
      <c r="L604">
        <v>1433480400</v>
      </c>
      <c r="M604" s="7">
        <f>(((L604/60)/60)/24)+DATE(1970,1,1)</f>
        <v>42160.208333333328</v>
      </c>
      <c r="N604">
        <v>1434430800</v>
      </c>
      <c r="O604" s="7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 s="3">
        <f>E605/D605*100</f>
        <v>119.66037735849055</v>
      </c>
      <c r="H605">
        <v>102</v>
      </c>
      <c r="I605" s="4">
        <f>G605/H605</f>
        <v>1.1731409544950053</v>
      </c>
      <c r="J605" t="s">
        <v>21</v>
      </c>
      <c r="K605" t="s">
        <v>22</v>
      </c>
      <c r="L605">
        <v>1555563600</v>
      </c>
      <c r="M605" s="7">
        <f>(((L605/60)/60)/24)+DATE(1970,1,1)</f>
        <v>43573.208333333328</v>
      </c>
      <c r="N605">
        <v>1557896400</v>
      </c>
      <c r="O605" s="7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 s="3">
        <f>E606/D606*100</f>
        <v>170.73055242390078</v>
      </c>
      <c r="H606">
        <v>2857</v>
      </c>
      <c r="I606" s="4">
        <f>G606/H606</f>
        <v>5.9758681282429393E-2</v>
      </c>
      <c r="J606" t="s">
        <v>21</v>
      </c>
      <c r="K606" t="s">
        <v>22</v>
      </c>
      <c r="L606">
        <v>1295676000</v>
      </c>
      <c r="M606" s="7">
        <f>(((L606/60)/60)/24)+DATE(1970,1,1)</f>
        <v>40565.25</v>
      </c>
      <c r="N606">
        <v>1297490400</v>
      </c>
      <c r="O606" s="7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 s="3">
        <f>E607/D607*100</f>
        <v>187.21212121212122</v>
      </c>
      <c r="H607">
        <v>107</v>
      </c>
      <c r="I607" s="4">
        <f>G607/H607</f>
        <v>1.749645992636647</v>
      </c>
      <c r="J607" t="s">
        <v>21</v>
      </c>
      <c r="K607" t="s">
        <v>22</v>
      </c>
      <c r="L607">
        <v>1443848400</v>
      </c>
      <c r="M607" s="7">
        <f>(((L607/60)/60)/24)+DATE(1970,1,1)</f>
        <v>42280.208333333328</v>
      </c>
      <c r="N607">
        <v>1447394400</v>
      </c>
      <c r="O607" s="7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 s="3">
        <f>E608/D608*100</f>
        <v>188.38235294117646</v>
      </c>
      <c r="H608">
        <v>160</v>
      </c>
      <c r="I608" s="4">
        <f>G608/H608</f>
        <v>1.1773897058823528</v>
      </c>
      <c r="J608" t="s">
        <v>40</v>
      </c>
      <c r="K608" t="s">
        <v>41</v>
      </c>
      <c r="L608">
        <v>1457330400</v>
      </c>
      <c r="M608" s="7">
        <f>(((L608/60)/60)/24)+DATE(1970,1,1)</f>
        <v>42436.25</v>
      </c>
      <c r="N608">
        <v>1458277200</v>
      </c>
      <c r="O608" s="7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 s="3">
        <f>E609/D609*100</f>
        <v>131.29869186046511</v>
      </c>
      <c r="H609">
        <v>2230</v>
      </c>
      <c r="I609" s="4">
        <f>G609/H609</f>
        <v>5.887833715715924E-2</v>
      </c>
      <c r="J609" t="s">
        <v>21</v>
      </c>
      <c r="K609" t="s">
        <v>22</v>
      </c>
      <c r="L609">
        <v>1395550800</v>
      </c>
      <c r="M609" s="7">
        <f>(((L609/60)/60)/24)+DATE(1970,1,1)</f>
        <v>41721.208333333336</v>
      </c>
      <c r="N609">
        <v>1395723600</v>
      </c>
      <c r="O609" s="7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 s="3">
        <f>E610/D610*100</f>
        <v>283.97435897435901</v>
      </c>
      <c r="H610">
        <v>316</v>
      </c>
      <c r="I610" s="4">
        <f>G610/H610</f>
        <v>0.89865303472898417</v>
      </c>
      <c r="J610" t="s">
        <v>21</v>
      </c>
      <c r="K610" t="s">
        <v>22</v>
      </c>
      <c r="L610">
        <v>1551852000</v>
      </c>
      <c r="M610" s="7">
        <f>(((L610/60)/60)/24)+DATE(1970,1,1)</f>
        <v>43530.25</v>
      </c>
      <c r="N610">
        <v>1552197600</v>
      </c>
      <c r="O610" s="7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 s="3">
        <f>E611/D611*100</f>
        <v>120.41999999999999</v>
      </c>
      <c r="H611">
        <v>117</v>
      </c>
      <c r="I611" s="4">
        <f>G611/H611</f>
        <v>1.0292307692307692</v>
      </c>
      <c r="J611" t="s">
        <v>21</v>
      </c>
      <c r="K611" t="s">
        <v>22</v>
      </c>
      <c r="L611">
        <v>1547618400</v>
      </c>
      <c r="M611" s="7">
        <f>(((L611/60)/60)/24)+DATE(1970,1,1)</f>
        <v>43481.25</v>
      </c>
      <c r="N611">
        <v>1549087200</v>
      </c>
      <c r="O611" s="7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 s="3">
        <f>E612/D612*100</f>
        <v>419.0560747663551</v>
      </c>
      <c r="H612">
        <v>6406</v>
      </c>
      <c r="I612" s="4">
        <f>G612/H612</f>
        <v>6.5416184009733855E-2</v>
      </c>
      <c r="J612" t="s">
        <v>21</v>
      </c>
      <c r="K612" t="s">
        <v>22</v>
      </c>
      <c r="L612">
        <v>1355637600</v>
      </c>
      <c r="M612" s="7">
        <f>(((L612/60)/60)/24)+DATE(1970,1,1)</f>
        <v>41259.25</v>
      </c>
      <c r="N612">
        <v>1356847200</v>
      </c>
      <c r="O612" s="7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 s="3">
        <f>E613/D613*100</f>
        <v>13.853658536585368</v>
      </c>
      <c r="H613">
        <v>15</v>
      </c>
      <c r="I613" s="4">
        <f>G613/H613</f>
        <v>0.92357723577235784</v>
      </c>
      <c r="J613" t="s">
        <v>21</v>
      </c>
      <c r="K613" t="s">
        <v>22</v>
      </c>
      <c r="L613">
        <v>1374728400</v>
      </c>
      <c r="M613" s="7">
        <f>(((L613/60)/60)/24)+DATE(1970,1,1)</f>
        <v>41480.208333333336</v>
      </c>
      <c r="N613">
        <v>1375765200</v>
      </c>
      <c r="O613" s="7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 s="3">
        <f>E614/D614*100</f>
        <v>139.43548387096774</v>
      </c>
      <c r="H614">
        <v>192</v>
      </c>
      <c r="I614" s="4">
        <f>G614/H614</f>
        <v>0.72622647849462363</v>
      </c>
      <c r="J614" t="s">
        <v>21</v>
      </c>
      <c r="K614" t="s">
        <v>22</v>
      </c>
      <c r="L614">
        <v>1287810000</v>
      </c>
      <c r="M614" s="7">
        <f>(((L614/60)/60)/24)+DATE(1970,1,1)</f>
        <v>40474.208333333336</v>
      </c>
      <c r="N614">
        <v>1289800800</v>
      </c>
      <c r="O614" s="7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 s="3">
        <f>E615/D615*100</f>
        <v>174</v>
      </c>
      <c r="H615">
        <v>26</v>
      </c>
      <c r="I615" s="4">
        <f>G615/H615</f>
        <v>6.6923076923076925</v>
      </c>
      <c r="J615" t="s">
        <v>15</v>
      </c>
      <c r="K615" t="s">
        <v>16</v>
      </c>
      <c r="L615">
        <v>1503723600</v>
      </c>
      <c r="M615" s="7">
        <f>(((L615/60)/60)/24)+DATE(1970,1,1)</f>
        <v>42973.208333333328</v>
      </c>
      <c r="N615">
        <v>1504501200</v>
      </c>
      <c r="O615" s="7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 s="3">
        <f>E616/D616*100</f>
        <v>155.49056603773585</v>
      </c>
      <c r="H616">
        <v>723</v>
      </c>
      <c r="I616" s="4">
        <f>G616/H616</f>
        <v>0.21506302356533313</v>
      </c>
      <c r="J616" t="s">
        <v>21</v>
      </c>
      <c r="K616" t="s">
        <v>22</v>
      </c>
      <c r="L616">
        <v>1484114400</v>
      </c>
      <c r="M616" s="7">
        <f>(((L616/60)/60)/24)+DATE(1970,1,1)</f>
        <v>42746.25</v>
      </c>
      <c r="N616">
        <v>1485669600</v>
      </c>
      <c r="O616" s="7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 s="3">
        <f>E617/D617*100</f>
        <v>170.44705882352943</v>
      </c>
      <c r="H617">
        <v>170</v>
      </c>
      <c r="I617" s="4">
        <f>G617/H617</f>
        <v>1.0026297577854673</v>
      </c>
      <c r="J617" t="s">
        <v>107</v>
      </c>
      <c r="K617" t="s">
        <v>108</v>
      </c>
      <c r="L617">
        <v>1461906000</v>
      </c>
      <c r="M617" s="7">
        <f>(((L617/60)/60)/24)+DATE(1970,1,1)</f>
        <v>42489.208333333328</v>
      </c>
      <c r="N617">
        <v>1462770000</v>
      </c>
      <c r="O617" s="7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 s="3">
        <f>E618/D618*100</f>
        <v>189.515625</v>
      </c>
      <c r="H618">
        <v>238</v>
      </c>
      <c r="I618" s="4">
        <f>G618/H618</f>
        <v>0.79628413865546221</v>
      </c>
      <c r="J618" t="s">
        <v>40</v>
      </c>
      <c r="K618" t="s">
        <v>41</v>
      </c>
      <c r="L618">
        <v>1379653200</v>
      </c>
      <c r="M618" s="7">
        <f>(((L618/60)/60)/24)+DATE(1970,1,1)</f>
        <v>41537.208333333336</v>
      </c>
      <c r="N618">
        <v>1379739600</v>
      </c>
      <c r="O618" s="7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 s="3">
        <f>E619/D619*100</f>
        <v>249.71428571428572</v>
      </c>
      <c r="H619">
        <v>55</v>
      </c>
      <c r="I619" s="4">
        <f>G619/H619</f>
        <v>4.5402597402597404</v>
      </c>
      <c r="J619" t="s">
        <v>21</v>
      </c>
      <c r="K619" t="s">
        <v>22</v>
      </c>
      <c r="L619">
        <v>1401858000</v>
      </c>
      <c r="M619" s="7">
        <f>(((L619/60)/60)/24)+DATE(1970,1,1)</f>
        <v>41794.208333333336</v>
      </c>
      <c r="N619">
        <v>1402722000</v>
      </c>
      <c r="O619" s="7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 s="3">
        <f>E620/D620*100</f>
        <v>48.860523665659613</v>
      </c>
      <c r="H620">
        <v>1198</v>
      </c>
      <c r="I620" s="4">
        <f>G620/H620</f>
        <v>4.078507818502472E-2</v>
      </c>
      <c r="J620" t="s">
        <v>21</v>
      </c>
      <c r="K620" t="s">
        <v>22</v>
      </c>
      <c r="L620">
        <v>1367470800</v>
      </c>
      <c r="M620" s="7">
        <f>(((L620/60)/60)/24)+DATE(1970,1,1)</f>
        <v>41396.208333333336</v>
      </c>
      <c r="N620">
        <v>1369285200</v>
      </c>
      <c r="O620" s="7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 s="3">
        <f>E621/D621*100</f>
        <v>28.461970393057683</v>
      </c>
      <c r="H621">
        <v>648</v>
      </c>
      <c r="I621" s="4">
        <f>G621/H621</f>
        <v>4.3922793816447044E-2</v>
      </c>
      <c r="J621" t="s">
        <v>21</v>
      </c>
      <c r="K621" t="s">
        <v>22</v>
      </c>
      <c r="L621">
        <v>1304658000</v>
      </c>
      <c r="M621" s="7">
        <f>(((L621/60)/60)/24)+DATE(1970,1,1)</f>
        <v>40669.208333333336</v>
      </c>
      <c r="N621">
        <v>1304744400</v>
      </c>
      <c r="O621" s="7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 s="3">
        <f>E622/D622*100</f>
        <v>268.02325581395348</v>
      </c>
      <c r="H622">
        <v>128</v>
      </c>
      <c r="I622" s="4">
        <f>G622/H622</f>
        <v>2.0939316860465116</v>
      </c>
      <c r="J622" t="s">
        <v>26</v>
      </c>
      <c r="K622" t="s">
        <v>27</v>
      </c>
      <c r="L622">
        <v>1467954000</v>
      </c>
      <c r="M622" s="7">
        <f>(((L622/60)/60)/24)+DATE(1970,1,1)</f>
        <v>42559.208333333328</v>
      </c>
      <c r="N622">
        <v>1468299600</v>
      </c>
      <c r="O622" s="7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 s="3">
        <f>E623/D623*100</f>
        <v>619.80078125</v>
      </c>
      <c r="H623">
        <v>2144</v>
      </c>
      <c r="I623" s="4">
        <f>G623/H623</f>
        <v>0.28908618528451491</v>
      </c>
      <c r="J623" t="s">
        <v>21</v>
      </c>
      <c r="K623" t="s">
        <v>22</v>
      </c>
      <c r="L623">
        <v>1473742800</v>
      </c>
      <c r="M623" s="7">
        <f>(((L623/60)/60)/24)+DATE(1970,1,1)</f>
        <v>42626.208333333328</v>
      </c>
      <c r="N623">
        <v>1474174800</v>
      </c>
      <c r="O623" s="7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 s="3">
        <f>E624/D624*100</f>
        <v>3.1301587301587301</v>
      </c>
      <c r="H624">
        <v>64</v>
      </c>
      <c r="I624" s="4">
        <f>G624/H624</f>
        <v>4.8908730158730158E-2</v>
      </c>
      <c r="J624" t="s">
        <v>21</v>
      </c>
      <c r="K624" t="s">
        <v>22</v>
      </c>
      <c r="L624">
        <v>1523768400</v>
      </c>
      <c r="M624" s="7">
        <f>(((L624/60)/60)/24)+DATE(1970,1,1)</f>
        <v>43205.208333333328</v>
      </c>
      <c r="N624">
        <v>1526014800</v>
      </c>
      <c r="O624" s="7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 s="3">
        <f>E625/D625*100</f>
        <v>159.92152704135739</v>
      </c>
      <c r="H625">
        <v>2693</v>
      </c>
      <c r="I625" s="4">
        <f>G625/H625</f>
        <v>5.9384154118587967E-2</v>
      </c>
      <c r="J625" t="s">
        <v>40</v>
      </c>
      <c r="K625" t="s">
        <v>41</v>
      </c>
      <c r="L625">
        <v>1437022800</v>
      </c>
      <c r="M625" s="7">
        <f>(((L625/60)/60)/24)+DATE(1970,1,1)</f>
        <v>42201.208333333328</v>
      </c>
      <c r="N625">
        <v>1437454800</v>
      </c>
      <c r="O625" s="7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 s="3">
        <f>E626/D626*100</f>
        <v>279.39215686274508</v>
      </c>
      <c r="H626">
        <v>432</v>
      </c>
      <c r="I626" s="4">
        <f>G626/H626</f>
        <v>0.6467411038489469</v>
      </c>
      <c r="J626" t="s">
        <v>21</v>
      </c>
      <c r="K626" t="s">
        <v>22</v>
      </c>
      <c r="L626">
        <v>1422165600</v>
      </c>
      <c r="M626" s="7">
        <f>(((L626/60)/60)/24)+DATE(1970,1,1)</f>
        <v>42029.25</v>
      </c>
      <c r="N626">
        <v>1422684000</v>
      </c>
      <c r="O626" s="7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 s="3">
        <f>E627/D627*100</f>
        <v>77.373333333333335</v>
      </c>
      <c r="H627">
        <v>62</v>
      </c>
      <c r="I627" s="4">
        <f>G627/H627</f>
        <v>1.2479569892473119</v>
      </c>
      <c r="J627" t="s">
        <v>21</v>
      </c>
      <c r="K627" t="s">
        <v>22</v>
      </c>
      <c r="L627">
        <v>1580104800</v>
      </c>
      <c r="M627" s="7">
        <f>(((L627/60)/60)/24)+DATE(1970,1,1)</f>
        <v>43857.25</v>
      </c>
      <c r="N627">
        <v>1581314400</v>
      </c>
      <c r="O627" s="7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 s="3">
        <f>E628/D628*100</f>
        <v>206.32812500000003</v>
      </c>
      <c r="H628">
        <v>189</v>
      </c>
      <c r="I628" s="4">
        <f>G628/H628</f>
        <v>1.0916832010582012</v>
      </c>
      <c r="J628" t="s">
        <v>21</v>
      </c>
      <c r="K628" t="s">
        <v>22</v>
      </c>
      <c r="L628">
        <v>1285650000</v>
      </c>
      <c r="M628" s="7">
        <f>(((L628/60)/60)/24)+DATE(1970,1,1)</f>
        <v>40449.208333333336</v>
      </c>
      <c r="N628">
        <v>1286427600</v>
      </c>
      <c r="O628" s="7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 s="3">
        <f>E629/D629*100</f>
        <v>694.25</v>
      </c>
      <c r="H629">
        <v>154</v>
      </c>
      <c r="I629" s="4">
        <f>G629/H629</f>
        <v>4.508116883116883</v>
      </c>
      <c r="J629" t="s">
        <v>40</v>
      </c>
      <c r="K629" t="s">
        <v>41</v>
      </c>
      <c r="L629">
        <v>1276664400</v>
      </c>
      <c r="M629" s="7">
        <f>(((L629/60)/60)/24)+DATE(1970,1,1)</f>
        <v>40345.208333333336</v>
      </c>
      <c r="N629">
        <v>1278738000</v>
      </c>
      <c r="O629" s="7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 s="3">
        <f>E630/D630*100</f>
        <v>151.78947368421052</v>
      </c>
      <c r="H630">
        <v>96</v>
      </c>
      <c r="I630" s="4">
        <f>G630/H630</f>
        <v>1.5811403508771928</v>
      </c>
      <c r="J630" t="s">
        <v>21</v>
      </c>
      <c r="K630" t="s">
        <v>22</v>
      </c>
      <c r="L630">
        <v>1286168400</v>
      </c>
      <c r="M630" s="7">
        <f>(((L630/60)/60)/24)+DATE(1970,1,1)</f>
        <v>40455.208333333336</v>
      </c>
      <c r="N630">
        <v>1286427600</v>
      </c>
      <c r="O630" s="7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 s="3">
        <f>E631/D631*100</f>
        <v>64.58207217694995</v>
      </c>
      <c r="H631">
        <v>750</v>
      </c>
      <c r="I631" s="4">
        <f>G631/H631</f>
        <v>8.6109429569266593E-2</v>
      </c>
      <c r="J631" t="s">
        <v>21</v>
      </c>
      <c r="K631" t="s">
        <v>22</v>
      </c>
      <c r="L631">
        <v>1467781200</v>
      </c>
      <c r="M631" s="7">
        <f>(((L631/60)/60)/24)+DATE(1970,1,1)</f>
        <v>42557.208333333328</v>
      </c>
      <c r="N631">
        <v>1467954000</v>
      </c>
      <c r="O631" s="7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 s="3">
        <f>E632/D632*100</f>
        <v>62.873684210526314</v>
      </c>
      <c r="H632">
        <v>87</v>
      </c>
      <c r="I632" s="4">
        <f>G632/H632</f>
        <v>0.72268602540834848</v>
      </c>
      <c r="J632" t="s">
        <v>21</v>
      </c>
      <c r="K632" t="s">
        <v>22</v>
      </c>
      <c r="L632">
        <v>1556686800</v>
      </c>
      <c r="M632" s="7">
        <f>(((L632/60)/60)/24)+DATE(1970,1,1)</f>
        <v>43586.208333333328</v>
      </c>
      <c r="N632">
        <v>1557637200</v>
      </c>
      <c r="O632" s="7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 s="3">
        <f>E633/D633*100</f>
        <v>310.39864864864865</v>
      </c>
      <c r="H633">
        <v>3063</v>
      </c>
      <c r="I633" s="4">
        <f>G633/H633</f>
        <v>0.10133811578473674</v>
      </c>
      <c r="J633" t="s">
        <v>21</v>
      </c>
      <c r="K633" t="s">
        <v>22</v>
      </c>
      <c r="L633">
        <v>1553576400</v>
      </c>
      <c r="M633" s="7">
        <f>(((L633/60)/60)/24)+DATE(1970,1,1)</f>
        <v>43550.208333333328</v>
      </c>
      <c r="N633">
        <v>1553922000</v>
      </c>
      <c r="O633" s="7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 s="3">
        <f>E634/D634*100</f>
        <v>42.859916782246884</v>
      </c>
      <c r="H634">
        <v>278</v>
      </c>
      <c r="I634" s="4">
        <f>G634/H634</f>
        <v>0.15417236252606792</v>
      </c>
      <c r="J634" t="s">
        <v>21</v>
      </c>
      <c r="K634" t="s">
        <v>22</v>
      </c>
      <c r="L634">
        <v>1414904400</v>
      </c>
      <c r="M634" s="7">
        <f>(((L634/60)/60)/24)+DATE(1970,1,1)</f>
        <v>41945.208333333336</v>
      </c>
      <c r="N634">
        <v>1416463200</v>
      </c>
      <c r="O634" s="7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 s="3">
        <f>E635/D635*100</f>
        <v>83.119402985074629</v>
      </c>
      <c r="H635">
        <v>105</v>
      </c>
      <c r="I635" s="4">
        <f>G635/H635</f>
        <v>0.79161336176261554</v>
      </c>
      <c r="J635" t="s">
        <v>21</v>
      </c>
      <c r="K635" t="s">
        <v>22</v>
      </c>
      <c r="L635">
        <v>1446876000</v>
      </c>
      <c r="M635" s="7">
        <f>(((L635/60)/60)/24)+DATE(1970,1,1)</f>
        <v>42315.25</v>
      </c>
      <c r="N635">
        <v>1447221600</v>
      </c>
      <c r="O635" s="7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 s="3">
        <f>E636/D636*100</f>
        <v>78.531302876480552</v>
      </c>
      <c r="H636">
        <v>1658</v>
      </c>
      <c r="I636" s="4">
        <f>G636/H636</f>
        <v>4.7365080142630009E-2</v>
      </c>
      <c r="J636" t="s">
        <v>21</v>
      </c>
      <c r="K636" t="s">
        <v>22</v>
      </c>
      <c r="L636">
        <v>1490418000</v>
      </c>
      <c r="M636" s="7">
        <f>(((L636/60)/60)/24)+DATE(1970,1,1)</f>
        <v>42819.208333333328</v>
      </c>
      <c r="N636">
        <v>1491627600</v>
      </c>
      <c r="O636" s="7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 s="3">
        <f>E637/D637*100</f>
        <v>114.09352517985612</v>
      </c>
      <c r="H637">
        <v>2266</v>
      </c>
      <c r="I637" s="4">
        <f>G637/H637</f>
        <v>5.0350187634534915E-2</v>
      </c>
      <c r="J637" t="s">
        <v>21</v>
      </c>
      <c r="K637" t="s">
        <v>22</v>
      </c>
      <c r="L637">
        <v>1360389600</v>
      </c>
      <c r="M637" s="7">
        <f>(((L637/60)/60)/24)+DATE(1970,1,1)</f>
        <v>41314.25</v>
      </c>
      <c r="N637">
        <v>1363150800</v>
      </c>
      <c r="O637" s="7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 s="3">
        <f>E638/D638*100</f>
        <v>64.537683358624179</v>
      </c>
      <c r="H638">
        <v>2604</v>
      </c>
      <c r="I638" s="4">
        <f>G638/H638</f>
        <v>2.47840565893334E-2</v>
      </c>
      <c r="J638" t="s">
        <v>36</v>
      </c>
      <c r="K638" t="s">
        <v>37</v>
      </c>
      <c r="L638">
        <v>1326866400</v>
      </c>
      <c r="M638" s="7">
        <f>(((L638/60)/60)/24)+DATE(1970,1,1)</f>
        <v>40926.25</v>
      </c>
      <c r="N638">
        <v>1330754400</v>
      </c>
      <c r="O638" s="7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 s="3">
        <f>E639/D639*100</f>
        <v>79.411764705882348</v>
      </c>
      <c r="H639">
        <v>65</v>
      </c>
      <c r="I639" s="4">
        <f>G639/H639</f>
        <v>1.2217194570135745</v>
      </c>
      <c r="J639" t="s">
        <v>21</v>
      </c>
      <c r="K639" t="s">
        <v>22</v>
      </c>
      <c r="L639">
        <v>1479103200</v>
      </c>
      <c r="M639" s="7">
        <f>(((L639/60)/60)/24)+DATE(1970,1,1)</f>
        <v>42688.25</v>
      </c>
      <c r="N639">
        <v>1479794400</v>
      </c>
      <c r="O639" s="7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 s="3">
        <f>E640/D640*100</f>
        <v>11.419117647058824</v>
      </c>
      <c r="H640">
        <v>94</v>
      </c>
      <c r="I640" s="4">
        <f>G640/H640</f>
        <v>0.12147997496871089</v>
      </c>
      <c r="J640" t="s">
        <v>21</v>
      </c>
      <c r="K640" t="s">
        <v>22</v>
      </c>
      <c r="L640">
        <v>1280206800</v>
      </c>
      <c r="M640" s="7">
        <f>(((L640/60)/60)/24)+DATE(1970,1,1)</f>
        <v>40386.208333333336</v>
      </c>
      <c r="N640">
        <v>1281243600</v>
      </c>
      <c r="O640" s="7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 s="3">
        <f>E641/D641*100</f>
        <v>56.186046511627907</v>
      </c>
      <c r="H641">
        <v>45</v>
      </c>
      <c r="I641" s="4">
        <f>G641/H641</f>
        <v>1.2485788113695091</v>
      </c>
      <c r="J641" t="s">
        <v>21</v>
      </c>
      <c r="K641" t="s">
        <v>22</v>
      </c>
      <c r="L641">
        <v>1532754000</v>
      </c>
      <c r="M641" s="7">
        <f>(((L641/60)/60)/24)+DATE(1970,1,1)</f>
        <v>43309.208333333328</v>
      </c>
      <c r="N641">
        <v>1532754000</v>
      </c>
      <c r="O641" s="7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 s="3">
        <f>E642/D642*100</f>
        <v>16.501669449081803</v>
      </c>
      <c r="H642">
        <v>257</v>
      </c>
      <c r="I642" s="4">
        <f>G642/H642</f>
        <v>6.4208830541174322E-2</v>
      </c>
      <c r="J642" t="s">
        <v>21</v>
      </c>
      <c r="K642" t="s">
        <v>22</v>
      </c>
      <c r="L642">
        <v>1453096800</v>
      </c>
      <c r="M642" s="7">
        <f>(((L642/60)/60)/24)+DATE(1970,1,1)</f>
        <v>42387.25</v>
      </c>
      <c r="N642">
        <v>1453356000</v>
      </c>
      <c r="O642" s="7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 s="3">
        <f>E643/D643*100</f>
        <v>119.96808510638297</v>
      </c>
      <c r="H643">
        <v>194</v>
      </c>
      <c r="I643" s="4">
        <f>G643/H643</f>
        <v>0.61839219127001532</v>
      </c>
      <c r="J643" t="s">
        <v>98</v>
      </c>
      <c r="K643" t="s">
        <v>99</v>
      </c>
      <c r="L643">
        <v>1487570400</v>
      </c>
      <c r="M643" s="7">
        <f>(((L643/60)/60)/24)+DATE(1970,1,1)</f>
        <v>42786.25</v>
      </c>
      <c r="N643">
        <v>1489986000</v>
      </c>
      <c r="O643" s="7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 s="3">
        <f>E644/D644*100</f>
        <v>145.45652173913044</v>
      </c>
      <c r="H644">
        <v>129</v>
      </c>
      <c r="I644" s="4">
        <f>G644/H644</f>
        <v>1.1275699359622515</v>
      </c>
      <c r="J644" t="s">
        <v>15</v>
      </c>
      <c r="K644" t="s">
        <v>16</v>
      </c>
      <c r="L644">
        <v>1545026400</v>
      </c>
      <c r="M644" s="7">
        <f>(((L644/60)/60)/24)+DATE(1970,1,1)</f>
        <v>43451.25</v>
      </c>
      <c r="N644">
        <v>1545804000</v>
      </c>
      <c r="O644" s="7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 s="3">
        <f>E645/D645*100</f>
        <v>221.38255033557047</v>
      </c>
      <c r="H645">
        <v>375</v>
      </c>
      <c r="I645" s="4">
        <f>G645/H645</f>
        <v>0.59035346756152129</v>
      </c>
      <c r="J645" t="s">
        <v>21</v>
      </c>
      <c r="K645" t="s">
        <v>22</v>
      </c>
      <c r="L645">
        <v>1488348000</v>
      </c>
      <c r="M645" s="7">
        <f>(((L645/60)/60)/24)+DATE(1970,1,1)</f>
        <v>42795.25</v>
      </c>
      <c r="N645">
        <v>1489899600</v>
      </c>
      <c r="O645" s="7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 s="3">
        <f>E646/D646*100</f>
        <v>48.396694214876035</v>
      </c>
      <c r="H646">
        <v>2928</v>
      </c>
      <c r="I646" s="4">
        <f>G646/H646</f>
        <v>1.6528925619834711E-2</v>
      </c>
      <c r="J646" t="s">
        <v>15</v>
      </c>
      <c r="K646" t="s">
        <v>16</v>
      </c>
      <c r="L646">
        <v>1545112800</v>
      </c>
      <c r="M646" s="7">
        <f>(((L646/60)/60)/24)+DATE(1970,1,1)</f>
        <v>43452.25</v>
      </c>
      <c r="N646">
        <v>1546495200</v>
      </c>
      <c r="O646" s="7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 s="3">
        <f>E647/D647*100</f>
        <v>92.911504424778755</v>
      </c>
      <c r="H647">
        <v>4697</v>
      </c>
      <c r="I647" s="4">
        <f>G647/H647</f>
        <v>1.9781031387008464E-2</v>
      </c>
      <c r="J647" t="s">
        <v>21</v>
      </c>
      <c r="K647" t="s">
        <v>22</v>
      </c>
      <c r="L647">
        <v>1537938000</v>
      </c>
      <c r="M647" s="7">
        <f>(((L647/60)/60)/24)+DATE(1970,1,1)</f>
        <v>43369.208333333328</v>
      </c>
      <c r="N647">
        <v>1539752400</v>
      </c>
      <c r="O647" s="7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 s="3">
        <f>E648/D648*100</f>
        <v>88.599797365754824</v>
      </c>
      <c r="H648">
        <v>2915</v>
      </c>
      <c r="I648" s="4">
        <f>G648/H648</f>
        <v>3.0394441634907315E-2</v>
      </c>
      <c r="J648" t="s">
        <v>21</v>
      </c>
      <c r="K648" t="s">
        <v>22</v>
      </c>
      <c r="L648">
        <v>1363150800</v>
      </c>
      <c r="M648" s="7">
        <f>(((L648/60)/60)/24)+DATE(1970,1,1)</f>
        <v>41346.208333333336</v>
      </c>
      <c r="N648">
        <v>1364101200</v>
      </c>
      <c r="O648" s="7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 s="3">
        <f>E649/D649*100</f>
        <v>41.4</v>
      </c>
      <c r="H649">
        <v>18</v>
      </c>
      <c r="I649" s="4">
        <f>G649/H649</f>
        <v>2.2999999999999998</v>
      </c>
      <c r="J649" t="s">
        <v>21</v>
      </c>
      <c r="K649" t="s">
        <v>22</v>
      </c>
      <c r="L649">
        <v>1523250000</v>
      </c>
      <c r="M649" s="7">
        <f>(((L649/60)/60)/24)+DATE(1970,1,1)</f>
        <v>43199.208333333328</v>
      </c>
      <c r="N649">
        <v>1525323600</v>
      </c>
      <c r="O649" s="7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 s="3">
        <f>E650/D650*100</f>
        <v>63.056795131845846</v>
      </c>
      <c r="H650">
        <v>723</v>
      </c>
      <c r="I650" s="4">
        <f>G650/H650</f>
        <v>8.7215484276411959E-2</v>
      </c>
      <c r="J650" t="s">
        <v>21</v>
      </c>
      <c r="K650" t="s">
        <v>22</v>
      </c>
      <c r="L650">
        <v>1499317200</v>
      </c>
      <c r="M650" s="7">
        <f>(((L650/60)/60)/24)+DATE(1970,1,1)</f>
        <v>42922.208333333328</v>
      </c>
      <c r="N650">
        <v>1500872400</v>
      </c>
      <c r="O650" s="7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 s="3">
        <f>E651/D651*100</f>
        <v>48.482333607230892</v>
      </c>
      <c r="H651">
        <v>602</v>
      </c>
      <c r="I651" s="4">
        <f>G651/H651</f>
        <v>8.0535437885765601E-2</v>
      </c>
      <c r="J651" t="s">
        <v>98</v>
      </c>
      <c r="K651" t="s">
        <v>99</v>
      </c>
      <c r="L651">
        <v>1287550800</v>
      </c>
      <c r="M651" s="7">
        <f>(((L651/60)/60)/24)+DATE(1970,1,1)</f>
        <v>40471.208333333336</v>
      </c>
      <c r="N651">
        <v>1288501200</v>
      </c>
      <c r="O651" s="7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 s="3">
        <f>E652/D652*100</f>
        <v>2</v>
      </c>
      <c r="H652">
        <v>1</v>
      </c>
      <c r="I652" s="4">
        <f>G652/H652</f>
        <v>2</v>
      </c>
      <c r="J652" t="s">
        <v>21</v>
      </c>
      <c r="K652" t="s">
        <v>22</v>
      </c>
      <c r="L652">
        <v>1404795600</v>
      </c>
      <c r="M652" s="7">
        <f>(((L652/60)/60)/24)+DATE(1970,1,1)</f>
        <v>41828.208333333336</v>
      </c>
      <c r="N652">
        <v>1407128400</v>
      </c>
      <c r="O652" s="7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 s="3">
        <f>E653/D653*100</f>
        <v>88.47941026944585</v>
      </c>
      <c r="H653">
        <v>3868</v>
      </c>
      <c r="I653" s="4">
        <f>G653/H653</f>
        <v>2.2874718270280727E-2</v>
      </c>
      <c r="J653" t="s">
        <v>107</v>
      </c>
      <c r="K653" t="s">
        <v>108</v>
      </c>
      <c r="L653">
        <v>1393048800</v>
      </c>
      <c r="M653" s="7">
        <f>(((L653/60)/60)/24)+DATE(1970,1,1)</f>
        <v>41692.25</v>
      </c>
      <c r="N653">
        <v>1394344800</v>
      </c>
      <c r="O653" s="7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 s="3">
        <f>E654/D654*100</f>
        <v>126.84</v>
      </c>
      <c r="H654">
        <v>409</v>
      </c>
      <c r="I654" s="4">
        <f>G654/H654</f>
        <v>0.31012224938875305</v>
      </c>
      <c r="J654" t="s">
        <v>21</v>
      </c>
      <c r="K654" t="s">
        <v>22</v>
      </c>
      <c r="L654">
        <v>1470373200</v>
      </c>
      <c r="M654" s="7">
        <f>(((L654/60)/60)/24)+DATE(1970,1,1)</f>
        <v>42587.208333333328</v>
      </c>
      <c r="N654">
        <v>1474088400</v>
      </c>
      <c r="O654" s="7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 s="3">
        <f>E655/D655*100</f>
        <v>2338.833333333333</v>
      </c>
      <c r="H655">
        <v>234</v>
      </c>
      <c r="I655" s="4">
        <f>G655/H655</f>
        <v>9.995014245014243</v>
      </c>
      <c r="J655" t="s">
        <v>21</v>
      </c>
      <c r="K655" t="s">
        <v>22</v>
      </c>
      <c r="L655">
        <v>1460091600</v>
      </c>
      <c r="M655" s="7">
        <f>(((L655/60)/60)/24)+DATE(1970,1,1)</f>
        <v>42468.208333333328</v>
      </c>
      <c r="N655">
        <v>1460264400</v>
      </c>
      <c r="O655" s="7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 s="3">
        <f>E656/D656*100</f>
        <v>508.38857142857148</v>
      </c>
      <c r="H656">
        <v>3016</v>
      </c>
      <c r="I656" s="4">
        <f>G656/H656</f>
        <v>0.16856384994316032</v>
      </c>
      <c r="J656" t="s">
        <v>21</v>
      </c>
      <c r="K656" t="s">
        <v>22</v>
      </c>
      <c r="L656">
        <v>1440392400</v>
      </c>
      <c r="M656" s="7">
        <f>(((L656/60)/60)/24)+DATE(1970,1,1)</f>
        <v>42240.208333333328</v>
      </c>
      <c r="N656">
        <v>1440824400</v>
      </c>
      <c r="O656" s="7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 s="3">
        <f>E657/D657*100</f>
        <v>191.47826086956522</v>
      </c>
      <c r="H657">
        <v>264</v>
      </c>
      <c r="I657" s="4">
        <f>G657/H657</f>
        <v>0.72529644268774707</v>
      </c>
      <c r="J657" t="s">
        <v>21</v>
      </c>
      <c r="K657" t="s">
        <v>22</v>
      </c>
      <c r="L657">
        <v>1488434400</v>
      </c>
      <c r="M657" s="7">
        <f>(((L657/60)/60)/24)+DATE(1970,1,1)</f>
        <v>42796.25</v>
      </c>
      <c r="N657">
        <v>1489554000</v>
      </c>
      <c r="O657" s="7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 s="3">
        <f>E658/D658*100</f>
        <v>42.127533783783782</v>
      </c>
      <c r="H658">
        <v>504</v>
      </c>
      <c r="I658" s="4">
        <f>G658/H658</f>
        <v>8.3586376555126546E-2</v>
      </c>
      <c r="J658" t="s">
        <v>26</v>
      </c>
      <c r="K658" t="s">
        <v>27</v>
      </c>
      <c r="L658">
        <v>1514440800</v>
      </c>
      <c r="M658" s="7">
        <f>(((L658/60)/60)/24)+DATE(1970,1,1)</f>
        <v>43097.25</v>
      </c>
      <c r="N658">
        <v>1514872800</v>
      </c>
      <c r="O658" s="7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 s="3">
        <f>E659/D659*100</f>
        <v>8.24</v>
      </c>
      <c r="H659">
        <v>14</v>
      </c>
      <c r="I659" s="4">
        <f>G659/H659</f>
        <v>0.58857142857142863</v>
      </c>
      <c r="J659" t="s">
        <v>21</v>
      </c>
      <c r="K659" t="s">
        <v>22</v>
      </c>
      <c r="L659">
        <v>1514354400</v>
      </c>
      <c r="M659" s="7">
        <f>(((L659/60)/60)/24)+DATE(1970,1,1)</f>
        <v>43096.25</v>
      </c>
      <c r="N659">
        <v>1515736800</v>
      </c>
      <c r="O659" s="7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 s="3">
        <f>E660/D660*100</f>
        <v>60.064638783269963</v>
      </c>
      <c r="H660">
        <v>390</v>
      </c>
      <c r="I660" s="4">
        <f>G660/H660</f>
        <v>0.15401189431607684</v>
      </c>
      <c r="J660" t="s">
        <v>21</v>
      </c>
      <c r="K660" t="s">
        <v>22</v>
      </c>
      <c r="L660">
        <v>1440910800</v>
      </c>
      <c r="M660" s="7">
        <f>(((L660/60)/60)/24)+DATE(1970,1,1)</f>
        <v>42246.208333333328</v>
      </c>
      <c r="N660">
        <v>1442898000</v>
      </c>
      <c r="O660" s="7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 s="3">
        <f>E661/D661*100</f>
        <v>47.232808616404313</v>
      </c>
      <c r="H661">
        <v>750</v>
      </c>
      <c r="I661" s="4">
        <f>G661/H661</f>
        <v>6.2977078155205757E-2</v>
      </c>
      <c r="J661" t="s">
        <v>40</v>
      </c>
      <c r="K661" t="s">
        <v>41</v>
      </c>
      <c r="L661">
        <v>1296108000</v>
      </c>
      <c r="M661" s="7">
        <f>(((L661/60)/60)/24)+DATE(1970,1,1)</f>
        <v>40570.25</v>
      </c>
      <c r="N661">
        <v>1296194400</v>
      </c>
      <c r="O661" s="7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 s="3">
        <f>E662/D662*100</f>
        <v>81.736263736263737</v>
      </c>
      <c r="H662">
        <v>77</v>
      </c>
      <c r="I662" s="4">
        <f>G662/H662</f>
        <v>1.0615099186527759</v>
      </c>
      <c r="J662" t="s">
        <v>21</v>
      </c>
      <c r="K662" t="s">
        <v>22</v>
      </c>
      <c r="L662">
        <v>1440133200</v>
      </c>
      <c r="M662" s="7">
        <f>(((L662/60)/60)/24)+DATE(1970,1,1)</f>
        <v>42237.208333333328</v>
      </c>
      <c r="N662">
        <v>1440910800</v>
      </c>
      <c r="O662" s="7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 s="3">
        <f>E663/D663*100</f>
        <v>54.187265917603</v>
      </c>
      <c r="H663">
        <v>752</v>
      </c>
      <c r="I663" s="4">
        <f>G663/H663</f>
        <v>7.2057534464897613E-2</v>
      </c>
      <c r="J663" t="s">
        <v>36</v>
      </c>
      <c r="K663" t="s">
        <v>37</v>
      </c>
      <c r="L663">
        <v>1332910800</v>
      </c>
      <c r="M663" s="7">
        <f>(((L663/60)/60)/24)+DATE(1970,1,1)</f>
        <v>40996.208333333336</v>
      </c>
      <c r="N663">
        <v>1335502800</v>
      </c>
      <c r="O663" s="7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 s="3">
        <f>E664/D664*100</f>
        <v>97.868131868131869</v>
      </c>
      <c r="H664">
        <v>131</v>
      </c>
      <c r="I664" s="4">
        <f>G664/H664</f>
        <v>0.74708497609260971</v>
      </c>
      <c r="J664" t="s">
        <v>21</v>
      </c>
      <c r="K664" t="s">
        <v>22</v>
      </c>
      <c r="L664">
        <v>1544335200</v>
      </c>
      <c r="M664" s="7">
        <f>(((L664/60)/60)/24)+DATE(1970,1,1)</f>
        <v>43443.25</v>
      </c>
      <c r="N664">
        <v>1544680800</v>
      </c>
      <c r="O664" s="7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 s="3">
        <f>E665/D665*100</f>
        <v>77.239999999999995</v>
      </c>
      <c r="H665">
        <v>87</v>
      </c>
      <c r="I665" s="4">
        <f>G665/H665</f>
        <v>0.88781609195402289</v>
      </c>
      <c r="J665" t="s">
        <v>21</v>
      </c>
      <c r="K665" t="s">
        <v>22</v>
      </c>
      <c r="L665">
        <v>1286427600</v>
      </c>
      <c r="M665" s="7">
        <f>(((L665/60)/60)/24)+DATE(1970,1,1)</f>
        <v>40458.208333333336</v>
      </c>
      <c r="N665">
        <v>1288414800</v>
      </c>
      <c r="O665" s="7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 s="3">
        <f>E666/D666*100</f>
        <v>33.464735516372798</v>
      </c>
      <c r="H666">
        <v>1063</v>
      </c>
      <c r="I666" s="4">
        <f>G666/H666</f>
        <v>3.148140688275898E-2</v>
      </c>
      <c r="J666" t="s">
        <v>21</v>
      </c>
      <c r="K666" t="s">
        <v>22</v>
      </c>
      <c r="L666">
        <v>1329717600</v>
      </c>
      <c r="M666" s="7">
        <f>(((L666/60)/60)/24)+DATE(1970,1,1)</f>
        <v>40959.25</v>
      </c>
      <c r="N666">
        <v>1330581600</v>
      </c>
      <c r="O666" s="7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 s="3">
        <f>E667/D667*100</f>
        <v>239.58823529411765</v>
      </c>
      <c r="H667">
        <v>272</v>
      </c>
      <c r="I667" s="4">
        <f>G667/H667</f>
        <v>0.88083910034602075</v>
      </c>
      <c r="J667" t="s">
        <v>21</v>
      </c>
      <c r="K667" t="s">
        <v>22</v>
      </c>
      <c r="L667">
        <v>1310187600</v>
      </c>
      <c r="M667" s="7">
        <f>(((L667/60)/60)/24)+DATE(1970,1,1)</f>
        <v>40733.208333333336</v>
      </c>
      <c r="N667">
        <v>1311397200</v>
      </c>
      <c r="O667" s="7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 s="3">
        <f>E668/D668*100</f>
        <v>64.032258064516128</v>
      </c>
      <c r="H668">
        <v>25</v>
      </c>
      <c r="I668" s="4">
        <f>G668/H668</f>
        <v>2.5612903225806449</v>
      </c>
      <c r="J668" t="s">
        <v>21</v>
      </c>
      <c r="K668" t="s">
        <v>22</v>
      </c>
      <c r="L668">
        <v>1377838800</v>
      </c>
      <c r="M668" s="7">
        <f>(((L668/60)/60)/24)+DATE(1970,1,1)</f>
        <v>41516.208333333336</v>
      </c>
      <c r="N668">
        <v>1378357200</v>
      </c>
      <c r="O668" s="7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 s="3">
        <f>E669/D669*100</f>
        <v>176.15942028985506</v>
      </c>
      <c r="H669">
        <v>419</v>
      </c>
      <c r="I669" s="4">
        <f>G669/H669</f>
        <v>0.42042821071564457</v>
      </c>
      <c r="J669" t="s">
        <v>21</v>
      </c>
      <c r="K669" t="s">
        <v>22</v>
      </c>
      <c r="L669">
        <v>1410325200</v>
      </c>
      <c r="M669" s="7">
        <f>(((L669/60)/60)/24)+DATE(1970,1,1)</f>
        <v>41892.208333333336</v>
      </c>
      <c r="N669">
        <v>1411102800</v>
      </c>
      <c r="O669" s="7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 s="3">
        <f>E670/D670*100</f>
        <v>20.33818181818182</v>
      </c>
      <c r="H670">
        <v>76</v>
      </c>
      <c r="I670" s="4">
        <f>G670/H670</f>
        <v>0.26760765550239235</v>
      </c>
      <c r="J670" t="s">
        <v>21</v>
      </c>
      <c r="K670" t="s">
        <v>22</v>
      </c>
      <c r="L670">
        <v>1343797200</v>
      </c>
      <c r="M670" s="7">
        <f>(((L670/60)/60)/24)+DATE(1970,1,1)</f>
        <v>41122.208333333336</v>
      </c>
      <c r="N670">
        <v>1344834000</v>
      </c>
      <c r="O670" s="7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 s="3">
        <f>E671/D671*100</f>
        <v>358.64754098360658</v>
      </c>
      <c r="H671">
        <v>1621</v>
      </c>
      <c r="I671" s="4">
        <f>G671/H671</f>
        <v>0.22125079641184861</v>
      </c>
      <c r="J671" t="s">
        <v>107</v>
      </c>
      <c r="K671" t="s">
        <v>108</v>
      </c>
      <c r="L671">
        <v>1498453200</v>
      </c>
      <c r="M671" s="7">
        <f>(((L671/60)/60)/24)+DATE(1970,1,1)</f>
        <v>42912.208333333328</v>
      </c>
      <c r="N671">
        <v>1499230800</v>
      </c>
      <c r="O671" s="7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 s="3">
        <f>E672/D672*100</f>
        <v>468.85802469135803</v>
      </c>
      <c r="H672">
        <v>1101</v>
      </c>
      <c r="I672" s="4">
        <f>G672/H672</f>
        <v>0.42584743387044327</v>
      </c>
      <c r="J672" t="s">
        <v>21</v>
      </c>
      <c r="K672" t="s">
        <v>22</v>
      </c>
      <c r="L672">
        <v>1456380000</v>
      </c>
      <c r="M672" s="7">
        <f>(((L672/60)/60)/24)+DATE(1970,1,1)</f>
        <v>42425.25</v>
      </c>
      <c r="N672">
        <v>1457416800</v>
      </c>
      <c r="O672" s="7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 s="3">
        <f>E673/D673*100</f>
        <v>122.05635245901641</v>
      </c>
      <c r="H673">
        <v>1073</v>
      </c>
      <c r="I673" s="4">
        <f>G673/H673</f>
        <v>0.11375242540448874</v>
      </c>
      <c r="J673" t="s">
        <v>21</v>
      </c>
      <c r="K673" t="s">
        <v>22</v>
      </c>
      <c r="L673">
        <v>1280552400</v>
      </c>
      <c r="M673" s="7">
        <f>(((L673/60)/60)/24)+DATE(1970,1,1)</f>
        <v>40390.208333333336</v>
      </c>
      <c r="N673">
        <v>1280898000</v>
      </c>
      <c r="O673" s="7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 s="3">
        <f>E674/D674*100</f>
        <v>55.931783729156137</v>
      </c>
      <c r="H674">
        <v>4428</v>
      </c>
      <c r="I674" s="4">
        <f>G674/H674</f>
        <v>1.2631387472709156E-2</v>
      </c>
      <c r="J674" t="s">
        <v>26</v>
      </c>
      <c r="K674" t="s">
        <v>27</v>
      </c>
      <c r="L674">
        <v>1521608400</v>
      </c>
      <c r="M674" s="7">
        <f>(((L674/60)/60)/24)+DATE(1970,1,1)</f>
        <v>43180.208333333328</v>
      </c>
      <c r="N674">
        <v>1522472400</v>
      </c>
      <c r="O674" s="7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 s="3">
        <f>E675/D675*100</f>
        <v>43.660714285714285</v>
      </c>
      <c r="H675">
        <v>58</v>
      </c>
      <c r="I675" s="4">
        <f>G675/H675</f>
        <v>0.75277093596059108</v>
      </c>
      <c r="J675" t="s">
        <v>107</v>
      </c>
      <c r="K675" t="s">
        <v>108</v>
      </c>
      <c r="L675">
        <v>1460696400</v>
      </c>
      <c r="M675" s="7">
        <f>(((L675/60)/60)/24)+DATE(1970,1,1)</f>
        <v>42475.208333333328</v>
      </c>
      <c r="N675">
        <v>1462510800</v>
      </c>
      <c r="O675" s="7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 s="3">
        <f>E676/D676*100</f>
        <v>33.53837141183363</v>
      </c>
      <c r="H676">
        <v>1218</v>
      </c>
      <c r="I676" s="4">
        <f>G676/H676</f>
        <v>2.7535608712507084E-2</v>
      </c>
      <c r="J676" t="s">
        <v>21</v>
      </c>
      <c r="K676" t="s">
        <v>22</v>
      </c>
      <c r="L676">
        <v>1313730000</v>
      </c>
      <c r="M676" s="7">
        <f>(((L676/60)/60)/24)+DATE(1970,1,1)</f>
        <v>40774.208333333336</v>
      </c>
      <c r="N676">
        <v>1317790800</v>
      </c>
      <c r="O676" s="7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 s="3">
        <f>E677/D677*100</f>
        <v>122.97938144329896</v>
      </c>
      <c r="H677">
        <v>331</v>
      </c>
      <c r="I677" s="4">
        <f>G677/H677</f>
        <v>0.37153891674712675</v>
      </c>
      <c r="J677" t="s">
        <v>21</v>
      </c>
      <c r="K677" t="s">
        <v>22</v>
      </c>
      <c r="L677">
        <v>1568178000</v>
      </c>
      <c r="M677" s="7">
        <f>(((L677/60)/60)/24)+DATE(1970,1,1)</f>
        <v>43719.208333333328</v>
      </c>
      <c r="N677">
        <v>1568782800</v>
      </c>
      <c r="O677" s="7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 s="3">
        <f>E678/D678*100</f>
        <v>189.74959871589084</v>
      </c>
      <c r="H678">
        <v>1170</v>
      </c>
      <c r="I678" s="4">
        <f>G678/H678</f>
        <v>0.16217914420161611</v>
      </c>
      <c r="J678" t="s">
        <v>21</v>
      </c>
      <c r="K678" t="s">
        <v>22</v>
      </c>
      <c r="L678">
        <v>1348635600</v>
      </c>
      <c r="M678" s="7">
        <f>(((L678/60)/60)/24)+DATE(1970,1,1)</f>
        <v>41178.208333333336</v>
      </c>
      <c r="N678">
        <v>1349413200</v>
      </c>
      <c r="O678" s="7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 s="3">
        <f>E679/D679*100</f>
        <v>83.622641509433961</v>
      </c>
      <c r="H679">
        <v>111</v>
      </c>
      <c r="I679" s="4">
        <f>G679/H679</f>
        <v>0.75335713071562127</v>
      </c>
      <c r="J679" t="s">
        <v>21</v>
      </c>
      <c r="K679" t="s">
        <v>22</v>
      </c>
      <c r="L679">
        <v>1468126800</v>
      </c>
      <c r="M679" s="7">
        <f>(((L679/60)/60)/24)+DATE(1970,1,1)</f>
        <v>42561.208333333328</v>
      </c>
      <c r="N679">
        <v>1472446800</v>
      </c>
      <c r="O679" s="7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 s="3">
        <f>E680/D680*100</f>
        <v>17.968844221105527</v>
      </c>
      <c r="H680">
        <v>215</v>
      </c>
      <c r="I680" s="4">
        <f>G680/H680</f>
        <v>8.3576019633048962E-2</v>
      </c>
      <c r="J680" t="s">
        <v>21</v>
      </c>
      <c r="K680" t="s">
        <v>22</v>
      </c>
      <c r="L680">
        <v>1547877600</v>
      </c>
      <c r="M680" s="7">
        <f>(((L680/60)/60)/24)+DATE(1970,1,1)</f>
        <v>43484.25</v>
      </c>
      <c r="N680">
        <v>1548050400</v>
      </c>
      <c r="O680" s="7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 s="3">
        <f>E681/D681*100</f>
        <v>1036.5</v>
      </c>
      <c r="H681">
        <v>363</v>
      </c>
      <c r="I681" s="4">
        <f>G681/H681</f>
        <v>2.8553719008264462</v>
      </c>
      <c r="J681" t="s">
        <v>21</v>
      </c>
      <c r="K681" t="s">
        <v>22</v>
      </c>
      <c r="L681">
        <v>1571374800</v>
      </c>
      <c r="M681" s="7">
        <f>(((L681/60)/60)/24)+DATE(1970,1,1)</f>
        <v>43756.208333333328</v>
      </c>
      <c r="N681">
        <v>1571806800</v>
      </c>
      <c r="O681" s="7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 s="3">
        <f>E682/D682*100</f>
        <v>97.405219780219781</v>
      </c>
      <c r="H682">
        <v>2955</v>
      </c>
      <c r="I682" s="4">
        <f>G682/H682</f>
        <v>3.2962849333407707E-2</v>
      </c>
      <c r="J682" t="s">
        <v>21</v>
      </c>
      <c r="K682" t="s">
        <v>22</v>
      </c>
      <c r="L682">
        <v>1576303200</v>
      </c>
      <c r="M682" s="7">
        <f>(((L682/60)/60)/24)+DATE(1970,1,1)</f>
        <v>43813.25</v>
      </c>
      <c r="N682">
        <v>1576476000</v>
      </c>
      <c r="O682" s="7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 s="3">
        <f>E683/D683*100</f>
        <v>86.386203150461711</v>
      </c>
      <c r="H683">
        <v>1657</v>
      </c>
      <c r="I683" s="4">
        <f>G683/H683</f>
        <v>5.213409966835348E-2</v>
      </c>
      <c r="J683" t="s">
        <v>21</v>
      </c>
      <c r="K683" t="s">
        <v>22</v>
      </c>
      <c r="L683">
        <v>1324447200</v>
      </c>
      <c r="M683" s="7">
        <f>(((L683/60)/60)/24)+DATE(1970,1,1)</f>
        <v>40898.25</v>
      </c>
      <c r="N683">
        <v>1324965600</v>
      </c>
      <c r="O683" s="7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 s="3">
        <f>E684/D684*100</f>
        <v>150.16666666666666</v>
      </c>
      <c r="H684">
        <v>103</v>
      </c>
      <c r="I684" s="4">
        <f>G684/H684</f>
        <v>1.4579288025889967</v>
      </c>
      <c r="J684" t="s">
        <v>21</v>
      </c>
      <c r="K684" t="s">
        <v>22</v>
      </c>
      <c r="L684">
        <v>1386741600</v>
      </c>
      <c r="M684" s="7">
        <f>(((L684/60)/60)/24)+DATE(1970,1,1)</f>
        <v>41619.25</v>
      </c>
      <c r="N684">
        <v>1387519200</v>
      </c>
      <c r="O684" s="7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 s="3">
        <f>E685/D685*100</f>
        <v>358.43478260869563</v>
      </c>
      <c r="H685">
        <v>147</v>
      </c>
      <c r="I685" s="4">
        <f>G685/H685</f>
        <v>2.4383318544809227</v>
      </c>
      <c r="J685" t="s">
        <v>21</v>
      </c>
      <c r="K685" t="s">
        <v>22</v>
      </c>
      <c r="L685">
        <v>1537074000</v>
      </c>
      <c r="M685" s="7">
        <f>(((L685/60)/60)/24)+DATE(1970,1,1)</f>
        <v>43359.208333333328</v>
      </c>
      <c r="N685">
        <v>1537246800</v>
      </c>
      <c r="O685" s="7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 s="3">
        <f>E686/D686*100</f>
        <v>542.85714285714289</v>
      </c>
      <c r="H686">
        <v>110</v>
      </c>
      <c r="I686" s="4">
        <f>G686/H686</f>
        <v>4.9350649350649354</v>
      </c>
      <c r="J686" t="s">
        <v>15</v>
      </c>
      <c r="K686" t="s">
        <v>16</v>
      </c>
      <c r="L686">
        <v>1277787600</v>
      </c>
      <c r="M686" s="7">
        <f>(((L686/60)/60)/24)+DATE(1970,1,1)</f>
        <v>40358.208333333336</v>
      </c>
      <c r="N686">
        <v>1279515600</v>
      </c>
      <c r="O686" s="7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 s="3">
        <f>E687/D687*100</f>
        <v>67.500714285714281</v>
      </c>
      <c r="H687">
        <v>926</v>
      </c>
      <c r="I687" s="4">
        <f>G687/H687</f>
        <v>7.2894939833384756E-2</v>
      </c>
      <c r="J687" t="s">
        <v>15</v>
      </c>
      <c r="K687" t="s">
        <v>16</v>
      </c>
      <c r="L687">
        <v>1440306000</v>
      </c>
      <c r="M687" s="7">
        <f>(((L687/60)/60)/24)+DATE(1970,1,1)</f>
        <v>42239.208333333328</v>
      </c>
      <c r="N687">
        <v>1442379600</v>
      </c>
      <c r="O687" s="7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 s="3">
        <f>E688/D688*100</f>
        <v>191.74666666666667</v>
      </c>
      <c r="H688">
        <v>134</v>
      </c>
      <c r="I688" s="4">
        <f>G688/H688</f>
        <v>1.4309452736318409</v>
      </c>
      <c r="J688" t="s">
        <v>21</v>
      </c>
      <c r="K688" t="s">
        <v>22</v>
      </c>
      <c r="L688">
        <v>1522126800</v>
      </c>
      <c r="M688" s="7">
        <f>(((L688/60)/60)/24)+DATE(1970,1,1)</f>
        <v>43186.208333333328</v>
      </c>
      <c r="N688">
        <v>1523077200</v>
      </c>
      <c r="O688" s="7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 s="3">
        <f>E689/D689*100</f>
        <v>932</v>
      </c>
      <c r="H689">
        <v>269</v>
      </c>
      <c r="I689" s="4">
        <f>G689/H689</f>
        <v>3.4646840148698885</v>
      </c>
      <c r="J689" t="s">
        <v>21</v>
      </c>
      <c r="K689" t="s">
        <v>22</v>
      </c>
      <c r="L689">
        <v>1489298400</v>
      </c>
      <c r="M689" s="7">
        <f>(((L689/60)/60)/24)+DATE(1970,1,1)</f>
        <v>42806.25</v>
      </c>
      <c r="N689">
        <v>1489554000</v>
      </c>
      <c r="O689" s="7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 s="3">
        <f>E690/D690*100</f>
        <v>429.27586206896552</v>
      </c>
      <c r="H690">
        <v>175</v>
      </c>
      <c r="I690" s="4">
        <f>G690/H690</f>
        <v>2.4530049261083744</v>
      </c>
      <c r="J690" t="s">
        <v>21</v>
      </c>
      <c r="K690" t="s">
        <v>22</v>
      </c>
      <c r="L690">
        <v>1547100000</v>
      </c>
      <c r="M690" s="7">
        <f>(((L690/60)/60)/24)+DATE(1970,1,1)</f>
        <v>43475.25</v>
      </c>
      <c r="N690">
        <v>1548482400</v>
      </c>
      <c r="O690" s="7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 s="3">
        <f>E691/D691*100</f>
        <v>100.65753424657535</v>
      </c>
      <c r="H691">
        <v>69</v>
      </c>
      <c r="I691" s="4">
        <f>G691/H691</f>
        <v>1.4588048441532659</v>
      </c>
      <c r="J691" t="s">
        <v>21</v>
      </c>
      <c r="K691" t="s">
        <v>22</v>
      </c>
      <c r="L691">
        <v>1383022800</v>
      </c>
      <c r="M691" s="7">
        <f>(((L691/60)/60)/24)+DATE(1970,1,1)</f>
        <v>41576.208333333336</v>
      </c>
      <c r="N691">
        <v>1384063200</v>
      </c>
      <c r="O691" s="7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 s="3">
        <f>E692/D692*100</f>
        <v>226.61111111111109</v>
      </c>
      <c r="H692">
        <v>190</v>
      </c>
      <c r="I692" s="4">
        <f>G692/H692</f>
        <v>1.1926900584795321</v>
      </c>
      <c r="J692" t="s">
        <v>21</v>
      </c>
      <c r="K692" t="s">
        <v>22</v>
      </c>
      <c r="L692">
        <v>1322373600</v>
      </c>
      <c r="M692" s="7">
        <f>(((L692/60)/60)/24)+DATE(1970,1,1)</f>
        <v>40874.25</v>
      </c>
      <c r="N692">
        <v>1322892000</v>
      </c>
      <c r="O692" s="7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 s="3">
        <f>E693/D693*100</f>
        <v>142.38</v>
      </c>
      <c r="H693">
        <v>237</v>
      </c>
      <c r="I693" s="4">
        <f>G693/H693</f>
        <v>0.6007594936708861</v>
      </c>
      <c r="J693" t="s">
        <v>21</v>
      </c>
      <c r="K693" t="s">
        <v>22</v>
      </c>
      <c r="L693">
        <v>1349240400</v>
      </c>
      <c r="M693" s="7">
        <f>(((L693/60)/60)/24)+DATE(1970,1,1)</f>
        <v>41185.208333333336</v>
      </c>
      <c r="N693">
        <v>1350709200</v>
      </c>
      <c r="O693" s="7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 s="3">
        <f>E694/D694*100</f>
        <v>90.633333333333326</v>
      </c>
      <c r="H694">
        <v>77</v>
      </c>
      <c r="I694" s="4">
        <f>G694/H694</f>
        <v>1.1770562770562769</v>
      </c>
      <c r="J694" t="s">
        <v>40</v>
      </c>
      <c r="K694" t="s">
        <v>41</v>
      </c>
      <c r="L694">
        <v>1562648400</v>
      </c>
      <c r="M694" s="7">
        <f>(((L694/60)/60)/24)+DATE(1970,1,1)</f>
        <v>43655.208333333328</v>
      </c>
      <c r="N694">
        <v>1564203600</v>
      </c>
      <c r="O694" s="7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 s="3">
        <f>E695/D695*100</f>
        <v>63.966740576496676</v>
      </c>
      <c r="H695">
        <v>1748</v>
      </c>
      <c r="I695" s="4">
        <f>G695/H695</f>
        <v>3.659424518106217E-2</v>
      </c>
      <c r="J695" t="s">
        <v>21</v>
      </c>
      <c r="K695" t="s">
        <v>22</v>
      </c>
      <c r="L695">
        <v>1508216400</v>
      </c>
      <c r="M695" s="7">
        <f>(((L695/60)/60)/24)+DATE(1970,1,1)</f>
        <v>43025.208333333328</v>
      </c>
      <c r="N695">
        <v>1509685200</v>
      </c>
      <c r="O695" s="7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 s="3">
        <f>E696/D696*100</f>
        <v>84.131868131868131</v>
      </c>
      <c r="H696">
        <v>79</v>
      </c>
      <c r="I696" s="4">
        <f>G696/H696</f>
        <v>1.0649603560995966</v>
      </c>
      <c r="J696" t="s">
        <v>21</v>
      </c>
      <c r="K696" t="s">
        <v>22</v>
      </c>
      <c r="L696">
        <v>1511762400</v>
      </c>
      <c r="M696" s="7">
        <f>(((L696/60)/60)/24)+DATE(1970,1,1)</f>
        <v>43066.25</v>
      </c>
      <c r="N696">
        <v>1514959200</v>
      </c>
      <c r="O696" s="7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 s="3">
        <f>E697/D697*100</f>
        <v>133.93478260869566</v>
      </c>
      <c r="H697">
        <v>196</v>
      </c>
      <c r="I697" s="4">
        <f>G697/H697</f>
        <v>0.683340727595386</v>
      </c>
      <c r="J697" t="s">
        <v>107</v>
      </c>
      <c r="K697" t="s">
        <v>108</v>
      </c>
      <c r="L697">
        <v>1447480800</v>
      </c>
      <c r="M697" s="7">
        <f>(((L697/60)/60)/24)+DATE(1970,1,1)</f>
        <v>42322.25</v>
      </c>
      <c r="N697">
        <v>1448863200</v>
      </c>
      <c r="O697" s="7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 s="3">
        <f>E698/D698*100</f>
        <v>59.042047531992694</v>
      </c>
      <c r="H698">
        <v>889</v>
      </c>
      <c r="I698" s="4">
        <f>G698/H698</f>
        <v>6.641400172327637E-2</v>
      </c>
      <c r="J698" t="s">
        <v>21</v>
      </c>
      <c r="K698" t="s">
        <v>22</v>
      </c>
      <c r="L698">
        <v>1429506000</v>
      </c>
      <c r="M698" s="7">
        <f>(((L698/60)/60)/24)+DATE(1970,1,1)</f>
        <v>42114.208333333328</v>
      </c>
      <c r="N698">
        <v>1429592400</v>
      </c>
      <c r="O698" s="7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 s="3">
        <f>E699/D699*100</f>
        <v>152.80062063615205</v>
      </c>
      <c r="H699">
        <v>7295</v>
      </c>
      <c r="I699" s="4">
        <f>G699/H699</f>
        <v>2.0945938401117484E-2</v>
      </c>
      <c r="J699" t="s">
        <v>21</v>
      </c>
      <c r="K699" t="s">
        <v>22</v>
      </c>
      <c r="L699">
        <v>1522472400</v>
      </c>
      <c r="M699" s="7">
        <f>(((L699/60)/60)/24)+DATE(1970,1,1)</f>
        <v>43190.208333333328</v>
      </c>
      <c r="N699">
        <v>1522645200</v>
      </c>
      <c r="O699" s="7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 s="3">
        <f>E700/D700*100</f>
        <v>446.69121140142522</v>
      </c>
      <c r="H700">
        <v>2893</v>
      </c>
      <c r="I700" s="4">
        <f>G700/H700</f>
        <v>0.15440415188435022</v>
      </c>
      <c r="J700" t="s">
        <v>15</v>
      </c>
      <c r="K700" t="s">
        <v>16</v>
      </c>
      <c r="L700">
        <v>1322114400</v>
      </c>
      <c r="M700" s="7">
        <f>(((L700/60)/60)/24)+DATE(1970,1,1)</f>
        <v>40871.25</v>
      </c>
      <c r="N700">
        <v>1323324000</v>
      </c>
      <c r="O700" s="7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 s="3">
        <f>E701/D701*100</f>
        <v>84.391891891891888</v>
      </c>
      <c r="H701">
        <v>56</v>
      </c>
      <c r="I701" s="4">
        <f>G701/H701</f>
        <v>1.5069980694980694</v>
      </c>
      <c r="J701" t="s">
        <v>21</v>
      </c>
      <c r="K701" t="s">
        <v>22</v>
      </c>
      <c r="L701">
        <v>1561438800</v>
      </c>
      <c r="M701" s="7">
        <f>(((L701/60)/60)/24)+DATE(1970,1,1)</f>
        <v>43641.208333333328</v>
      </c>
      <c r="N701">
        <v>1561525200</v>
      </c>
      <c r="O701" s="7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 s="3">
        <f>E702/D702*100</f>
        <v>3</v>
      </c>
      <c r="H702">
        <v>1</v>
      </c>
      <c r="I702" s="4">
        <f>G702/H702</f>
        <v>3</v>
      </c>
      <c r="J702" t="s">
        <v>21</v>
      </c>
      <c r="K702" t="s">
        <v>22</v>
      </c>
      <c r="L702">
        <v>1264399200</v>
      </c>
      <c r="M702" s="7">
        <f>(((L702/60)/60)/24)+DATE(1970,1,1)</f>
        <v>40203.25</v>
      </c>
      <c r="N702">
        <v>1265695200</v>
      </c>
      <c r="O702" s="7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 s="3">
        <f>E703/D703*100</f>
        <v>175.02692307692308</v>
      </c>
      <c r="H703">
        <v>820</v>
      </c>
      <c r="I703" s="4">
        <f>G703/H703</f>
        <v>0.21344746716697938</v>
      </c>
      <c r="J703" t="s">
        <v>21</v>
      </c>
      <c r="K703" t="s">
        <v>22</v>
      </c>
      <c r="L703">
        <v>1301202000</v>
      </c>
      <c r="M703" s="7">
        <f>(((L703/60)/60)/24)+DATE(1970,1,1)</f>
        <v>40629.208333333336</v>
      </c>
      <c r="N703">
        <v>1301806800</v>
      </c>
      <c r="O703" s="7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 s="3">
        <f>E704/D704*100</f>
        <v>54.137931034482754</v>
      </c>
      <c r="H704">
        <v>83</v>
      </c>
      <c r="I704" s="4">
        <f>G704/H704</f>
        <v>0.6522642293311175</v>
      </c>
      <c r="J704" t="s">
        <v>21</v>
      </c>
      <c r="K704" t="s">
        <v>22</v>
      </c>
      <c r="L704">
        <v>1374469200</v>
      </c>
      <c r="M704" s="7">
        <f>(((L704/60)/60)/24)+DATE(1970,1,1)</f>
        <v>41477.208333333336</v>
      </c>
      <c r="N704">
        <v>1374901200</v>
      </c>
      <c r="O704" s="7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 s="3">
        <f>E705/D705*100</f>
        <v>311.87381703470032</v>
      </c>
      <c r="H705">
        <v>2038</v>
      </c>
      <c r="I705" s="4">
        <f>G705/H705</f>
        <v>0.15302935085117778</v>
      </c>
      <c r="J705" t="s">
        <v>21</v>
      </c>
      <c r="K705" t="s">
        <v>22</v>
      </c>
      <c r="L705">
        <v>1334984400</v>
      </c>
      <c r="M705" s="7">
        <f>(((L705/60)/60)/24)+DATE(1970,1,1)</f>
        <v>41020.208333333336</v>
      </c>
      <c r="N705">
        <v>1336453200</v>
      </c>
      <c r="O705" s="7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 s="3">
        <f>E706/D706*100</f>
        <v>122.78160919540231</v>
      </c>
      <c r="H706">
        <v>116</v>
      </c>
      <c r="I706" s="4">
        <f>G706/H706</f>
        <v>1.0584621482362269</v>
      </c>
      <c r="J706" t="s">
        <v>21</v>
      </c>
      <c r="K706" t="s">
        <v>22</v>
      </c>
      <c r="L706">
        <v>1467608400</v>
      </c>
      <c r="M706" s="7">
        <f>(((L706/60)/60)/24)+DATE(1970,1,1)</f>
        <v>42555.208333333328</v>
      </c>
      <c r="N706">
        <v>1468904400</v>
      </c>
      <c r="O706" s="7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 s="3">
        <f>E707/D707*100</f>
        <v>99.026517383618156</v>
      </c>
      <c r="H707">
        <v>2025</v>
      </c>
      <c r="I707" s="4">
        <f>G707/H707</f>
        <v>4.890198389314477E-2</v>
      </c>
      <c r="J707" t="s">
        <v>40</v>
      </c>
      <c r="K707" t="s">
        <v>41</v>
      </c>
      <c r="L707">
        <v>1386741600</v>
      </c>
      <c r="M707" s="7">
        <f>(((L707/60)/60)/24)+DATE(1970,1,1)</f>
        <v>41619.25</v>
      </c>
      <c r="N707">
        <v>1387087200</v>
      </c>
      <c r="O707" s="7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 s="3">
        <f>E708/D708*100</f>
        <v>127.84686346863469</v>
      </c>
      <c r="H708">
        <v>1345</v>
      </c>
      <c r="I708" s="4">
        <f>G708/H708</f>
        <v>9.505343008820423E-2</v>
      </c>
      <c r="J708" t="s">
        <v>26</v>
      </c>
      <c r="K708" t="s">
        <v>27</v>
      </c>
      <c r="L708">
        <v>1546754400</v>
      </c>
      <c r="M708" s="7">
        <f>(((L708/60)/60)/24)+DATE(1970,1,1)</f>
        <v>43471.25</v>
      </c>
      <c r="N708">
        <v>1547445600</v>
      </c>
      <c r="O708" s="7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 s="3">
        <f>E709/D709*100</f>
        <v>158.61643835616439</v>
      </c>
      <c r="H709">
        <v>168</v>
      </c>
      <c r="I709" s="4">
        <f>G709/H709</f>
        <v>0.94414546640574049</v>
      </c>
      <c r="J709" t="s">
        <v>21</v>
      </c>
      <c r="K709" t="s">
        <v>22</v>
      </c>
      <c r="L709">
        <v>1544248800</v>
      </c>
      <c r="M709" s="7">
        <f>(((L709/60)/60)/24)+DATE(1970,1,1)</f>
        <v>43442.25</v>
      </c>
      <c r="N709">
        <v>1547359200</v>
      </c>
      <c r="O709" s="7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 s="3">
        <f>E710/D710*100</f>
        <v>707.05882352941171</v>
      </c>
      <c r="H710">
        <v>137</v>
      </c>
      <c r="I710" s="4">
        <f>G710/H710</f>
        <v>5.1610133104336624</v>
      </c>
      <c r="J710" t="s">
        <v>98</v>
      </c>
      <c r="K710" t="s">
        <v>99</v>
      </c>
      <c r="L710">
        <v>1495429200</v>
      </c>
      <c r="M710" s="7">
        <f>(((L710/60)/60)/24)+DATE(1970,1,1)</f>
        <v>42877.208333333328</v>
      </c>
      <c r="N710">
        <v>1496293200</v>
      </c>
      <c r="O710" s="7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 s="3">
        <f>E711/D711*100</f>
        <v>142.38775510204081</v>
      </c>
      <c r="H711">
        <v>186</v>
      </c>
      <c r="I711" s="4">
        <f>G711/H711</f>
        <v>0.76552556506473557</v>
      </c>
      <c r="J711" t="s">
        <v>107</v>
      </c>
      <c r="K711" t="s">
        <v>108</v>
      </c>
      <c r="L711">
        <v>1334811600</v>
      </c>
      <c r="M711" s="7">
        <f>(((L711/60)/60)/24)+DATE(1970,1,1)</f>
        <v>41018.208333333336</v>
      </c>
      <c r="N711">
        <v>1335416400</v>
      </c>
      <c r="O711" s="7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 s="3">
        <f>E712/D712*100</f>
        <v>147.86046511627907</v>
      </c>
      <c r="H712">
        <v>125</v>
      </c>
      <c r="I712" s="4">
        <f>G712/H712</f>
        <v>1.1828837209302325</v>
      </c>
      <c r="J712" t="s">
        <v>21</v>
      </c>
      <c r="K712" t="s">
        <v>22</v>
      </c>
      <c r="L712">
        <v>1531544400</v>
      </c>
      <c r="M712" s="7">
        <f>(((L712/60)/60)/24)+DATE(1970,1,1)</f>
        <v>43295.208333333328</v>
      </c>
      <c r="N712">
        <v>1532149200</v>
      </c>
      <c r="O712" s="7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 s="3">
        <f>E713/D713*100</f>
        <v>20.322580645161288</v>
      </c>
      <c r="H713">
        <v>14</v>
      </c>
      <c r="I713" s="4">
        <f>G713/H713</f>
        <v>1.4516129032258063</v>
      </c>
      <c r="J713" t="s">
        <v>107</v>
      </c>
      <c r="K713" t="s">
        <v>108</v>
      </c>
      <c r="L713">
        <v>1453615200</v>
      </c>
      <c r="M713" s="7">
        <f>(((L713/60)/60)/24)+DATE(1970,1,1)</f>
        <v>42393.25</v>
      </c>
      <c r="N713">
        <v>1453788000</v>
      </c>
      <c r="O713" s="7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 s="3">
        <f>E714/D714*100</f>
        <v>1840.625</v>
      </c>
      <c r="H714">
        <v>202</v>
      </c>
      <c r="I714" s="4">
        <f>G714/H714</f>
        <v>9.1120049504950487</v>
      </c>
      <c r="J714" t="s">
        <v>21</v>
      </c>
      <c r="K714" t="s">
        <v>22</v>
      </c>
      <c r="L714">
        <v>1467954000</v>
      </c>
      <c r="M714" s="7">
        <f>(((L714/60)/60)/24)+DATE(1970,1,1)</f>
        <v>42559.208333333328</v>
      </c>
      <c r="N714">
        <v>1471496400</v>
      </c>
      <c r="O714" s="7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 s="3">
        <f>E715/D715*100</f>
        <v>161.94202898550725</v>
      </c>
      <c r="H715">
        <v>103</v>
      </c>
      <c r="I715" s="4">
        <f>G715/H715</f>
        <v>1.5722527085971578</v>
      </c>
      <c r="J715" t="s">
        <v>21</v>
      </c>
      <c r="K715" t="s">
        <v>22</v>
      </c>
      <c r="L715">
        <v>1471842000</v>
      </c>
      <c r="M715" s="7">
        <f>(((L715/60)/60)/24)+DATE(1970,1,1)</f>
        <v>42604.208333333328</v>
      </c>
      <c r="N715">
        <v>1472878800</v>
      </c>
      <c r="O715" s="7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 s="3">
        <f>E716/D716*100</f>
        <v>472.82077922077923</v>
      </c>
      <c r="H716">
        <v>1785</v>
      </c>
      <c r="I716" s="4">
        <f>G716/H716</f>
        <v>0.26488559059987632</v>
      </c>
      <c r="J716" t="s">
        <v>21</v>
      </c>
      <c r="K716" t="s">
        <v>22</v>
      </c>
      <c r="L716">
        <v>1408424400</v>
      </c>
      <c r="M716" s="7">
        <f>(((L716/60)/60)/24)+DATE(1970,1,1)</f>
        <v>41870.208333333336</v>
      </c>
      <c r="N716">
        <v>1408510800</v>
      </c>
      <c r="O716" s="7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 s="3">
        <f>E717/D717*100</f>
        <v>24.466101694915253</v>
      </c>
      <c r="H717">
        <v>656</v>
      </c>
      <c r="I717" s="4">
        <f>G717/H717</f>
        <v>3.729588673005374E-2</v>
      </c>
      <c r="J717" t="s">
        <v>21</v>
      </c>
      <c r="K717" t="s">
        <v>22</v>
      </c>
      <c r="L717">
        <v>1281157200</v>
      </c>
      <c r="M717" s="7">
        <f>(((L717/60)/60)/24)+DATE(1970,1,1)</f>
        <v>40397.208333333336</v>
      </c>
      <c r="N717">
        <v>1281589200</v>
      </c>
      <c r="O717" s="7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 s="3">
        <f>E718/D718*100</f>
        <v>517.65</v>
      </c>
      <c r="H718">
        <v>157</v>
      </c>
      <c r="I718" s="4">
        <f>G718/H718</f>
        <v>3.2971337579617832</v>
      </c>
      <c r="J718" t="s">
        <v>21</v>
      </c>
      <c r="K718" t="s">
        <v>22</v>
      </c>
      <c r="L718">
        <v>1373432400</v>
      </c>
      <c r="M718" s="7">
        <f>(((L718/60)/60)/24)+DATE(1970,1,1)</f>
        <v>41465.208333333336</v>
      </c>
      <c r="N718">
        <v>1375851600</v>
      </c>
      <c r="O718" s="7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 s="3">
        <f>E719/D719*100</f>
        <v>247.64285714285714</v>
      </c>
      <c r="H719">
        <v>555</v>
      </c>
      <c r="I719" s="4">
        <f>G719/H719</f>
        <v>0.44620334620334617</v>
      </c>
      <c r="J719" t="s">
        <v>21</v>
      </c>
      <c r="K719" t="s">
        <v>22</v>
      </c>
      <c r="L719">
        <v>1313989200</v>
      </c>
      <c r="M719" s="7">
        <f>(((L719/60)/60)/24)+DATE(1970,1,1)</f>
        <v>40777.208333333336</v>
      </c>
      <c r="N719">
        <v>1315803600</v>
      </c>
      <c r="O719" s="7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 s="3">
        <f>E720/D720*100</f>
        <v>100.20481927710843</v>
      </c>
      <c r="H720">
        <v>297</v>
      </c>
      <c r="I720" s="4">
        <f>G720/H720</f>
        <v>0.33738996389598797</v>
      </c>
      <c r="J720" t="s">
        <v>21</v>
      </c>
      <c r="K720" t="s">
        <v>22</v>
      </c>
      <c r="L720">
        <v>1371445200</v>
      </c>
      <c r="M720" s="7">
        <f>(((L720/60)/60)/24)+DATE(1970,1,1)</f>
        <v>41442.208333333336</v>
      </c>
      <c r="N720">
        <v>1373691600</v>
      </c>
      <c r="O720" s="7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 s="3">
        <f>E721/D721*100</f>
        <v>153</v>
      </c>
      <c r="H721">
        <v>123</v>
      </c>
      <c r="I721" s="4">
        <f>G721/H721</f>
        <v>1.2439024390243902</v>
      </c>
      <c r="J721" t="s">
        <v>21</v>
      </c>
      <c r="K721" t="s">
        <v>22</v>
      </c>
      <c r="L721">
        <v>1338267600</v>
      </c>
      <c r="M721" s="7">
        <f>(((L721/60)/60)/24)+DATE(1970,1,1)</f>
        <v>41058.208333333336</v>
      </c>
      <c r="N721">
        <v>1339218000</v>
      </c>
      <c r="O721" s="7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 s="3">
        <f>E722/D722*100</f>
        <v>37.091954022988503</v>
      </c>
      <c r="H722">
        <v>38</v>
      </c>
      <c r="I722" s="4">
        <f>G722/H722</f>
        <v>0.97610405323653959</v>
      </c>
      <c r="J722" t="s">
        <v>36</v>
      </c>
      <c r="K722" t="s">
        <v>37</v>
      </c>
      <c r="L722">
        <v>1519192800</v>
      </c>
      <c r="M722" s="7">
        <f>(((L722/60)/60)/24)+DATE(1970,1,1)</f>
        <v>43152.25</v>
      </c>
      <c r="N722">
        <v>1520402400</v>
      </c>
      <c r="O722" s="7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 s="3">
        <f>E723/D723*100</f>
        <v>4.392394822006473</v>
      </c>
      <c r="H723">
        <v>60</v>
      </c>
      <c r="I723" s="4">
        <f>G723/H723</f>
        <v>7.3206580366774548E-2</v>
      </c>
      <c r="J723" t="s">
        <v>21</v>
      </c>
      <c r="K723" t="s">
        <v>22</v>
      </c>
      <c r="L723">
        <v>1522818000</v>
      </c>
      <c r="M723" s="7">
        <f>(((L723/60)/60)/24)+DATE(1970,1,1)</f>
        <v>43194.208333333328</v>
      </c>
      <c r="N723">
        <v>1523336400</v>
      </c>
      <c r="O723" s="7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 s="3">
        <f>E724/D724*100</f>
        <v>156.50721649484535</v>
      </c>
      <c r="H724">
        <v>3036</v>
      </c>
      <c r="I724" s="4">
        <f>G724/H724</f>
        <v>5.1550466566154599E-2</v>
      </c>
      <c r="J724" t="s">
        <v>21</v>
      </c>
      <c r="K724" t="s">
        <v>22</v>
      </c>
      <c r="L724">
        <v>1509948000</v>
      </c>
      <c r="M724" s="7">
        <f>(((L724/60)/60)/24)+DATE(1970,1,1)</f>
        <v>43045.25</v>
      </c>
      <c r="N724">
        <v>1512280800</v>
      </c>
      <c r="O724" s="7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 s="3">
        <f>E725/D725*100</f>
        <v>270.40816326530609</v>
      </c>
      <c r="H725">
        <v>144</v>
      </c>
      <c r="I725" s="4">
        <f>G725/H725</f>
        <v>1.8778344671201812</v>
      </c>
      <c r="J725" t="s">
        <v>26</v>
      </c>
      <c r="K725" t="s">
        <v>27</v>
      </c>
      <c r="L725">
        <v>1456898400</v>
      </c>
      <c r="M725" s="7">
        <f>(((L725/60)/60)/24)+DATE(1970,1,1)</f>
        <v>42431.25</v>
      </c>
      <c r="N725">
        <v>1458709200</v>
      </c>
      <c r="O725" s="7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 s="3">
        <f>E726/D726*100</f>
        <v>134.05952380952382</v>
      </c>
      <c r="H726">
        <v>121</v>
      </c>
      <c r="I726" s="4">
        <f>G726/H726</f>
        <v>1.1079299488390399</v>
      </c>
      <c r="J726" t="s">
        <v>40</v>
      </c>
      <c r="K726" t="s">
        <v>41</v>
      </c>
      <c r="L726">
        <v>1413954000</v>
      </c>
      <c r="M726" s="7">
        <f>(((L726/60)/60)/24)+DATE(1970,1,1)</f>
        <v>41934.208333333336</v>
      </c>
      <c r="N726">
        <v>1414126800</v>
      </c>
      <c r="O726" s="7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 s="3">
        <f>E727/D727*100</f>
        <v>50.398033126293996</v>
      </c>
      <c r="H727">
        <v>1596</v>
      </c>
      <c r="I727" s="4">
        <f>G727/H727</f>
        <v>3.1577714991412278E-2</v>
      </c>
      <c r="J727" t="s">
        <v>21</v>
      </c>
      <c r="K727" t="s">
        <v>22</v>
      </c>
      <c r="L727">
        <v>1416031200</v>
      </c>
      <c r="M727" s="7">
        <f>(((L727/60)/60)/24)+DATE(1970,1,1)</f>
        <v>41958.25</v>
      </c>
      <c r="N727">
        <v>1416204000</v>
      </c>
      <c r="O727" s="7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 s="3">
        <f>E728/D728*100</f>
        <v>88.815837937384899</v>
      </c>
      <c r="H728">
        <v>524</v>
      </c>
      <c r="I728" s="4">
        <f>G728/H728</f>
        <v>0.16949587392630705</v>
      </c>
      <c r="J728" t="s">
        <v>21</v>
      </c>
      <c r="K728" t="s">
        <v>22</v>
      </c>
      <c r="L728">
        <v>1287982800</v>
      </c>
      <c r="M728" s="7">
        <f>(((L728/60)/60)/24)+DATE(1970,1,1)</f>
        <v>40476.208333333336</v>
      </c>
      <c r="N728">
        <v>1288501200</v>
      </c>
      <c r="O728" s="7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 s="3">
        <f>E729/D729*100</f>
        <v>165</v>
      </c>
      <c r="H729">
        <v>181</v>
      </c>
      <c r="I729" s="4">
        <f>G729/H729</f>
        <v>0.91160220994475138</v>
      </c>
      <c r="J729" t="s">
        <v>21</v>
      </c>
      <c r="K729" t="s">
        <v>22</v>
      </c>
      <c r="L729">
        <v>1547964000</v>
      </c>
      <c r="M729" s="7">
        <f>(((L729/60)/60)/24)+DATE(1970,1,1)</f>
        <v>43485.25</v>
      </c>
      <c r="N729">
        <v>1552971600</v>
      </c>
      <c r="O729" s="7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 s="3">
        <f>E730/D730*100</f>
        <v>17.5</v>
      </c>
      <c r="H730">
        <v>10</v>
      </c>
      <c r="I730" s="4">
        <f>G730/H730</f>
        <v>1.75</v>
      </c>
      <c r="J730" t="s">
        <v>21</v>
      </c>
      <c r="K730" t="s">
        <v>22</v>
      </c>
      <c r="L730">
        <v>1464152400</v>
      </c>
      <c r="M730" s="7">
        <f>(((L730/60)/60)/24)+DATE(1970,1,1)</f>
        <v>42515.208333333328</v>
      </c>
      <c r="N730">
        <v>1465102800</v>
      </c>
      <c r="O730" s="7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 s="3">
        <f>E731/D731*100</f>
        <v>185.66071428571428</v>
      </c>
      <c r="H731">
        <v>122</v>
      </c>
      <c r="I731" s="4">
        <f>G731/H731</f>
        <v>1.5218091334894612</v>
      </c>
      <c r="J731" t="s">
        <v>21</v>
      </c>
      <c r="K731" t="s">
        <v>22</v>
      </c>
      <c r="L731">
        <v>1359957600</v>
      </c>
      <c r="M731" s="7">
        <f>(((L731/60)/60)/24)+DATE(1970,1,1)</f>
        <v>41309.25</v>
      </c>
      <c r="N731">
        <v>1360130400</v>
      </c>
      <c r="O731" s="7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 s="3">
        <f>E732/D732*100</f>
        <v>412.6631944444444</v>
      </c>
      <c r="H732">
        <v>1071</v>
      </c>
      <c r="I732" s="4">
        <f>G732/H732</f>
        <v>0.38530643738977066</v>
      </c>
      <c r="J732" t="s">
        <v>15</v>
      </c>
      <c r="K732" t="s">
        <v>16</v>
      </c>
      <c r="L732">
        <v>1432357200</v>
      </c>
      <c r="M732" s="7">
        <f>(((L732/60)/60)/24)+DATE(1970,1,1)</f>
        <v>42147.208333333328</v>
      </c>
      <c r="N732">
        <v>1432875600</v>
      </c>
      <c r="O732" s="7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 s="3">
        <f>E733/D733*100</f>
        <v>90.25</v>
      </c>
      <c r="H733">
        <v>219</v>
      </c>
      <c r="I733" s="4">
        <f>G733/H733</f>
        <v>0.41210045662100458</v>
      </c>
      <c r="J733" t="s">
        <v>21</v>
      </c>
      <c r="K733" t="s">
        <v>22</v>
      </c>
      <c r="L733">
        <v>1500786000</v>
      </c>
      <c r="M733" s="7">
        <f>(((L733/60)/60)/24)+DATE(1970,1,1)</f>
        <v>42939.208333333328</v>
      </c>
      <c r="N733">
        <v>1500872400</v>
      </c>
      <c r="O733" s="7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 s="3">
        <f>E734/D734*100</f>
        <v>91.984615384615381</v>
      </c>
      <c r="H734">
        <v>1121</v>
      </c>
      <c r="I734" s="4">
        <f>G734/H734</f>
        <v>8.2055856721333975E-2</v>
      </c>
      <c r="J734" t="s">
        <v>21</v>
      </c>
      <c r="K734" t="s">
        <v>22</v>
      </c>
      <c r="L734">
        <v>1490158800</v>
      </c>
      <c r="M734" s="7">
        <f>(((L734/60)/60)/24)+DATE(1970,1,1)</f>
        <v>42816.208333333328</v>
      </c>
      <c r="N734">
        <v>1492146000</v>
      </c>
      <c r="O734" s="7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 s="3">
        <f>E735/D735*100</f>
        <v>527.00632911392404</v>
      </c>
      <c r="H735">
        <v>980</v>
      </c>
      <c r="I735" s="4">
        <f>G735/H735</f>
        <v>0.53776156032033062</v>
      </c>
      <c r="J735" t="s">
        <v>21</v>
      </c>
      <c r="K735" t="s">
        <v>22</v>
      </c>
      <c r="L735">
        <v>1406178000</v>
      </c>
      <c r="M735" s="7">
        <f>(((L735/60)/60)/24)+DATE(1970,1,1)</f>
        <v>41844.208333333336</v>
      </c>
      <c r="N735">
        <v>1407301200</v>
      </c>
      <c r="O735" s="7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 s="3">
        <f>E736/D736*100</f>
        <v>319.14285714285711</v>
      </c>
      <c r="H736">
        <v>536</v>
      </c>
      <c r="I736" s="4">
        <f>G736/H736</f>
        <v>0.59541577825159908</v>
      </c>
      <c r="J736" t="s">
        <v>21</v>
      </c>
      <c r="K736" t="s">
        <v>22</v>
      </c>
      <c r="L736">
        <v>1485583200</v>
      </c>
      <c r="M736" s="7">
        <f>(((L736/60)/60)/24)+DATE(1970,1,1)</f>
        <v>42763.25</v>
      </c>
      <c r="N736">
        <v>1486620000</v>
      </c>
      <c r="O736" s="7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 s="3">
        <f>E737/D737*100</f>
        <v>354.18867924528303</v>
      </c>
      <c r="H737">
        <v>1991</v>
      </c>
      <c r="I737" s="4">
        <f>G737/H737</f>
        <v>0.17789486652199046</v>
      </c>
      <c r="J737" t="s">
        <v>21</v>
      </c>
      <c r="K737" t="s">
        <v>22</v>
      </c>
      <c r="L737">
        <v>1459314000</v>
      </c>
      <c r="M737" s="7">
        <f>(((L737/60)/60)/24)+DATE(1970,1,1)</f>
        <v>42459.208333333328</v>
      </c>
      <c r="N737">
        <v>1459918800</v>
      </c>
      <c r="O737" s="7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 s="3">
        <f>E738/D738*100</f>
        <v>32.896103896103895</v>
      </c>
      <c r="H738">
        <v>29</v>
      </c>
      <c r="I738" s="4">
        <f>G738/H738</f>
        <v>1.1343484102104791</v>
      </c>
      <c r="J738" t="s">
        <v>21</v>
      </c>
      <c r="K738" t="s">
        <v>22</v>
      </c>
      <c r="L738">
        <v>1424412000</v>
      </c>
      <c r="M738" s="7">
        <f>(((L738/60)/60)/24)+DATE(1970,1,1)</f>
        <v>42055.25</v>
      </c>
      <c r="N738">
        <v>1424757600</v>
      </c>
      <c r="O738" s="7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 s="3">
        <f>E739/D739*100</f>
        <v>135.8918918918919</v>
      </c>
      <c r="H739">
        <v>180</v>
      </c>
      <c r="I739" s="4">
        <f>G739/H739</f>
        <v>0.75495495495495502</v>
      </c>
      <c r="J739" t="s">
        <v>21</v>
      </c>
      <c r="K739" t="s">
        <v>22</v>
      </c>
      <c r="L739">
        <v>1478844000</v>
      </c>
      <c r="M739" s="7">
        <f>(((L739/60)/60)/24)+DATE(1970,1,1)</f>
        <v>42685.25</v>
      </c>
      <c r="N739">
        <v>1479880800</v>
      </c>
      <c r="O739" s="7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 s="3">
        <f>E740/D740*100</f>
        <v>2.0843373493975905</v>
      </c>
      <c r="H740">
        <v>15</v>
      </c>
      <c r="I740" s="4">
        <f>G740/H740</f>
        <v>0.13895582329317271</v>
      </c>
      <c r="J740" t="s">
        <v>21</v>
      </c>
      <c r="K740" t="s">
        <v>22</v>
      </c>
      <c r="L740">
        <v>1416117600</v>
      </c>
      <c r="M740" s="7">
        <f>(((L740/60)/60)/24)+DATE(1970,1,1)</f>
        <v>41959.25</v>
      </c>
      <c r="N740">
        <v>1418018400</v>
      </c>
      <c r="O740" s="7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 s="3">
        <f>E741/D741*100</f>
        <v>61</v>
      </c>
      <c r="H741">
        <v>191</v>
      </c>
      <c r="I741" s="4">
        <f>G741/H741</f>
        <v>0.3193717277486911</v>
      </c>
      <c r="J741" t="s">
        <v>21</v>
      </c>
      <c r="K741" t="s">
        <v>22</v>
      </c>
      <c r="L741">
        <v>1340946000</v>
      </c>
      <c r="M741" s="7">
        <f>(((L741/60)/60)/24)+DATE(1970,1,1)</f>
        <v>41089.208333333336</v>
      </c>
      <c r="N741">
        <v>1341032400</v>
      </c>
      <c r="O741" s="7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 s="3">
        <f>E742/D742*100</f>
        <v>30.037735849056602</v>
      </c>
      <c r="H742">
        <v>16</v>
      </c>
      <c r="I742" s="4">
        <f>G742/H742</f>
        <v>1.8773584905660377</v>
      </c>
      <c r="J742" t="s">
        <v>21</v>
      </c>
      <c r="K742" t="s">
        <v>22</v>
      </c>
      <c r="L742">
        <v>1486101600</v>
      </c>
      <c r="M742" s="7">
        <f>(((L742/60)/60)/24)+DATE(1970,1,1)</f>
        <v>42769.25</v>
      </c>
      <c r="N742">
        <v>1486360800</v>
      </c>
      <c r="O742" s="7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 s="3">
        <f>E743/D743*100</f>
        <v>1179.1666666666665</v>
      </c>
      <c r="H743">
        <v>130</v>
      </c>
      <c r="I743" s="4">
        <f>G743/H743</f>
        <v>9.0705128205128194</v>
      </c>
      <c r="J743" t="s">
        <v>21</v>
      </c>
      <c r="K743" t="s">
        <v>22</v>
      </c>
      <c r="L743">
        <v>1274590800</v>
      </c>
      <c r="M743" s="7">
        <f>(((L743/60)/60)/24)+DATE(1970,1,1)</f>
        <v>40321.208333333336</v>
      </c>
      <c r="N743">
        <v>1274677200</v>
      </c>
      <c r="O743" s="7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 s="3">
        <f>E744/D744*100</f>
        <v>1126.0833333333335</v>
      </c>
      <c r="H744">
        <v>122</v>
      </c>
      <c r="I744" s="4">
        <f>G744/H744</f>
        <v>9.2301912568306026</v>
      </c>
      <c r="J744" t="s">
        <v>21</v>
      </c>
      <c r="K744" t="s">
        <v>22</v>
      </c>
      <c r="L744">
        <v>1263880800</v>
      </c>
      <c r="M744" s="7">
        <f>(((L744/60)/60)/24)+DATE(1970,1,1)</f>
        <v>40197.25</v>
      </c>
      <c r="N744">
        <v>1267509600</v>
      </c>
      <c r="O744" s="7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 s="3">
        <f>E745/D745*100</f>
        <v>12.923076923076923</v>
      </c>
      <c r="H745">
        <v>17</v>
      </c>
      <c r="I745" s="4">
        <f>G745/H745</f>
        <v>0.76018099547511309</v>
      </c>
      <c r="J745" t="s">
        <v>21</v>
      </c>
      <c r="K745" t="s">
        <v>22</v>
      </c>
      <c r="L745">
        <v>1445403600</v>
      </c>
      <c r="M745" s="7">
        <f>(((L745/60)/60)/24)+DATE(1970,1,1)</f>
        <v>42298.208333333328</v>
      </c>
      <c r="N745">
        <v>1445922000</v>
      </c>
      <c r="O745" s="7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 s="3">
        <f>E746/D746*100</f>
        <v>712</v>
      </c>
      <c r="H746">
        <v>140</v>
      </c>
      <c r="I746" s="4">
        <f>G746/H746</f>
        <v>5.0857142857142854</v>
      </c>
      <c r="J746" t="s">
        <v>21</v>
      </c>
      <c r="K746" t="s">
        <v>22</v>
      </c>
      <c r="L746">
        <v>1533877200</v>
      </c>
      <c r="M746" s="7">
        <f>(((L746/60)/60)/24)+DATE(1970,1,1)</f>
        <v>43322.208333333328</v>
      </c>
      <c r="N746">
        <v>1534050000</v>
      </c>
      <c r="O746" s="7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 s="3">
        <f>E747/D747*100</f>
        <v>30.304347826086957</v>
      </c>
      <c r="H747">
        <v>34</v>
      </c>
      <c r="I747" s="4">
        <f>G747/H747</f>
        <v>0.89130434782608692</v>
      </c>
      <c r="J747" t="s">
        <v>21</v>
      </c>
      <c r="K747" t="s">
        <v>22</v>
      </c>
      <c r="L747">
        <v>1275195600</v>
      </c>
      <c r="M747" s="7">
        <f>(((L747/60)/60)/24)+DATE(1970,1,1)</f>
        <v>40328.208333333336</v>
      </c>
      <c r="N747">
        <v>1277528400</v>
      </c>
      <c r="O747" s="7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 s="3">
        <f>E748/D748*100</f>
        <v>212.50896057347671</v>
      </c>
      <c r="H748">
        <v>3388</v>
      </c>
      <c r="I748" s="4">
        <f>G748/H748</f>
        <v>6.2724014336917572E-2</v>
      </c>
      <c r="J748" t="s">
        <v>21</v>
      </c>
      <c r="K748" t="s">
        <v>22</v>
      </c>
      <c r="L748">
        <v>1318136400</v>
      </c>
      <c r="M748" s="7">
        <f>(((L748/60)/60)/24)+DATE(1970,1,1)</f>
        <v>40825.208333333336</v>
      </c>
      <c r="N748">
        <v>1318568400</v>
      </c>
      <c r="O748" s="7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 s="3">
        <f>E749/D749*100</f>
        <v>228.85714285714286</v>
      </c>
      <c r="H749">
        <v>280</v>
      </c>
      <c r="I749" s="4">
        <f>G749/H749</f>
        <v>0.81734693877551023</v>
      </c>
      <c r="J749" t="s">
        <v>21</v>
      </c>
      <c r="K749" t="s">
        <v>22</v>
      </c>
      <c r="L749">
        <v>1283403600</v>
      </c>
      <c r="M749" s="7">
        <f>(((L749/60)/60)/24)+DATE(1970,1,1)</f>
        <v>40423.208333333336</v>
      </c>
      <c r="N749">
        <v>1284354000</v>
      </c>
      <c r="O749" s="7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 s="3">
        <f>E750/D750*100</f>
        <v>34.959979476654695</v>
      </c>
      <c r="H750">
        <v>614</v>
      </c>
      <c r="I750" s="4">
        <f>G750/H750</f>
        <v>5.693807732354185E-2</v>
      </c>
      <c r="J750" t="s">
        <v>21</v>
      </c>
      <c r="K750" t="s">
        <v>22</v>
      </c>
      <c r="L750">
        <v>1267423200</v>
      </c>
      <c r="M750" s="7">
        <f>(((L750/60)/60)/24)+DATE(1970,1,1)</f>
        <v>40238.25</v>
      </c>
      <c r="N750">
        <v>1269579600</v>
      </c>
      <c r="O750" s="7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 s="3">
        <f>E751/D751*100</f>
        <v>157.29069767441862</v>
      </c>
      <c r="H751">
        <v>366</v>
      </c>
      <c r="I751" s="4">
        <f>G751/H751</f>
        <v>0.42975600457491425</v>
      </c>
      <c r="J751" t="s">
        <v>107</v>
      </c>
      <c r="K751" t="s">
        <v>108</v>
      </c>
      <c r="L751">
        <v>1412744400</v>
      </c>
      <c r="M751" s="7">
        <f>(((L751/60)/60)/24)+DATE(1970,1,1)</f>
        <v>41920.208333333336</v>
      </c>
      <c r="N751">
        <v>1413781200</v>
      </c>
      <c r="O751" s="7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 s="3">
        <f>E752/D752*100</f>
        <v>1</v>
      </c>
      <c r="H752">
        <v>1</v>
      </c>
      <c r="I752" s="4">
        <f>G752/H752</f>
        <v>1</v>
      </c>
      <c r="J752" t="s">
        <v>40</v>
      </c>
      <c r="K752" t="s">
        <v>41</v>
      </c>
      <c r="L752">
        <v>1277960400</v>
      </c>
      <c r="M752" s="7">
        <f>(((L752/60)/60)/24)+DATE(1970,1,1)</f>
        <v>40360.208333333336</v>
      </c>
      <c r="N752">
        <v>1280120400</v>
      </c>
      <c r="O752" s="7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 s="3">
        <f>E753/D753*100</f>
        <v>232.30555555555554</v>
      </c>
      <c r="H753">
        <v>270</v>
      </c>
      <c r="I753" s="4">
        <f>G753/H753</f>
        <v>0.86039094650205761</v>
      </c>
      <c r="J753" t="s">
        <v>21</v>
      </c>
      <c r="K753" t="s">
        <v>22</v>
      </c>
      <c r="L753">
        <v>1458190800</v>
      </c>
      <c r="M753" s="7">
        <f>(((L753/60)/60)/24)+DATE(1970,1,1)</f>
        <v>42446.208333333328</v>
      </c>
      <c r="N753">
        <v>1459486800</v>
      </c>
      <c r="O753" s="7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 s="3">
        <f>E754/D754*100</f>
        <v>92.448275862068968</v>
      </c>
      <c r="H754">
        <v>114</v>
      </c>
      <c r="I754" s="4">
        <f>G754/H754</f>
        <v>0.81094978826376285</v>
      </c>
      <c r="J754" t="s">
        <v>21</v>
      </c>
      <c r="K754" t="s">
        <v>22</v>
      </c>
      <c r="L754">
        <v>1280984400</v>
      </c>
      <c r="M754" s="7">
        <f>(((L754/60)/60)/24)+DATE(1970,1,1)</f>
        <v>40395.208333333336</v>
      </c>
      <c r="N754">
        <v>1282539600</v>
      </c>
      <c r="O754" s="7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 s="3">
        <f>E755/D755*100</f>
        <v>256.70212765957444</v>
      </c>
      <c r="H755">
        <v>137</v>
      </c>
      <c r="I755" s="4">
        <f>G755/H755</f>
        <v>1.8737381580990835</v>
      </c>
      <c r="J755" t="s">
        <v>21</v>
      </c>
      <c r="K755" t="s">
        <v>22</v>
      </c>
      <c r="L755">
        <v>1274590800</v>
      </c>
      <c r="M755" s="7">
        <f>(((L755/60)/60)/24)+DATE(1970,1,1)</f>
        <v>40321.208333333336</v>
      </c>
      <c r="N755">
        <v>1275886800</v>
      </c>
      <c r="O755" s="7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 s="3">
        <f>E756/D756*100</f>
        <v>168.47017045454547</v>
      </c>
      <c r="H756">
        <v>3205</v>
      </c>
      <c r="I756" s="4">
        <f>G756/H756</f>
        <v>5.2564795773649128E-2</v>
      </c>
      <c r="J756" t="s">
        <v>21</v>
      </c>
      <c r="K756" t="s">
        <v>22</v>
      </c>
      <c r="L756">
        <v>1351400400</v>
      </c>
      <c r="M756" s="7">
        <f>(((L756/60)/60)/24)+DATE(1970,1,1)</f>
        <v>41210.208333333336</v>
      </c>
      <c r="N756">
        <v>1355983200</v>
      </c>
      <c r="O756" s="7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 s="3">
        <f>E757/D757*100</f>
        <v>166.57777777777778</v>
      </c>
      <c r="H757">
        <v>288</v>
      </c>
      <c r="I757" s="4">
        <f>G757/H757</f>
        <v>0.57839506172839505</v>
      </c>
      <c r="J757" t="s">
        <v>36</v>
      </c>
      <c r="K757" t="s">
        <v>37</v>
      </c>
      <c r="L757">
        <v>1514354400</v>
      </c>
      <c r="M757" s="7">
        <f>(((L757/60)/60)/24)+DATE(1970,1,1)</f>
        <v>43096.25</v>
      </c>
      <c r="N757">
        <v>1515391200</v>
      </c>
      <c r="O757" s="7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 s="3">
        <f>E758/D758*100</f>
        <v>772.07692307692309</v>
      </c>
      <c r="H758">
        <v>148</v>
      </c>
      <c r="I758" s="4">
        <f>G758/H758</f>
        <v>5.2167359667359667</v>
      </c>
      <c r="J758" t="s">
        <v>21</v>
      </c>
      <c r="K758" t="s">
        <v>22</v>
      </c>
      <c r="L758">
        <v>1421733600</v>
      </c>
      <c r="M758" s="7">
        <f>(((L758/60)/60)/24)+DATE(1970,1,1)</f>
        <v>42024.25</v>
      </c>
      <c r="N758">
        <v>1422252000</v>
      </c>
      <c r="O758" s="7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 s="3">
        <f>E759/D759*100</f>
        <v>406.85714285714283</v>
      </c>
      <c r="H759">
        <v>114</v>
      </c>
      <c r="I759" s="4">
        <f>G759/H759</f>
        <v>3.5689223057644108</v>
      </c>
      <c r="J759" t="s">
        <v>21</v>
      </c>
      <c r="K759" t="s">
        <v>22</v>
      </c>
      <c r="L759">
        <v>1305176400</v>
      </c>
      <c r="M759" s="7">
        <f>(((L759/60)/60)/24)+DATE(1970,1,1)</f>
        <v>40675.208333333336</v>
      </c>
      <c r="N759">
        <v>1305522000</v>
      </c>
      <c r="O759" s="7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 s="3">
        <f>E760/D760*100</f>
        <v>564.20608108108115</v>
      </c>
      <c r="H760">
        <v>1518</v>
      </c>
      <c r="I760" s="4">
        <f>G760/H760</f>
        <v>0.37167726026421682</v>
      </c>
      <c r="J760" t="s">
        <v>15</v>
      </c>
      <c r="K760" t="s">
        <v>16</v>
      </c>
      <c r="L760">
        <v>1414126800</v>
      </c>
      <c r="M760" s="7">
        <f>(((L760/60)/60)/24)+DATE(1970,1,1)</f>
        <v>41936.208333333336</v>
      </c>
      <c r="N760">
        <v>1414904400</v>
      </c>
      <c r="O760" s="7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 s="3">
        <f>E761/D761*100</f>
        <v>68.426865671641792</v>
      </c>
      <c r="H761">
        <v>1274</v>
      </c>
      <c r="I761" s="4">
        <f>G761/H761</f>
        <v>5.3710255629232179E-2</v>
      </c>
      <c r="J761" t="s">
        <v>21</v>
      </c>
      <c r="K761" t="s">
        <v>22</v>
      </c>
      <c r="L761">
        <v>1517810400</v>
      </c>
      <c r="M761" s="7">
        <f>(((L761/60)/60)/24)+DATE(1970,1,1)</f>
        <v>43136.25</v>
      </c>
      <c r="N761">
        <v>1520402400</v>
      </c>
      <c r="O761" s="7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 s="3">
        <f>E762/D762*100</f>
        <v>34.351966873706004</v>
      </c>
      <c r="H762">
        <v>210</v>
      </c>
      <c r="I762" s="4">
        <f>G762/H762</f>
        <v>0.16358079463669525</v>
      </c>
      <c r="J762" t="s">
        <v>107</v>
      </c>
      <c r="K762" t="s">
        <v>108</v>
      </c>
      <c r="L762">
        <v>1564635600</v>
      </c>
      <c r="M762" s="7">
        <f>(((L762/60)/60)/24)+DATE(1970,1,1)</f>
        <v>43678.208333333328</v>
      </c>
      <c r="N762">
        <v>1567141200</v>
      </c>
      <c r="O762" s="7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 s="3">
        <f>E763/D763*100</f>
        <v>655.4545454545455</v>
      </c>
      <c r="H763">
        <v>166</v>
      </c>
      <c r="I763" s="4">
        <f>G763/H763</f>
        <v>3.9485213581599128</v>
      </c>
      <c r="J763" t="s">
        <v>21</v>
      </c>
      <c r="K763" t="s">
        <v>22</v>
      </c>
      <c r="L763">
        <v>1500699600</v>
      </c>
      <c r="M763" s="7">
        <f>(((L763/60)/60)/24)+DATE(1970,1,1)</f>
        <v>42938.208333333328</v>
      </c>
      <c r="N763">
        <v>1501131600</v>
      </c>
      <c r="O763" s="7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 s="3">
        <f>E764/D764*100</f>
        <v>177.25714285714284</v>
      </c>
      <c r="H764">
        <v>100</v>
      </c>
      <c r="I764" s="4">
        <f>G764/H764</f>
        <v>1.7725714285714285</v>
      </c>
      <c r="J764" t="s">
        <v>26</v>
      </c>
      <c r="K764" t="s">
        <v>27</v>
      </c>
      <c r="L764">
        <v>1354082400</v>
      </c>
      <c r="M764" s="7">
        <f>(((L764/60)/60)/24)+DATE(1970,1,1)</f>
        <v>41241.25</v>
      </c>
      <c r="N764">
        <v>1355032800</v>
      </c>
      <c r="O764" s="7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 s="3">
        <f>E765/D765*100</f>
        <v>113.17857142857144</v>
      </c>
      <c r="H765">
        <v>235</v>
      </c>
      <c r="I765" s="4">
        <f>G765/H765</f>
        <v>0.48161094224924017</v>
      </c>
      <c r="J765" t="s">
        <v>21</v>
      </c>
      <c r="K765" t="s">
        <v>22</v>
      </c>
      <c r="L765">
        <v>1336453200</v>
      </c>
      <c r="M765" s="7">
        <f>(((L765/60)/60)/24)+DATE(1970,1,1)</f>
        <v>41037.208333333336</v>
      </c>
      <c r="N765">
        <v>1339477200</v>
      </c>
      <c r="O765" s="7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 s="3">
        <f>E766/D766*100</f>
        <v>728.18181818181824</v>
      </c>
      <c r="H766">
        <v>148</v>
      </c>
      <c r="I766" s="4">
        <f>G766/H766</f>
        <v>4.9201474201474209</v>
      </c>
      <c r="J766" t="s">
        <v>21</v>
      </c>
      <c r="K766" t="s">
        <v>22</v>
      </c>
      <c r="L766">
        <v>1305262800</v>
      </c>
      <c r="M766" s="7">
        <f>(((L766/60)/60)/24)+DATE(1970,1,1)</f>
        <v>40676.208333333336</v>
      </c>
      <c r="N766">
        <v>1305954000</v>
      </c>
      <c r="O766" s="7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 s="3">
        <f>E767/D767*100</f>
        <v>208.33333333333334</v>
      </c>
      <c r="H767">
        <v>198</v>
      </c>
      <c r="I767" s="4">
        <f>G767/H767</f>
        <v>1.0521885521885523</v>
      </c>
      <c r="J767" t="s">
        <v>21</v>
      </c>
      <c r="K767" t="s">
        <v>22</v>
      </c>
      <c r="L767">
        <v>1492232400</v>
      </c>
      <c r="M767" s="7">
        <f>(((L767/60)/60)/24)+DATE(1970,1,1)</f>
        <v>42840.208333333328</v>
      </c>
      <c r="N767">
        <v>1494392400</v>
      </c>
      <c r="O767" s="7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 s="3">
        <f>E768/D768*100</f>
        <v>31.171232876712331</v>
      </c>
      <c r="H768">
        <v>248</v>
      </c>
      <c r="I768" s="4">
        <f>G768/H768</f>
        <v>0.12569045514803359</v>
      </c>
      <c r="J768" t="s">
        <v>26</v>
      </c>
      <c r="K768" t="s">
        <v>27</v>
      </c>
      <c r="L768">
        <v>1537333200</v>
      </c>
      <c r="M768" s="7">
        <f>(((L768/60)/60)/24)+DATE(1970,1,1)</f>
        <v>43362.208333333328</v>
      </c>
      <c r="N768">
        <v>1537419600</v>
      </c>
      <c r="O768" s="7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 s="3">
        <f>E769/D769*100</f>
        <v>56.967078189300416</v>
      </c>
      <c r="H769">
        <v>513</v>
      </c>
      <c r="I769" s="4">
        <f>G769/H769</f>
        <v>0.11104693604152129</v>
      </c>
      <c r="J769" t="s">
        <v>21</v>
      </c>
      <c r="K769" t="s">
        <v>22</v>
      </c>
      <c r="L769">
        <v>1444107600</v>
      </c>
      <c r="M769" s="7">
        <f>(((L769/60)/60)/24)+DATE(1970,1,1)</f>
        <v>42283.208333333328</v>
      </c>
      <c r="N769">
        <v>1447999200</v>
      </c>
      <c r="O769" s="7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 s="3">
        <f>E770/D770*100</f>
        <v>231</v>
      </c>
      <c r="H770">
        <v>150</v>
      </c>
      <c r="I770" s="4">
        <f>G770/H770</f>
        <v>1.54</v>
      </c>
      <c r="J770" t="s">
        <v>21</v>
      </c>
      <c r="K770" t="s">
        <v>22</v>
      </c>
      <c r="L770">
        <v>1386741600</v>
      </c>
      <c r="M770" s="7">
        <f>(((L770/60)/60)/24)+DATE(1970,1,1)</f>
        <v>41619.25</v>
      </c>
      <c r="N770">
        <v>1388037600</v>
      </c>
      <c r="O770" s="7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 s="3">
        <f>E771/D771*100</f>
        <v>86.867834394904463</v>
      </c>
      <c r="H771">
        <v>3410</v>
      </c>
      <c r="I771" s="4">
        <f>G771/H771</f>
        <v>2.5474438238974915E-2</v>
      </c>
      <c r="J771" t="s">
        <v>21</v>
      </c>
      <c r="K771" t="s">
        <v>22</v>
      </c>
      <c r="L771">
        <v>1376542800</v>
      </c>
      <c r="M771" s="7">
        <f>(((L771/60)/60)/24)+DATE(1970,1,1)</f>
        <v>41501.208333333336</v>
      </c>
      <c r="N771">
        <v>1378789200</v>
      </c>
      <c r="O771" s="7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 s="3">
        <f>E772/D772*100</f>
        <v>270.74418604651163</v>
      </c>
      <c r="H772">
        <v>216</v>
      </c>
      <c r="I772" s="4">
        <f>G772/H772</f>
        <v>1.2534453057708872</v>
      </c>
      <c r="J772" t="s">
        <v>107</v>
      </c>
      <c r="K772" t="s">
        <v>108</v>
      </c>
      <c r="L772">
        <v>1397451600</v>
      </c>
      <c r="M772" s="7">
        <f>(((L772/60)/60)/24)+DATE(1970,1,1)</f>
        <v>41743.208333333336</v>
      </c>
      <c r="N772">
        <v>1398056400</v>
      </c>
      <c r="O772" s="7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 s="3">
        <f>E773/D773*100</f>
        <v>49.446428571428569</v>
      </c>
      <c r="H773">
        <v>26</v>
      </c>
      <c r="I773" s="4">
        <f>G773/H773</f>
        <v>1.9017857142857142</v>
      </c>
      <c r="J773" t="s">
        <v>21</v>
      </c>
      <c r="K773" t="s">
        <v>22</v>
      </c>
      <c r="L773">
        <v>1548482400</v>
      </c>
      <c r="M773" s="7">
        <f>(((L773/60)/60)/24)+DATE(1970,1,1)</f>
        <v>43491.25</v>
      </c>
      <c r="N773">
        <v>1550815200</v>
      </c>
      <c r="O773" s="7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 s="3">
        <f>E774/D774*100</f>
        <v>113.3596256684492</v>
      </c>
      <c r="H774">
        <v>5139</v>
      </c>
      <c r="I774" s="4">
        <f>G774/H774</f>
        <v>2.2058693455623505E-2</v>
      </c>
      <c r="J774" t="s">
        <v>21</v>
      </c>
      <c r="K774" t="s">
        <v>22</v>
      </c>
      <c r="L774">
        <v>1549692000</v>
      </c>
      <c r="M774" s="7">
        <f>(((L774/60)/60)/24)+DATE(1970,1,1)</f>
        <v>43505.25</v>
      </c>
      <c r="N774">
        <v>1550037600</v>
      </c>
      <c r="O774" s="7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 s="3">
        <f>E775/D775*100</f>
        <v>190.55555555555554</v>
      </c>
      <c r="H775">
        <v>2353</v>
      </c>
      <c r="I775" s="4">
        <f>G775/H775</f>
        <v>8.098408650894838E-2</v>
      </c>
      <c r="J775" t="s">
        <v>21</v>
      </c>
      <c r="K775" t="s">
        <v>22</v>
      </c>
      <c r="L775">
        <v>1492059600</v>
      </c>
      <c r="M775" s="7">
        <f>(((L775/60)/60)/24)+DATE(1970,1,1)</f>
        <v>42838.208333333328</v>
      </c>
      <c r="N775">
        <v>1492923600</v>
      </c>
      <c r="O775" s="7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 s="3">
        <f>E776/D776*100</f>
        <v>135.5</v>
      </c>
      <c r="H776">
        <v>78</v>
      </c>
      <c r="I776" s="4">
        <f>G776/H776</f>
        <v>1.7371794871794872</v>
      </c>
      <c r="J776" t="s">
        <v>107</v>
      </c>
      <c r="K776" t="s">
        <v>108</v>
      </c>
      <c r="L776">
        <v>1463979600</v>
      </c>
      <c r="M776" s="7">
        <f>(((L776/60)/60)/24)+DATE(1970,1,1)</f>
        <v>42513.208333333328</v>
      </c>
      <c r="N776">
        <v>1467522000</v>
      </c>
      <c r="O776" s="7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 s="3">
        <f>E777/D777*100</f>
        <v>10.297872340425531</v>
      </c>
      <c r="H777">
        <v>10</v>
      </c>
      <c r="I777" s="4">
        <f>G777/H777</f>
        <v>1.0297872340425531</v>
      </c>
      <c r="J777" t="s">
        <v>21</v>
      </c>
      <c r="K777" t="s">
        <v>22</v>
      </c>
      <c r="L777">
        <v>1415253600</v>
      </c>
      <c r="M777" s="7">
        <f>(((L777/60)/60)/24)+DATE(1970,1,1)</f>
        <v>41949.25</v>
      </c>
      <c r="N777">
        <v>1416117600</v>
      </c>
      <c r="O777" s="7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 s="3">
        <f>E778/D778*100</f>
        <v>65.544223826714799</v>
      </c>
      <c r="H778">
        <v>2201</v>
      </c>
      <c r="I778" s="4">
        <f>G778/H778</f>
        <v>2.977929296988405E-2</v>
      </c>
      <c r="J778" t="s">
        <v>21</v>
      </c>
      <c r="K778" t="s">
        <v>22</v>
      </c>
      <c r="L778">
        <v>1562216400</v>
      </c>
      <c r="M778" s="7">
        <f>(((L778/60)/60)/24)+DATE(1970,1,1)</f>
        <v>43650.208333333328</v>
      </c>
      <c r="N778">
        <v>1563771600</v>
      </c>
      <c r="O778" s="7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 s="3">
        <f>E779/D779*100</f>
        <v>49.026652452025587</v>
      </c>
      <c r="H779">
        <v>676</v>
      </c>
      <c r="I779" s="4">
        <f>G779/H779</f>
        <v>7.2524633804771574E-2</v>
      </c>
      <c r="J779" t="s">
        <v>21</v>
      </c>
      <c r="K779" t="s">
        <v>22</v>
      </c>
      <c r="L779">
        <v>1316754000</v>
      </c>
      <c r="M779" s="7">
        <f>(((L779/60)/60)/24)+DATE(1970,1,1)</f>
        <v>40809.208333333336</v>
      </c>
      <c r="N779">
        <v>1319259600</v>
      </c>
      <c r="O779" s="7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 s="3">
        <f>E780/D780*100</f>
        <v>787.92307692307691</v>
      </c>
      <c r="H780">
        <v>174</v>
      </c>
      <c r="I780" s="4">
        <f>G780/H780</f>
        <v>4.5282935455349245</v>
      </c>
      <c r="J780" t="s">
        <v>98</v>
      </c>
      <c r="K780" t="s">
        <v>99</v>
      </c>
      <c r="L780">
        <v>1313211600</v>
      </c>
      <c r="M780" s="7">
        <f>(((L780/60)/60)/24)+DATE(1970,1,1)</f>
        <v>40768.208333333336</v>
      </c>
      <c r="N780">
        <v>1313643600</v>
      </c>
      <c r="O780" s="7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 s="3">
        <f>E781/D781*100</f>
        <v>80.306347746090154</v>
      </c>
      <c r="H781">
        <v>831</v>
      </c>
      <c r="I781" s="4">
        <f>G781/H781</f>
        <v>9.66382042672565E-2</v>
      </c>
      <c r="J781" t="s">
        <v>21</v>
      </c>
      <c r="K781" t="s">
        <v>22</v>
      </c>
      <c r="L781">
        <v>1439528400</v>
      </c>
      <c r="M781" s="7">
        <f>(((L781/60)/60)/24)+DATE(1970,1,1)</f>
        <v>42230.208333333328</v>
      </c>
      <c r="N781">
        <v>1440306000</v>
      </c>
      <c r="O781" s="7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 s="3">
        <f>E782/D782*100</f>
        <v>106.29411764705883</v>
      </c>
      <c r="H782">
        <v>164</v>
      </c>
      <c r="I782" s="4">
        <f>G782/H782</f>
        <v>0.64813486370157825</v>
      </c>
      <c r="J782" t="s">
        <v>21</v>
      </c>
      <c r="K782" t="s">
        <v>22</v>
      </c>
      <c r="L782">
        <v>1469163600</v>
      </c>
      <c r="M782" s="7">
        <f>(((L782/60)/60)/24)+DATE(1970,1,1)</f>
        <v>42573.208333333328</v>
      </c>
      <c r="N782">
        <v>1470805200</v>
      </c>
      <c r="O782" s="7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 s="3">
        <f>E783/D783*100</f>
        <v>50.735632183908038</v>
      </c>
      <c r="H783">
        <v>56</v>
      </c>
      <c r="I783" s="4">
        <f>G783/H783</f>
        <v>0.90599343185550063</v>
      </c>
      <c r="J783" t="s">
        <v>98</v>
      </c>
      <c r="K783" t="s">
        <v>99</v>
      </c>
      <c r="L783">
        <v>1288501200</v>
      </c>
      <c r="M783" s="7">
        <f>(((L783/60)/60)/24)+DATE(1970,1,1)</f>
        <v>40482.208333333336</v>
      </c>
      <c r="N783">
        <v>1292911200</v>
      </c>
      <c r="O783" s="7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 s="3">
        <f>E784/D784*100</f>
        <v>215.31372549019611</v>
      </c>
      <c r="H784">
        <v>161</v>
      </c>
      <c r="I784" s="4">
        <f>G784/H784</f>
        <v>1.3373523322372429</v>
      </c>
      <c r="J784" t="s">
        <v>21</v>
      </c>
      <c r="K784" t="s">
        <v>22</v>
      </c>
      <c r="L784">
        <v>1298959200</v>
      </c>
      <c r="M784" s="7">
        <f>(((L784/60)/60)/24)+DATE(1970,1,1)</f>
        <v>40603.25</v>
      </c>
      <c r="N784">
        <v>1301374800</v>
      </c>
      <c r="O784" s="7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 s="3">
        <f>E785/D785*100</f>
        <v>141.22972972972974</v>
      </c>
      <c r="H785">
        <v>138</v>
      </c>
      <c r="I785" s="4">
        <f>G785/H785</f>
        <v>1.0234038386212301</v>
      </c>
      <c r="J785" t="s">
        <v>21</v>
      </c>
      <c r="K785" t="s">
        <v>22</v>
      </c>
      <c r="L785">
        <v>1387260000</v>
      </c>
      <c r="M785" s="7">
        <f>(((L785/60)/60)/24)+DATE(1970,1,1)</f>
        <v>41625.25</v>
      </c>
      <c r="N785">
        <v>1387864800</v>
      </c>
      <c r="O785" s="7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 s="3">
        <f>E786/D786*100</f>
        <v>115.33745781777279</v>
      </c>
      <c r="H786">
        <v>3308</v>
      </c>
      <c r="I786" s="4">
        <f>G786/H786</f>
        <v>3.4866220622059491E-2</v>
      </c>
      <c r="J786" t="s">
        <v>21</v>
      </c>
      <c r="K786" t="s">
        <v>22</v>
      </c>
      <c r="L786">
        <v>1457244000</v>
      </c>
      <c r="M786" s="7">
        <f>(((L786/60)/60)/24)+DATE(1970,1,1)</f>
        <v>42435.25</v>
      </c>
      <c r="N786">
        <v>1458190800</v>
      </c>
      <c r="O786" s="7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 s="3">
        <f>E787/D787*100</f>
        <v>193.11940298507463</v>
      </c>
      <c r="H787">
        <v>127</v>
      </c>
      <c r="I787" s="4">
        <f>G787/H787</f>
        <v>1.5206252203549184</v>
      </c>
      <c r="J787" t="s">
        <v>26</v>
      </c>
      <c r="K787" t="s">
        <v>27</v>
      </c>
      <c r="L787">
        <v>1556341200</v>
      </c>
      <c r="M787" s="7">
        <f>(((L787/60)/60)/24)+DATE(1970,1,1)</f>
        <v>43582.208333333328</v>
      </c>
      <c r="N787">
        <v>1559278800</v>
      </c>
      <c r="O787" s="7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 s="3">
        <f>E788/D788*100</f>
        <v>729.73333333333335</v>
      </c>
      <c r="H788">
        <v>207</v>
      </c>
      <c r="I788" s="4">
        <f>G788/H788</f>
        <v>3.5252818035426734</v>
      </c>
      <c r="J788" t="s">
        <v>107</v>
      </c>
      <c r="K788" t="s">
        <v>108</v>
      </c>
      <c r="L788">
        <v>1522126800</v>
      </c>
      <c r="M788" s="7">
        <f>(((L788/60)/60)/24)+DATE(1970,1,1)</f>
        <v>43186.208333333328</v>
      </c>
      <c r="N788">
        <v>1522731600</v>
      </c>
      <c r="O788" s="7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 s="3">
        <f>E789/D789*100</f>
        <v>99.66339869281046</v>
      </c>
      <c r="H789">
        <v>859</v>
      </c>
      <c r="I789" s="4">
        <f>G789/H789</f>
        <v>0.11602258287870834</v>
      </c>
      <c r="J789" t="s">
        <v>15</v>
      </c>
      <c r="K789" t="s">
        <v>16</v>
      </c>
      <c r="L789">
        <v>1305954000</v>
      </c>
      <c r="M789" s="7">
        <f>(((L789/60)/60)/24)+DATE(1970,1,1)</f>
        <v>40684.208333333336</v>
      </c>
      <c r="N789">
        <v>1306731600</v>
      </c>
      <c r="O789" s="7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 s="3">
        <f>E790/D790*100</f>
        <v>88.166666666666671</v>
      </c>
      <c r="H790">
        <v>31</v>
      </c>
      <c r="I790" s="4">
        <f>G790/H790</f>
        <v>2.8440860215053765</v>
      </c>
      <c r="J790" t="s">
        <v>21</v>
      </c>
      <c r="K790" t="s">
        <v>22</v>
      </c>
      <c r="L790">
        <v>1350709200</v>
      </c>
      <c r="M790" s="7">
        <f>(((L790/60)/60)/24)+DATE(1970,1,1)</f>
        <v>41202.208333333336</v>
      </c>
      <c r="N790">
        <v>1352527200</v>
      </c>
      <c r="O790" s="7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 s="3">
        <f>E791/D791*100</f>
        <v>37.233333333333334</v>
      </c>
      <c r="H791">
        <v>45</v>
      </c>
      <c r="I791" s="4">
        <f>G791/H791</f>
        <v>0.82740740740740748</v>
      </c>
      <c r="J791" t="s">
        <v>21</v>
      </c>
      <c r="K791" t="s">
        <v>22</v>
      </c>
      <c r="L791">
        <v>1401166800</v>
      </c>
      <c r="M791" s="7">
        <f>(((L791/60)/60)/24)+DATE(1970,1,1)</f>
        <v>41786.208333333336</v>
      </c>
      <c r="N791">
        <v>1404363600</v>
      </c>
      <c r="O791" s="7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 s="3">
        <f>E792/D792*100</f>
        <v>30.540075309306079</v>
      </c>
      <c r="H792">
        <v>1113</v>
      </c>
      <c r="I792" s="4">
        <f>G792/H792</f>
        <v>2.7439420763078239E-2</v>
      </c>
      <c r="J792" t="s">
        <v>21</v>
      </c>
      <c r="K792" t="s">
        <v>22</v>
      </c>
      <c r="L792">
        <v>1266127200</v>
      </c>
      <c r="M792" s="7">
        <f>(((L792/60)/60)/24)+DATE(1970,1,1)</f>
        <v>40223.25</v>
      </c>
      <c r="N792">
        <v>1266645600</v>
      </c>
      <c r="O792" s="7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 s="3">
        <f>E793/D793*100</f>
        <v>25.714285714285712</v>
      </c>
      <c r="H793">
        <v>6</v>
      </c>
      <c r="I793" s="4">
        <f>G793/H793</f>
        <v>4.2857142857142856</v>
      </c>
      <c r="J793" t="s">
        <v>21</v>
      </c>
      <c r="K793" t="s">
        <v>22</v>
      </c>
      <c r="L793">
        <v>1481436000</v>
      </c>
      <c r="M793" s="7">
        <f>(((L793/60)/60)/24)+DATE(1970,1,1)</f>
        <v>42715.25</v>
      </c>
      <c r="N793">
        <v>1482818400</v>
      </c>
      <c r="O793" s="7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 s="3">
        <f>E794/D794*100</f>
        <v>34</v>
      </c>
      <c r="H794">
        <v>7</v>
      </c>
      <c r="I794" s="4">
        <f>G794/H794</f>
        <v>4.8571428571428568</v>
      </c>
      <c r="J794" t="s">
        <v>21</v>
      </c>
      <c r="K794" t="s">
        <v>22</v>
      </c>
      <c r="L794">
        <v>1372222800</v>
      </c>
      <c r="M794" s="7">
        <f>(((L794/60)/60)/24)+DATE(1970,1,1)</f>
        <v>41451.208333333336</v>
      </c>
      <c r="N794">
        <v>1374642000</v>
      </c>
      <c r="O794" s="7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 s="3">
        <f>E795/D795*100</f>
        <v>1185.909090909091</v>
      </c>
      <c r="H795">
        <v>181</v>
      </c>
      <c r="I795" s="4">
        <f>G795/H795</f>
        <v>6.5519839276745362</v>
      </c>
      <c r="J795" t="s">
        <v>98</v>
      </c>
      <c r="K795" t="s">
        <v>99</v>
      </c>
      <c r="L795">
        <v>1372136400</v>
      </c>
      <c r="M795" s="7">
        <f>(((L795/60)/60)/24)+DATE(1970,1,1)</f>
        <v>41450.208333333336</v>
      </c>
      <c r="N795">
        <v>1372482000</v>
      </c>
      <c r="O795" s="7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 s="3">
        <f>E796/D796*100</f>
        <v>125.39393939393939</v>
      </c>
      <c r="H796">
        <v>110</v>
      </c>
      <c r="I796" s="4">
        <f>G796/H796</f>
        <v>1.1399449035812672</v>
      </c>
      <c r="J796" t="s">
        <v>21</v>
      </c>
      <c r="K796" t="s">
        <v>22</v>
      </c>
      <c r="L796">
        <v>1513922400</v>
      </c>
      <c r="M796" s="7">
        <f>(((L796/60)/60)/24)+DATE(1970,1,1)</f>
        <v>43091.25</v>
      </c>
      <c r="N796">
        <v>1514959200</v>
      </c>
      <c r="O796" s="7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 s="3">
        <f>E797/D797*100</f>
        <v>14.394366197183098</v>
      </c>
      <c r="H797">
        <v>31</v>
      </c>
      <c r="I797" s="4">
        <f>G797/H797</f>
        <v>0.46433439345751931</v>
      </c>
      <c r="J797" t="s">
        <v>21</v>
      </c>
      <c r="K797" t="s">
        <v>22</v>
      </c>
      <c r="L797">
        <v>1477976400</v>
      </c>
      <c r="M797" s="7">
        <f>(((L797/60)/60)/24)+DATE(1970,1,1)</f>
        <v>42675.208333333328</v>
      </c>
      <c r="N797">
        <v>1478235600</v>
      </c>
      <c r="O797" s="7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 s="3">
        <f>E798/D798*100</f>
        <v>54.807692307692314</v>
      </c>
      <c r="H798">
        <v>78</v>
      </c>
      <c r="I798" s="4">
        <f>G798/H798</f>
        <v>0.70266272189349122</v>
      </c>
      <c r="J798" t="s">
        <v>21</v>
      </c>
      <c r="K798" t="s">
        <v>22</v>
      </c>
      <c r="L798">
        <v>1407474000</v>
      </c>
      <c r="M798" s="7">
        <f>(((L798/60)/60)/24)+DATE(1970,1,1)</f>
        <v>41859.208333333336</v>
      </c>
      <c r="N798">
        <v>1408078800</v>
      </c>
      <c r="O798" s="7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 s="3">
        <f>E799/D799*100</f>
        <v>109.63157894736841</v>
      </c>
      <c r="H799">
        <v>185</v>
      </c>
      <c r="I799" s="4">
        <f>G799/H799</f>
        <v>0.59260312944523463</v>
      </c>
      <c r="J799" t="s">
        <v>21</v>
      </c>
      <c r="K799" t="s">
        <v>22</v>
      </c>
      <c r="L799">
        <v>1546149600</v>
      </c>
      <c r="M799" s="7">
        <f>(((L799/60)/60)/24)+DATE(1970,1,1)</f>
        <v>43464.25</v>
      </c>
      <c r="N799">
        <v>1548136800</v>
      </c>
      <c r="O799" s="7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 s="3">
        <f>E800/D800*100</f>
        <v>188.47058823529412</v>
      </c>
      <c r="H800">
        <v>121</v>
      </c>
      <c r="I800" s="4">
        <f>G800/H800</f>
        <v>1.5576081672338358</v>
      </c>
      <c r="J800" t="s">
        <v>21</v>
      </c>
      <c r="K800" t="s">
        <v>22</v>
      </c>
      <c r="L800">
        <v>1338440400</v>
      </c>
      <c r="M800" s="7">
        <f>(((L800/60)/60)/24)+DATE(1970,1,1)</f>
        <v>41060.208333333336</v>
      </c>
      <c r="N800">
        <v>1340859600</v>
      </c>
      <c r="O800" s="7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 s="3">
        <f>E801/D801*100</f>
        <v>87.008284023668637</v>
      </c>
      <c r="H801">
        <v>1225</v>
      </c>
      <c r="I801" s="4">
        <f>G801/H801</f>
        <v>7.102717063156623E-2</v>
      </c>
      <c r="J801" t="s">
        <v>40</v>
      </c>
      <c r="K801" t="s">
        <v>41</v>
      </c>
      <c r="L801">
        <v>1454133600</v>
      </c>
      <c r="M801" s="7">
        <f>(((L801/60)/60)/24)+DATE(1970,1,1)</f>
        <v>42399.25</v>
      </c>
      <c r="N801">
        <v>1454479200</v>
      </c>
      <c r="O801" s="7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 s="3">
        <f>E802/D802*100</f>
        <v>1</v>
      </c>
      <c r="H802">
        <v>1</v>
      </c>
      <c r="I802" s="4">
        <f>G802/H802</f>
        <v>1</v>
      </c>
      <c r="J802" t="s">
        <v>98</v>
      </c>
      <c r="K802" t="s">
        <v>99</v>
      </c>
      <c r="L802">
        <v>1434085200</v>
      </c>
      <c r="M802" s="7">
        <f>(((L802/60)/60)/24)+DATE(1970,1,1)</f>
        <v>42167.208333333328</v>
      </c>
      <c r="N802">
        <v>1434430800</v>
      </c>
      <c r="O802" s="7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 s="3">
        <f>E803/D803*100</f>
        <v>202.9130434782609</v>
      </c>
      <c r="H803">
        <v>106</v>
      </c>
      <c r="I803" s="4">
        <f>G803/H803</f>
        <v>1.9142739950779331</v>
      </c>
      <c r="J803" t="s">
        <v>21</v>
      </c>
      <c r="K803" t="s">
        <v>22</v>
      </c>
      <c r="L803">
        <v>1577772000</v>
      </c>
      <c r="M803" s="7">
        <f>(((L803/60)/60)/24)+DATE(1970,1,1)</f>
        <v>43830.25</v>
      </c>
      <c r="N803">
        <v>1579672800</v>
      </c>
      <c r="O803" s="7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 s="3">
        <f>E804/D804*100</f>
        <v>197.03225806451613</v>
      </c>
      <c r="H804">
        <v>142</v>
      </c>
      <c r="I804" s="4">
        <f>G804/H804</f>
        <v>1.3875511131303953</v>
      </c>
      <c r="J804" t="s">
        <v>21</v>
      </c>
      <c r="K804" t="s">
        <v>22</v>
      </c>
      <c r="L804">
        <v>1562216400</v>
      </c>
      <c r="M804" s="7">
        <f>(((L804/60)/60)/24)+DATE(1970,1,1)</f>
        <v>43650.208333333328</v>
      </c>
      <c r="N804">
        <v>1562389200</v>
      </c>
      <c r="O804" s="7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 s="3">
        <f>E805/D805*100</f>
        <v>107</v>
      </c>
      <c r="H805">
        <v>233</v>
      </c>
      <c r="I805" s="4">
        <f>G805/H805</f>
        <v>0.45922746781115881</v>
      </c>
      <c r="J805" t="s">
        <v>21</v>
      </c>
      <c r="K805" t="s">
        <v>22</v>
      </c>
      <c r="L805">
        <v>1548568800</v>
      </c>
      <c r="M805" s="7">
        <f>(((L805/60)/60)/24)+DATE(1970,1,1)</f>
        <v>43492.25</v>
      </c>
      <c r="N805">
        <v>1551506400</v>
      </c>
      <c r="O805" s="7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 s="3">
        <f>E806/D806*100</f>
        <v>268.73076923076923</v>
      </c>
      <c r="H806">
        <v>218</v>
      </c>
      <c r="I806" s="4">
        <f>G806/H806</f>
        <v>1.2327099505998589</v>
      </c>
      <c r="J806" t="s">
        <v>21</v>
      </c>
      <c r="K806" t="s">
        <v>22</v>
      </c>
      <c r="L806">
        <v>1514872800</v>
      </c>
      <c r="M806" s="7">
        <f>(((L806/60)/60)/24)+DATE(1970,1,1)</f>
        <v>43102.25</v>
      </c>
      <c r="N806">
        <v>1516600800</v>
      </c>
      <c r="O806" s="7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 s="3">
        <f>E807/D807*100</f>
        <v>50.845360824742272</v>
      </c>
      <c r="H807">
        <v>67</v>
      </c>
      <c r="I807" s="4">
        <f>G807/H807</f>
        <v>0.75888598245883987</v>
      </c>
      <c r="J807" t="s">
        <v>26</v>
      </c>
      <c r="K807" t="s">
        <v>27</v>
      </c>
      <c r="L807">
        <v>1416031200</v>
      </c>
      <c r="M807" s="7">
        <f>(((L807/60)/60)/24)+DATE(1970,1,1)</f>
        <v>41958.25</v>
      </c>
      <c r="N807">
        <v>1420437600</v>
      </c>
      <c r="O807" s="7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 s="3">
        <f>E808/D808*100</f>
        <v>1180.2857142857142</v>
      </c>
      <c r="H808">
        <v>76</v>
      </c>
      <c r="I808" s="4">
        <f>G808/H808</f>
        <v>15.530075187969924</v>
      </c>
      <c r="J808" t="s">
        <v>21</v>
      </c>
      <c r="K808" t="s">
        <v>22</v>
      </c>
      <c r="L808">
        <v>1330927200</v>
      </c>
      <c r="M808" s="7">
        <f>(((L808/60)/60)/24)+DATE(1970,1,1)</f>
        <v>40973.25</v>
      </c>
      <c r="N808">
        <v>1332997200</v>
      </c>
      <c r="O808" s="7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 s="3">
        <f>E809/D809*100</f>
        <v>264</v>
      </c>
      <c r="H809">
        <v>43</v>
      </c>
      <c r="I809" s="4">
        <f>G809/H809</f>
        <v>6.1395348837209305</v>
      </c>
      <c r="J809" t="s">
        <v>21</v>
      </c>
      <c r="K809" t="s">
        <v>22</v>
      </c>
      <c r="L809">
        <v>1571115600</v>
      </c>
      <c r="M809" s="7">
        <f>(((L809/60)/60)/24)+DATE(1970,1,1)</f>
        <v>43753.208333333328</v>
      </c>
      <c r="N809">
        <v>1574920800</v>
      </c>
      <c r="O809" s="7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 s="3">
        <f>E810/D810*100</f>
        <v>30.44230769230769</v>
      </c>
      <c r="H810">
        <v>19</v>
      </c>
      <c r="I810" s="4">
        <f>G810/H810</f>
        <v>1.6022267206477732</v>
      </c>
      <c r="J810" t="s">
        <v>21</v>
      </c>
      <c r="K810" t="s">
        <v>22</v>
      </c>
      <c r="L810">
        <v>1463461200</v>
      </c>
      <c r="M810" s="7">
        <f>(((L810/60)/60)/24)+DATE(1970,1,1)</f>
        <v>42507.208333333328</v>
      </c>
      <c r="N810">
        <v>1464930000</v>
      </c>
      <c r="O810" s="7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 s="3">
        <f>E811/D811*100</f>
        <v>62.880681818181813</v>
      </c>
      <c r="H811">
        <v>2108</v>
      </c>
      <c r="I811" s="4">
        <f>G811/H811</f>
        <v>2.9829545454545452E-2</v>
      </c>
      <c r="J811" t="s">
        <v>98</v>
      </c>
      <c r="K811" t="s">
        <v>99</v>
      </c>
      <c r="L811">
        <v>1344920400</v>
      </c>
      <c r="M811" s="7">
        <f>(((L811/60)/60)/24)+DATE(1970,1,1)</f>
        <v>41135.208333333336</v>
      </c>
      <c r="N811">
        <v>1345006800</v>
      </c>
      <c r="O811" s="7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 s="3">
        <f>E812/D812*100</f>
        <v>193.125</v>
      </c>
      <c r="H812">
        <v>221</v>
      </c>
      <c r="I812" s="4">
        <f>G812/H812</f>
        <v>0.87386877828054299</v>
      </c>
      <c r="J812" t="s">
        <v>21</v>
      </c>
      <c r="K812" t="s">
        <v>22</v>
      </c>
      <c r="L812">
        <v>1511848800</v>
      </c>
      <c r="M812" s="7">
        <f>(((L812/60)/60)/24)+DATE(1970,1,1)</f>
        <v>43067.25</v>
      </c>
      <c r="N812">
        <v>1512712800</v>
      </c>
      <c r="O812" s="7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 s="3">
        <f>E813/D813*100</f>
        <v>77.102702702702715</v>
      </c>
      <c r="H813">
        <v>679</v>
      </c>
      <c r="I813" s="4">
        <f>G813/H813</f>
        <v>0.11355331767702903</v>
      </c>
      <c r="J813" t="s">
        <v>21</v>
      </c>
      <c r="K813" t="s">
        <v>22</v>
      </c>
      <c r="L813">
        <v>1452319200</v>
      </c>
      <c r="M813" s="7">
        <f>(((L813/60)/60)/24)+DATE(1970,1,1)</f>
        <v>42378.25</v>
      </c>
      <c r="N813">
        <v>1452492000</v>
      </c>
      <c r="O813" s="7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 s="3">
        <f>E814/D814*100</f>
        <v>225.52763819095478</v>
      </c>
      <c r="H814">
        <v>2805</v>
      </c>
      <c r="I814" s="4">
        <f>G814/H814</f>
        <v>8.0402010050251257E-2</v>
      </c>
      <c r="J814" t="s">
        <v>15</v>
      </c>
      <c r="K814" t="s">
        <v>16</v>
      </c>
      <c r="L814">
        <v>1523854800</v>
      </c>
      <c r="M814" s="7">
        <f>(((L814/60)/60)/24)+DATE(1970,1,1)</f>
        <v>43206.208333333328</v>
      </c>
      <c r="N814">
        <v>1524286800</v>
      </c>
      <c r="O814" s="7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 s="3">
        <f>E815/D815*100</f>
        <v>239.40625</v>
      </c>
      <c r="H815">
        <v>68</v>
      </c>
      <c r="I815" s="4">
        <f>G815/H815</f>
        <v>3.5206801470588234</v>
      </c>
      <c r="J815" t="s">
        <v>21</v>
      </c>
      <c r="K815" t="s">
        <v>22</v>
      </c>
      <c r="L815">
        <v>1346043600</v>
      </c>
      <c r="M815" s="7">
        <f>(((L815/60)/60)/24)+DATE(1970,1,1)</f>
        <v>41148.208333333336</v>
      </c>
      <c r="N815">
        <v>1346907600</v>
      </c>
      <c r="O815" s="7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 s="3">
        <f>E816/D816*100</f>
        <v>92.1875</v>
      </c>
      <c r="H816">
        <v>36</v>
      </c>
      <c r="I816" s="4">
        <f>G816/H816</f>
        <v>2.5607638888888888</v>
      </c>
      <c r="J816" t="s">
        <v>36</v>
      </c>
      <c r="K816" t="s">
        <v>37</v>
      </c>
      <c r="L816">
        <v>1464325200</v>
      </c>
      <c r="M816" s="7">
        <f>(((L816/60)/60)/24)+DATE(1970,1,1)</f>
        <v>42517.208333333328</v>
      </c>
      <c r="N816">
        <v>1464498000</v>
      </c>
      <c r="O816" s="7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 s="3">
        <f>E817/D817*100</f>
        <v>130.23333333333335</v>
      </c>
      <c r="H817">
        <v>183</v>
      </c>
      <c r="I817" s="4">
        <f>G817/H817</f>
        <v>0.7116575591985429</v>
      </c>
      <c r="J817" t="s">
        <v>15</v>
      </c>
      <c r="K817" t="s">
        <v>16</v>
      </c>
      <c r="L817">
        <v>1511935200</v>
      </c>
      <c r="M817" s="7">
        <f>(((L817/60)/60)/24)+DATE(1970,1,1)</f>
        <v>43068.25</v>
      </c>
      <c r="N817">
        <v>1514181600</v>
      </c>
      <c r="O817" s="7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 s="3">
        <f>E818/D818*100</f>
        <v>615.21739130434787</v>
      </c>
      <c r="H818">
        <v>133</v>
      </c>
      <c r="I818" s="4">
        <f>G818/H818</f>
        <v>4.6256946714612619</v>
      </c>
      <c r="J818" t="s">
        <v>21</v>
      </c>
      <c r="K818" t="s">
        <v>22</v>
      </c>
      <c r="L818">
        <v>1392012000</v>
      </c>
      <c r="M818" s="7">
        <f>(((L818/60)/60)/24)+DATE(1970,1,1)</f>
        <v>41680.25</v>
      </c>
      <c r="N818">
        <v>1392184800</v>
      </c>
      <c r="O818" s="7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 s="3">
        <f>E819/D819*100</f>
        <v>368.79532163742692</v>
      </c>
      <c r="H819">
        <v>2489</v>
      </c>
      <c r="I819" s="4">
        <f>G819/H819</f>
        <v>0.14817007699374324</v>
      </c>
      <c r="J819" t="s">
        <v>107</v>
      </c>
      <c r="K819" t="s">
        <v>108</v>
      </c>
      <c r="L819">
        <v>1556946000</v>
      </c>
      <c r="M819" s="7">
        <f>(((L819/60)/60)/24)+DATE(1970,1,1)</f>
        <v>43589.208333333328</v>
      </c>
      <c r="N819">
        <v>1559365200</v>
      </c>
      <c r="O819" s="7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 s="3">
        <f>E820/D820*100</f>
        <v>1094.8571428571429</v>
      </c>
      <c r="H820">
        <v>69</v>
      </c>
      <c r="I820" s="4">
        <f>G820/H820</f>
        <v>15.867494824016564</v>
      </c>
      <c r="J820" t="s">
        <v>21</v>
      </c>
      <c r="K820" t="s">
        <v>22</v>
      </c>
      <c r="L820">
        <v>1548050400</v>
      </c>
      <c r="M820" s="7">
        <f>(((L820/60)/60)/24)+DATE(1970,1,1)</f>
        <v>43486.25</v>
      </c>
      <c r="N820">
        <v>1549173600</v>
      </c>
      <c r="O820" s="7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 s="3">
        <f>E821/D821*100</f>
        <v>50.662921348314605</v>
      </c>
      <c r="H821">
        <v>47</v>
      </c>
      <c r="I821" s="4">
        <f>G821/H821</f>
        <v>1.0779344967726512</v>
      </c>
      <c r="J821" t="s">
        <v>21</v>
      </c>
      <c r="K821" t="s">
        <v>22</v>
      </c>
      <c r="L821">
        <v>1353736800</v>
      </c>
      <c r="M821" s="7">
        <f>(((L821/60)/60)/24)+DATE(1970,1,1)</f>
        <v>41237.25</v>
      </c>
      <c r="N821">
        <v>1355032800</v>
      </c>
      <c r="O821" s="7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 s="3">
        <f>E822/D822*100</f>
        <v>800.6</v>
      </c>
      <c r="H822">
        <v>279</v>
      </c>
      <c r="I822" s="4">
        <f>G822/H822</f>
        <v>2.8695340501792117</v>
      </c>
      <c r="J822" t="s">
        <v>40</v>
      </c>
      <c r="K822" t="s">
        <v>41</v>
      </c>
      <c r="L822">
        <v>1532840400</v>
      </c>
      <c r="M822" s="7">
        <f>(((L822/60)/60)/24)+DATE(1970,1,1)</f>
        <v>43310.208333333328</v>
      </c>
      <c r="N822">
        <v>1533963600</v>
      </c>
      <c r="O822" s="7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 s="3">
        <f>E823/D823*100</f>
        <v>291.28571428571428</v>
      </c>
      <c r="H823">
        <v>210</v>
      </c>
      <c r="I823" s="4">
        <f>G823/H823</f>
        <v>1.3870748299319728</v>
      </c>
      <c r="J823" t="s">
        <v>21</v>
      </c>
      <c r="K823" t="s">
        <v>22</v>
      </c>
      <c r="L823">
        <v>1488261600</v>
      </c>
      <c r="M823" s="7">
        <f>(((L823/60)/60)/24)+DATE(1970,1,1)</f>
        <v>42794.25</v>
      </c>
      <c r="N823">
        <v>1489381200</v>
      </c>
      <c r="O823" s="7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 s="3">
        <f>E824/D824*100</f>
        <v>349.9666666666667</v>
      </c>
      <c r="H824">
        <v>2100</v>
      </c>
      <c r="I824" s="4">
        <f>G824/H824</f>
        <v>0.16665079365079366</v>
      </c>
      <c r="J824" t="s">
        <v>21</v>
      </c>
      <c r="K824" t="s">
        <v>22</v>
      </c>
      <c r="L824">
        <v>1393567200</v>
      </c>
      <c r="M824" s="7">
        <f>(((L824/60)/60)/24)+DATE(1970,1,1)</f>
        <v>41698.25</v>
      </c>
      <c r="N824">
        <v>1395032400</v>
      </c>
      <c r="O824" s="7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 s="3">
        <f>E825/D825*100</f>
        <v>357.07317073170731</v>
      </c>
      <c r="H825">
        <v>252</v>
      </c>
      <c r="I825" s="4">
        <f>G825/H825</f>
        <v>1.4169570267131242</v>
      </c>
      <c r="J825" t="s">
        <v>21</v>
      </c>
      <c r="K825" t="s">
        <v>22</v>
      </c>
      <c r="L825">
        <v>1410325200</v>
      </c>
      <c r="M825" s="7">
        <f>(((L825/60)/60)/24)+DATE(1970,1,1)</f>
        <v>41892.208333333336</v>
      </c>
      <c r="N825">
        <v>1412485200</v>
      </c>
      <c r="O825" s="7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 s="3">
        <f>E826/D826*100</f>
        <v>126.48941176470588</v>
      </c>
      <c r="H826">
        <v>1280</v>
      </c>
      <c r="I826" s="4">
        <f>G826/H826</f>
        <v>9.881985294117647E-2</v>
      </c>
      <c r="J826" t="s">
        <v>21</v>
      </c>
      <c r="K826" t="s">
        <v>22</v>
      </c>
      <c r="L826">
        <v>1276923600</v>
      </c>
      <c r="M826" s="7">
        <f>(((L826/60)/60)/24)+DATE(1970,1,1)</f>
        <v>40348.208333333336</v>
      </c>
      <c r="N826">
        <v>1279688400</v>
      </c>
      <c r="O826" s="7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 s="3">
        <f>E827/D827*100</f>
        <v>387.5</v>
      </c>
      <c r="H827">
        <v>157</v>
      </c>
      <c r="I827" s="4">
        <f>G827/H827</f>
        <v>2.468152866242038</v>
      </c>
      <c r="J827" t="s">
        <v>40</v>
      </c>
      <c r="K827" t="s">
        <v>41</v>
      </c>
      <c r="L827">
        <v>1500958800</v>
      </c>
      <c r="M827" s="7">
        <f>(((L827/60)/60)/24)+DATE(1970,1,1)</f>
        <v>42941.208333333328</v>
      </c>
      <c r="N827">
        <v>1501995600</v>
      </c>
      <c r="O827" s="7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 s="3">
        <f>E828/D828*100</f>
        <v>457.03571428571428</v>
      </c>
      <c r="H828">
        <v>194</v>
      </c>
      <c r="I828" s="4">
        <f>G828/H828</f>
        <v>2.3558541973490428</v>
      </c>
      <c r="J828" t="s">
        <v>21</v>
      </c>
      <c r="K828" t="s">
        <v>22</v>
      </c>
      <c r="L828">
        <v>1292220000</v>
      </c>
      <c r="M828" s="7">
        <f>(((L828/60)/60)/24)+DATE(1970,1,1)</f>
        <v>40525.25</v>
      </c>
      <c r="N828">
        <v>1294639200</v>
      </c>
      <c r="O828" s="7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 s="3">
        <f>E829/D829*100</f>
        <v>266.69565217391306</v>
      </c>
      <c r="H829">
        <v>82</v>
      </c>
      <c r="I829" s="4">
        <f>G829/H829</f>
        <v>3.252386002120891</v>
      </c>
      <c r="J829" t="s">
        <v>26</v>
      </c>
      <c r="K829" t="s">
        <v>27</v>
      </c>
      <c r="L829">
        <v>1304398800</v>
      </c>
      <c r="M829" s="7">
        <f>(((L829/60)/60)/24)+DATE(1970,1,1)</f>
        <v>40666.208333333336</v>
      </c>
      <c r="N829">
        <v>1305435600</v>
      </c>
      <c r="O829" s="7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 s="3">
        <f>E830/D830*100</f>
        <v>69</v>
      </c>
      <c r="H830">
        <v>70</v>
      </c>
      <c r="I830" s="4">
        <f>G830/H830</f>
        <v>0.98571428571428577</v>
      </c>
      <c r="J830" t="s">
        <v>21</v>
      </c>
      <c r="K830" t="s">
        <v>22</v>
      </c>
      <c r="L830">
        <v>1535432400</v>
      </c>
      <c r="M830" s="7">
        <f>(((L830/60)/60)/24)+DATE(1970,1,1)</f>
        <v>43340.208333333328</v>
      </c>
      <c r="N830">
        <v>1537592400</v>
      </c>
      <c r="O830" s="7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 s="3">
        <f>E831/D831*100</f>
        <v>51.34375</v>
      </c>
      <c r="H831">
        <v>154</v>
      </c>
      <c r="I831" s="4">
        <f>G831/H831</f>
        <v>0.33340097402597402</v>
      </c>
      <c r="J831" t="s">
        <v>21</v>
      </c>
      <c r="K831" t="s">
        <v>22</v>
      </c>
      <c r="L831">
        <v>1433826000</v>
      </c>
      <c r="M831" s="7">
        <f>(((L831/60)/60)/24)+DATE(1970,1,1)</f>
        <v>42164.208333333328</v>
      </c>
      <c r="N831">
        <v>1435122000</v>
      </c>
      <c r="O831" s="7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 s="3">
        <f>E832/D832*100</f>
        <v>1.1710526315789473</v>
      </c>
      <c r="H832">
        <v>22</v>
      </c>
      <c r="I832" s="4">
        <f>G832/H832</f>
        <v>5.3229665071770335E-2</v>
      </c>
      <c r="J832" t="s">
        <v>21</v>
      </c>
      <c r="K832" t="s">
        <v>22</v>
      </c>
      <c r="L832">
        <v>1514959200</v>
      </c>
      <c r="M832" s="7">
        <f>(((L832/60)/60)/24)+DATE(1970,1,1)</f>
        <v>43103.25</v>
      </c>
      <c r="N832">
        <v>1520056800</v>
      </c>
      <c r="O832" s="7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 s="3">
        <f>E833/D833*100</f>
        <v>108.97734294541709</v>
      </c>
      <c r="H833">
        <v>4233</v>
      </c>
      <c r="I833" s="4">
        <f>G833/H833</f>
        <v>2.5744706578175548E-2</v>
      </c>
      <c r="J833" t="s">
        <v>21</v>
      </c>
      <c r="K833" t="s">
        <v>22</v>
      </c>
      <c r="L833">
        <v>1332738000</v>
      </c>
      <c r="M833" s="7">
        <f>(((L833/60)/60)/24)+DATE(1970,1,1)</f>
        <v>40994.208333333336</v>
      </c>
      <c r="N833">
        <v>1335675600</v>
      </c>
      <c r="O833" s="7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 s="3">
        <f>E834/D834*100</f>
        <v>315.17592592592592</v>
      </c>
      <c r="H834">
        <v>1297</v>
      </c>
      <c r="I834" s="4">
        <f>G834/H834</f>
        <v>0.24300379793826207</v>
      </c>
      <c r="J834" t="s">
        <v>36</v>
      </c>
      <c r="K834" t="s">
        <v>37</v>
      </c>
      <c r="L834">
        <v>1445490000</v>
      </c>
      <c r="M834" s="7">
        <f>(((L834/60)/60)/24)+DATE(1970,1,1)</f>
        <v>42299.208333333328</v>
      </c>
      <c r="N834">
        <v>1448431200</v>
      </c>
      <c r="O834" s="7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 s="3">
        <f>E835/D835*100</f>
        <v>157.69117647058823</v>
      </c>
      <c r="H835">
        <v>165</v>
      </c>
      <c r="I835" s="4">
        <f>G835/H835</f>
        <v>0.95570409982174687</v>
      </c>
      <c r="J835" t="s">
        <v>36</v>
      </c>
      <c r="K835" t="s">
        <v>37</v>
      </c>
      <c r="L835">
        <v>1297663200</v>
      </c>
      <c r="M835" s="7">
        <f>(((L835/60)/60)/24)+DATE(1970,1,1)</f>
        <v>40588.25</v>
      </c>
      <c r="N835">
        <v>1298613600</v>
      </c>
      <c r="O835" s="7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 s="3">
        <f>E836/D836*100</f>
        <v>153.8082191780822</v>
      </c>
      <c r="H836">
        <v>119</v>
      </c>
      <c r="I836" s="4">
        <f>G836/H836</f>
        <v>1.2925060435132958</v>
      </c>
      <c r="J836" t="s">
        <v>21</v>
      </c>
      <c r="K836" t="s">
        <v>22</v>
      </c>
      <c r="L836">
        <v>1371963600</v>
      </c>
      <c r="M836" s="7">
        <f>(((L836/60)/60)/24)+DATE(1970,1,1)</f>
        <v>41448.208333333336</v>
      </c>
      <c r="N836">
        <v>1372482000</v>
      </c>
      <c r="O836" s="7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 s="3">
        <f>E837/D837*100</f>
        <v>89.738979118329468</v>
      </c>
      <c r="H837">
        <v>1758</v>
      </c>
      <c r="I837" s="4">
        <f>G837/H837</f>
        <v>5.104606320724088E-2</v>
      </c>
      <c r="J837" t="s">
        <v>21</v>
      </c>
      <c r="K837" t="s">
        <v>22</v>
      </c>
      <c r="L837">
        <v>1425103200</v>
      </c>
      <c r="M837" s="7">
        <f>(((L837/60)/60)/24)+DATE(1970,1,1)</f>
        <v>42063.25</v>
      </c>
      <c r="N837">
        <v>1425621600</v>
      </c>
      <c r="O837" s="7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 s="3">
        <f>E838/D838*100</f>
        <v>75.135802469135797</v>
      </c>
      <c r="H838">
        <v>94</v>
      </c>
      <c r="I838" s="4">
        <f>G838/H838</f>
        <v>0.79931704754399779</v>
      </c>
      <c r="J838" t="s">
        <v>21</v>
      </c>
      <c r="K838" t="s">
        <v>22</v>
      </c>
      <c r="L838">
        <v>1265349600</v>
      </c>
      <c r="M838" s="7">
        <f>(((L838/60)/60)/24)+DATE(1970,1,1)</f>
        <v>40214.25</v>
      </c>
      <c r="N838">
        <v>1266300000</v>
      </c>
      <c r="O838" s="7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 s="3">
        <f>E839/D839*100</f>
        <v>852.88135593220341</v>
      </c>
      <c r="H839">
        <v>1797</v>
      </c>
      <c r="I839" s="4">
        <f>G839/H839</f>
        <v>0.47461399884930627</v>
      </c>
      <c r="J839" t="s">
        <v>21</v>
      </c>
      <c r="K839" t="s">
        <v>22</v>
      </c>
      <c r="L839">
        <v>1301202000</v>
      </c>
      <c r="M839" s="7">
        <f>(((L839/60)/60)/24)+DATE(1970,1,1)</f>
        <v>40629.208333333336</v>
      </c>
      <c r="N839">
        <v>1305867600</v>
      </c>
      <c r="O839" s="7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 s="3">
        <f>E840/D840*100</f>
        <v>138.90625</v>
      </c>
      <c r="H840">
        <v>261</v>
      </c>
      <c r="I840" s="4">
        <f>G840/H840</f>
        <v>0.53220785440613028</v>
      </c>
      <c r="J840" t="s">
        <v>21</v>
      </c>
      <c r="K840" t="s">
        <v>22</v>
      </c>
      <c r="L840">
        <v>1538024400</v>
      </c>
      <c r="M840" s="7">
        <f>(((L840/60)/60)/24)+DATE(1970,1,1)</f>
        <v>43370.208333333328</v>
      </c>
      <c r="N840">
        <v>1538802000</v>
      </c>
      <c r="O840" s="7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 s="3">
        <f>E841/D841*100</f>
        <v>190.18181818181819</v>
      </c>
      <c r="H841">
        <v>157</v>
      </c>
      <c r="I841" s="4">
        <f>G841/H841</f>
        <v>1.2113491603937465</v>
      </c>
      <c r="J841" t="s">
        <v>21</v>
      </c>
      <c r="K841" t="s">
        <v>22</v>
      </c>
      <c r="L841">
        <v>1395032400</v>
      </c>
      <c r="M841" s="7">
        <f>(((L841/60)/60)/24)+DATE(1970,1,1)</f>
        <v>41715.208333333336</v>
      </c>
      <c r="N841">
        <v>1398920400</v>
      </c>
      <c r="O841" s="7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 s="3">
        <f>E842/D842*100</f>
        <v>100.24333619948409</v>
      </c>
      <c r="H842">
        <v>3533</v>
      </c>
      <c r="I842" s="4">
        <f>G842/H842</f>
        <v>2.8373432267048991E-2</v>
      </c>
      <c r="J842" t="s">
        <v>21</v>
      </c>
      <c r="K842" t="s">
        <v>22</v>
      </c>
      <c r="L842">
        <v>1405486800</v>
      </c>
      <c r="M842" s="7">
        <f>(((L842/60)/60)/24)+DATE(1970,1,1)</f>
        <v>41836.208333333336</v>
      </c>
      <c r="N842">
        <v>1405659600</v>
      </c>
      <c r="O842" s="7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 s="3">
        <f>E843/D843*100</f>
        <v>142.75824175824175</v>
      </c>
      <c r="H843">
        <v>155</v>
      </c>
      <c r="I843" s="4">
        <f>G843/H843</f>
        <v>0.92102091456930157</v>
      </c>
      <c r="J843" t="s">
        <v>21</v>
      </c>
      <c r="K843" t="s">
        <v>22</v>
      </c>
      <c r="L843">
        <v>1455861600</v>
      </c>
      <c r="M843" s="7">
        <f>(((L843/60)/60)/24)+DATE(1970,1,1)</f>
        <v>42419.25</v>
      </c>
      <c r="N843">
        <v>1457244000</v>
      </c>
      <c r="O843" s="7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 s="3">
        <f>E844/D844*100</f>
        <v>563.13333333333333</v>
      </c>
      <c r="H844">
        <v>132</v>
      </c>
      <c r="I844" s="4">
        <f>G844/H844</f>
        <v>4.2661616161616163</v>
      </c>
      <c r="J844" t="s">
        <v>107</v>
      </c>
      <c r="K844" t="s">
        <v>108</v>
      </c>
      <c r="L844">
        <v>1529038800</v>
      </c>
      <c r="M844" s="7">
        <f>(((L844/60)/60)/24)+DATE(1970,1,1)</f>
        <v>43266.208333333328</v>
      </c>
      <c r="N844">
        <v>1529298000</v>
      </c>
      <c r="O844" s="7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 s="3">
        <f>E845/D845*100</f>
        <v>30.715909090909086</v>
      </c>
      <c r="H845">
        <v>33</v>
      </c>
      <c r="I845" s="4">
        <f>G845/H845</f>
        <v>0.93078512396694202</v>
      </c>
      <c r="J845" t="s">
        <v>21</v>
      </c>
      <c r="K845" t="s">
        <v>22</v>
      </c>
      <c r="L845">
        <v>1535259600</v>
      </c>
      <c r="M845" s="7">
        <f>(((L845/60)/60)/24)+DATE(1970,1,1)</f>
        <v>43338.208333333328</v>
      </c>
      <c r="N845">
        <v>1535778000</v>
      </c>
      <c r="O845" s="7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 s="3">
        <f>E846/D846*100</f>
        <v>99.39772727272728</v>
      </c>
      <c r="H846">
        <v>94</v>
      </c>
      <c r="I846" s="4">
        <f>G846/H846</f>
        <v>1.0574226305609284</v>
      </c>
      <c r="J846" t="s">
        <v>21</v>
      </c>
      <c r="K846" t="s">
        <v>22</v>
      </c>
      <c r="L846">
        <v>1327212000</v>
      </c>
      <c r="M846" s="7">
        <f>(((L846/60)/60)/24)+DATE(1970,1,1)</f>
        <v>40930.25</v>
      </c>
      <c r="N846">
        <v>1327471200</v>
      </c>
      <c r="O846" s="7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 s="3">
        <f>E847/D847*100</f>
        <v>197.54935622317598</v>
      </c>
      <c r="H847">
        <v>1354</v>
      </c>
      <c r="I847" s="4">
        <f>G847/H847</f>
        <v>0.14590055851046971</v>
      </c>
      <c r="J847" t="s">
        <v>40</v>
      </c>
      <c r="K847" t="s">
        <v>41</v>
      </c>
      <c r="L847">
        <v>1526360400</v>
      </c>
      <c r="M847" s="7">
        <f>(((L847/60)/60)/24)+DATE(1970,1,1)</f>
        <v>43235.208333333328</v>
      </c>
      <c r="N847">
        <v>1529557200</v>
      </c>
      <c r="O847" s="7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 s="3">
        <f>E848/D848*100</f>
        <v>508.5</v>
      </c>
      <c r="H848">
        <v>48</v>
      </c>
      <c r="I848" s="4">
        <f>G848/H848</f>
        <v>10.59375</v>
      </c>
      <c r="J848" t="s">
        <v>21</v>
      </c>
      <c r="K848" t="s">
        <v>22</v>
      </c>
      <c r="L848">
        <v>1532149200</v>
      </c>
      <c r="M848" s="7">
        <f>(((L848/60)/60)/24)+DATE(1970,1,1)</f>
        <v>43302.208333333328</v>
      </c>
      <c r="N848">
        <v>1535259600</v>
      </c>
      <c r="O848" s="7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 s="3">
        <f>E849/D849*100</f>
        <v>237.74468085106383</v>
      </c>
      <c r="H849">
        <v>110</v>
      </c>
      <c r="I849" s="4">
        <f>G849/H849</f>
        <v>2.1613152804642168</v>
      </c>
      <c r="J849" t="s">
        <v>21</v>
      </c>
      <c r="K849" t="s">
        <v>22</v>
      </c>
      <c r="L849">
        <v>1515304800</v>
      </c>
      <c r="M849" s="7">
        <f>(((L849/60)/60)/24)+DATE(1970,1,1)</f>
        <v>43107.25</v>
      </c>
      <c r="N849">
        <v>1515564000</v>
      </c>
      <c r="O849" s="7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 s="3">
        <f>E850/D850*100</f>
        <v>338.46875</v>
      </c>
      <c r="H850">
        <v>172</v>
      </c>
      <c r="I850" s="4">
        <f>G850/H850</f>
        <v>1.9678415697674418</v>
      </c>
      <c r="J850" t="s">
        <v>21</v>
      </c>
      <c r="K850" t="s">
        <v>22</v>
      </c>
      <c r="L850">
        <v>1276318800</v>
      </c>
      <c r="M850" s="7">
        <f>(((L850/60)/60)/24)+DATE(1970,1,1)</f>
        <v>40341.208333333336</v>
      </c>
      <c r="N850">
        <v>1277096400</v>
      </c>
      <c r="O850" s="7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 s="3">
        <f>E851/D851*100</f>
        <v>133.08955223880596</v>
      </c>
      <c r="H851">
        <v>307</v>
      </c>
      <c r="I851" s="4">
        <f>G851/H851</f>
        <v>0.4335164568039282</v>
      </c>
      <c r="J851" t="s">
        <v>21</v>
      </c>
      <c r="K851" t="s">
        <v>22</v>
      </c>
      <c r="L851">
        <v>1328767200</v>
      </c>
      <c r="M851" s="7">
        <f>(((L851/60)/60)/24)+DATE(1970,1,1)</f>
        <v>40948.25</v>
      </c>
      <c r="N851">
        <v>1329026400</v>
      </c>
      <c r="O851" s="7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 s="3">
        <f>E852/D852*100</f>
        <v>1</v>
      </c>
      <c r="H852">
        <v>1</v>
      </c>
      <c r="I852" s="4">
        <f>G852/H852</f>
        <v>1</v>
      </c>
      <c r="J852" t="s">
        <v>21</v>
      </c>
      <c r="K852" t="s">
        <v>22</v>
      </c>
      <c r="L852">
        <v>1321682400</v>
      </c>
      <c r="M852" s="7">
        <f>(((L852/60)/60)/24)+DATE(1970,1,1)</f>
        <v>40866.25</v>
      </c>
      <c r="N852">
        <v>1322978400</v>
      </c>
      <c r="O852" s="7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 s="3">
        <f>E853/D853*100</f>
        <v>207.79999999999998</v>
      </c>
      <c r="H853">
        <v>160</v>
      </c>
      <c r="I853" s="4">
        <f>G853/H853</f>
        <v>1.2987499999999998</v>
      </c>
      <c r="J853" t="s">
        <v>21</v>
      </c>
      <c r="K853" t="s">
        <v>22</v>
      </c>
      <c r="L853">
        <v>1335934800</v>
      </c>
      <c r="M853" s="7">
        <f>(((L853/60)/60)/24)+DATE(1970,1,1)</f>
        <v>41031.208333333336</v>
      </c>
      <c r="N853">
        <v>1338786000</v>
      </c>
      <c r="O853" s="7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 s="3">
        <f>E854/D854*100</f>
        <v>51.122448979591837</v>
      </c>
      <c r="H854">
        <v>31</v>
      </c>
      <c r="I854" s="4">
        <f>G854/H854</f>
        <v>1.6491112574061884</v>
      </c>
      <c r="J854" t="s">
        <v>21</v>
      </c>
      <c r="K854" t="s">
        <v>22</v>
      </c>
      <c r="L854">
        <v>1310792400</v>
      </c>
      <c r="M854" s="7">
        <f>(((L854/60)/60)/24)+DATE(1970,1,1)</f>
        <v>40740.208333333336</v>
      </c>
      <c r="N854">
        <v>1311656400</v>
      </c>
      <c r="O854" s="7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 s="3">
        <f>E855/D855*100</f>
        <v>652.05847953216369</v>
      </c>
      <c r="H855">
        <v>1467</v>
      </c>
      <c r="I855" s="4">
        <f>G855/H855</f>
        <v>0.44448430779288595</v>
      </c>
      <c r="J855" t="s">
        <v>15</v>
      </c>
      <c r="K855" t="s">
        <v>16</v>
      </c>
      <c r="L855">
        <v>1308546000</v>
      </c>
      <c r="M855" s="7">
        <f>(((L855/60)/60)/24)+DATE(1970,1,1)</f>
        <v>40714.208333333336</v>
      </c>
      <c r="N855">
        <v>1308978000</v>
      </c>
      <c r="O855" s="7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 s="3">
        <f>E856/D856*100</f>
        <v>113.63099415204678</v>
      </c>
      <c r="H856">
        <v>2662</v>
      </c>
      <c r="I856" s="4">
        <f>G856/H856</f>
        <v>4.2686323873796686E-2</v>
      </c>
      <c r="J856" t="s">
        <v>15</v>
      </c>
      <c r="K856" t="s">
        <v>16</v>
      </c>
      <c r="L856">
        <v>1574056800</v>
      </c>
      <c r="M856" s="7">
        <f>(((L856/60)/60)/24)+DATE(1970,1,1)</f>
        <v>43787.25</v>
      </c>
      <c r="N856">
        <v>1576389600</v>
      </c>
      <c r="O856" s="7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 s="3">
        <f>E857/D857*100</f>
        <v>102.37606837606839</v>
      </c>
      <c r="H857">
        <v>452</v>
      </c>
      <c r="I857" s="4">
        <f>G857/H857</f>
        <v>0.22649572649572652</v>
      </c>
      <c r="J857" t="s">
        <v>26</v>
      </c>
      <c r="K857" t="s">
        <v>27</v>
      </c>
      <c r="L857">
        <v>1308373200</v>
      </c>
      <c r="M857" s="7">
        <f>(((L857/60)/60)/24)+DATE(1970,1,1)</f>
        <v>40712.208333333336</v>
      </c>
      <c r="N857">
        <v>1311051600</v>
      </c>
      <c r="O857" s="7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 s="3">
        <f>E858/D858*100</f>
        <v>356.58333333333331</v>
      </c>
      <c r="H858">
        <v>158</v>
      </c>
      <c r="I858" s="4">
        <f>G858/H858</f>
        <v>2.2568565400843879</v>
      </c>
      <c r="J858" t="s">
        <v>21</v>
      </c>
      <c r="K858" t="s">
        <v>22</v>
      </c>
      <c r="L858">
        <v>1335243600</v>
      </c>
      <c r="M858" s="7">
        <f>(((L858/60)/60)/24)+DATE(1970,1,1)</f>
        <v>41023.208333333336</v>
      </c>
      <c r="N858">
        <v>1336712400</v>
      </c>
      <c r="O858" s="7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 s="3">
        <f>E859/D859*100</f>
        <v>139.86792452830187</v>
      </c>
      <c r="H859">
        <v>225</v>
      </c>
      <c r="I859" s="4">
        <f>G859/H859</f>
        <v>0.62163522012578609</v>
      </c>
      <c r="J859" t="s">
        <v>98</v>
      </c>
      <c r="K859" t="s">
        <v>99</v>
      </c>
      <c r="L859">
        <v>1328421600</v>
      </c>
      <c r="M859" s="7">
        <f>(((L859/60)/60)/24)+DATE(1970,1,1)</f>
        <v>40944.25</v>
      </c>
      <c r="N859">
        <v>1330408800</v>
      </c>
      <c r="O859" s="7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 s="3">
        <f>E860/D860*100</f>
        <v>69.45</v>
      </c>
      <c r="H860">
        <v>35</v>
      </c>
      <c r="I860" s="4">
        <f>G860/H860</f>
        <v>1.9842857142857144</v>
      </c>
      <c r="J860" t="s">
        <v>21</v>
      </c>
      <c r="K860" t="s">
        <v>22</v>
      </c>
      <c r="L860">
        <v>1524286800</v>
      </c>
      <c r="M860" s="7">
        <f>(((L860/60)/60)/24)+DATE(1970,1,1)</f>
        <v>43211.208333333328</v>
      </c>
      <c r="N860">
        <v>1524891600</v>
      </c>
      <c r="O860" s="7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 s="3">
        <f>E861/D861*100</f>
        <v>35.534246575342465</v>
      </c>
      <c r="H861">
        <v>63</v>
      </c>
      <c r="I861" s="4">
        <f>G861/H861</f>
        <v>0.56403565992607085</v>
      </c>
      <c r="J861" t="s">
        <v>21</v>
      </c>
      <c r="K861" t="s">
        <v>22</v>
      </c>
      <c r="L861">
        <v>1362117600</v>
      </c>
      <c r="M861" s="7">
        <f>(((L861/60)/60)/24)+DATE(1970,1,1)</f>
        <v>41334.25</v>
      </c>
      <c r="N861">
        <v>1363669200</v>
      </c>
      <c r="O861" s="7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 s="3">
        <f>E862/D862*100</f>
        <v>251.65</v>
      </c>
      <c r="H862">
        <v>65</v>
      </c>
      <c r="I862" s="4">
        <f>G862/H862</f>
        <v>3.8715384615384618</v>
      </c>
      <c r="J862" t="s">
        <v>21</v>
      </c>
      <c r="K862" t="s">
        <v>22</v>
      </c>
      <c r="L862">
        <v>1550556000</v>
      </c>
      <c r="M862" s="7">
        <f>(((L862/60)/60)/24)+DATE(1970,1,1)</f>
        <v>43515.25</v>
      </c>
      <c r="N862">
        <v>1551420000</v>
      </c>
      <c r="O862" s="7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 s="3">
        <f>E863/D863*100</f>
        <v>105.87500000000001</v>
      </c>
      <c r="H863">
        <v>163</v>
      </c>
      <c r="I863" s="4">
        <f>G863/H863</f>
        <v>0.64953987730061358</v>
      </c>
      <c r="J863" t="s">
        <v>21</v>
      </c>
      <c r="K863" t="s">
        <v>22</v>
      </c>
      <c r="L863">
        <v>1269147600</v>
      </c>
      <c r="M863" s="7">
        <f>(((L863/60)/60)/24)+DATE(1970,1,1)</f>
        <v>40258.208333333336</v>
      </c>
      <c r="N863">
        <v>1269838800</v>
      </c>
      <c r="O863" s="7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 s="3">
        <f>E864/D864*100</f>
        <v>187.42857142857144</v>
      </c>
      <c r="H864">
        <v>85</v>
      </c>
      <c r="I864" s="4">
        <f>G864/H864</f>
        <v>2.2050420168067228</v>
      </c>
      <c r="J864" t="s">
        <v>21</v>
      </c>
      <c r="K864" t="s">
        <v>22</v>
      </c>
      <c r="L864">
        <v>1312174800</v>
      </c>
      <c r="M864" s="7">
        <f>(((L864/60)/60)/24)+DATE(1970,1,1)</f>
        <v>40756.208333333336</v>
      </c>
      <c r="N864">
        <v>1312520400</v>
      </c>
      <c r="O864" s="7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 s="3">
        <f>E865/D865*100</f>
        <v>386.78571428571428</v>
      </c>
      <c r="H865">
        <v>217</v>
      </c>
      <c r="I865" s="4">
        <f>G865/H865</f>
        <v>1.782422646477946</v>
      </c>
      <c r="J865" t="s">
        <v>21</v>
      </c>
      <c r="K865" t="s">
        <v>22</v>
      </c>
      <c r="L865">
        <v>1434517200</v>
      </c>
      <c r="M865" s="7">
        <f>(((L865/60)/60)/24)+DATE(1970,1,1)</f>
        <v>42172.208333333328</v>
      </c>
      <c r="N865">
        <v>1436504400</v>
      </c>
      <c r="O865" s="7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 s="3">
        <f>E866/D866*100</f>
        <v>347.07142857142856</v>
      </c>
      <c r="H866">
        <v>150</v>
      </c>
      <c r="I866" s="4">
        <f>G866/H866</f>
        <v>2.3138095238095238</v>
      </c>
      <c r="J866" t="s">
        <v>21</v>
      </c>
      <c r="K866" t="s">
        <v>22</v>
      </c>
      <c r="L866">
        <v>1471582800</v>
      </c>
      <c r="M866" s="7">
        <f>(((L866/60)/60)/24)+DATE(1970,1,1)</f>
        <v>42601.208333333328</v>
      </c>
      <c r="N866">
        <v>1472014800</v>
      </c>
      <c r="O866" s="7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 s="3">
        <f>E867/D867*100</f>
        <v>185.82098765432099</v>
      </c>
      <c r="H867">
        <v>3272</v>
      </c>
      <c r="I867" s="4">
        <f>G867/H867</f>
        <v>5.6791255395574877E-2</v>
      </c>
      <c r="J867" t="s">
        <v>21</v>
      </c>
      <c r="K867" t="s">
        <v>22</v>
      </c>
      <c r="L867">
        <v>1410757200</v>
      </c>
      <c r="M867" s="7">
        <f>(((L867/60)/60)/24)+DATE(1970,1,1)</f>
        <v>41897.208333333336</v>
      </c>
      <c r="N867">
        <v>1411534800</v>
      </c>
      <c r="O867" s="7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 s="3">
        <f>E868/D868*100</f>
        <v>43.241247264770237</v>
      </c>
      <c r="H868">
        <v>898</v>
      </c>
      <c r="I868" s="4">
        <f>G868/H868</f>
        <v>4.8152836597739689E-2</v>
      </c>
      <c r="J868" t="s">
        <v>21</v>
      </c>
      <c r="K868" t="s">
        <v>22</v>
      </c>
      <c r="L868">
        <v>1304830800</v>
      </c>
      <c r="M868" s="7">
        <f>(((L868/60)/60)/24)+DATE(1970,1,1)</f>
        <v>40671.208333333336</v>
      </c>
      <c r="N868">
        <v>1304917200</v>
      </c>
      <c r="O868" s="7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 s="3">
        <f>E869/D869*100</f>
        <v>162.4375</v>
      </c>
      <c r="H869">
        <v>300</v>
      </c>
      <c r="I869" s="4">
        <f>G869/H869</f>
        <v>0.54145833333333337</v>
      </c>
      <c r="J869" t="s">
        <v>21</v>
      </c>
      <c r="K869" t="s">
        <v>22</v>
      </c>
      <c r="L869">
        <v>1539061200</v>
      </c>
      <c r="M869" s="7">
        <f>(((L869/60)/60)/24)+DATE(1970,1,1)</f>
        <v>43382.208333333328</v>
      </c>
      <c r="N869">
        <v>1539579600</v>
      </c>
      <c r="O869" s="7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 s="3">
        <f>E870/D870*100</f>
        <v>184.84285714285716</v>
      </c>
      <c r="H870">
        <v>126</v>
      </c>
      <c r="I870" s="4">
        <f>G870/H870</f>
        <v>1.4670068027210885</v>
      </c>
      <c r="J870" t="s">
        <v>21</v>
      </c>
      <c r="K870" t="s">
        <v>22</v>
      </c>
      <c r="L870">
        <v>1381554000</v>
      </c>
      <c r="M870" s="7">
        <f>(((L870/60)/60)/24)+DATE(1970,1,1)</f>
        <v>41559.208333333336</v>
      </c>
      <c r="N870">
        <v>1382504400</v>
      </c>
      <c r="O870" s="7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 s="3">
        <f>E871/D871*100</f>
        <v>23.703520691785052</v>
      </c>
      <c r="H871">
        <v>526</v>
      </c>
      <c r="I871" s="4">
        <f>G871/H871</f>
        <v>4.5063727550922153E-2</v>
      </c>
      <c r="J871" t="s">
        <v>21</v>
      </c>
      <c r="K871" t="s">
        <v>22</v>
      </c>
      <c r="L871">
        <v>1277096400</v>
      </c>
      <c r="M871" s="7">
        <f>(((L871/60)/60)/24)+DATE(1970,1,1)</f>
        <v>40350.208333333336</v>
      </c>
      <c r="N871">
        <v>1278306000</v>
      </c>
      <c r="O871" s="7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 s="3">
        <f>E872/D872*100</f>
        <v>89.870129870129873</v>
      </c>
      <c r="H872">
        <v>121</v>
      </c>
      <c r="I872" s="4">
        <f>G872/H872</f>
        <v>0.74272834603413118</v>
      </c>
      <c r="J872" t="s">
        <v>21</v>
      </c>
      <c r="K872" t="s">
        <v>22</v>
      </c>
      <c r="L872">
        <v>1440392400</v>
      </c>
      <c r="M872" s="7">
        <f>(((L872/60)/60)/24)+DATE(1970,1,1)</f>
        <v>42240.208333333328</v>
      </c>
      <c r="N872">
        <v>1442552400</v>
      </c>
      <c r="O872" s="7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 s="3">
        <f>E873/D873*100</f>
        <v>272.6041958041958</v>
      </c>
      <c r="H873">
        <v>2320</v>
      </c>
      <c r="I873" s="4">
        <f>G873/H873</f>
        <v>0.11750180853629129</v>
      </c>
      <c r="J873" t="s">
        <v>21</v>
      </c>
      <c r="K873" t="s">
        <v>22</v>
      </c>
      <c r="L873">
        <v>1509512400</v>
      </c>
      <c r="M873" s="7">
        <f>(((L873/60)/60)/24)+DATE(1970,1,1)</f>
        <v>43040.208333333328</v>
      </c>
      <c r="N873">
        <v>1511071200</v>
      </c>
      <c r="O873" s="7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 s="3">
        <f>E874/D874*100</f>
        <v>170.04255319148936</v>
      </c>
      <c r="H874">
        <v>81</v>
      </c>
      <c r="I874" s="4">
        <f>G874/H874</f>
        <v>2.0992907801418439</v>
      </c>
      <c r="J874" t="s">
        <v>26</v>
      </c>
      <c r="K874" t="s">
        <v>27</v>
      </c>
      <c r="L874">
        <v>1535950800</v>
      </c>
      <c r="M874" s="7">
        <f>(((L874/60)/60)/24)+DATE(1970,1,1)</f>
        <v>43346.208333333328</v>
      </c>
      <c r="N874">
        <v>1536382800</v>
      </c>
      <c r="O874" s="7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 s="3">
        <f>E875/D875*100</f>
        <v>188.28503562945369</v>
      </c>
      <c r="H875">
        <v>1887</v>
      </c>
      <c r="I875" s="4">
        <f>G875/H875</f>
        <v>9.9780093073372378E-2</v>
      </c>
      <c r="J875" t="s">
        <v>21</v>
      </c>
      <c r="K875" t="s">
        <v>22</v>
      </c>
      <c r="L875">
        <v>1389160800</v>
      </c>
      <c r="M875" s="7">
        <f>(((L875/60)/60)/24)+DATE(1970,1,1)</f>
        <v>41647.25</v>
      </c>
      <c r="N875">
        <v>1389592800</v>
      </c>
      <c r="O875" s="7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 s="3">
        <f>E876/D876*100</f>
        <v>346.93532338308455</v>
      </c>
      <c r="H876">
        <v>4358</v>
      </c>
      <c r="I876" s="4">
        <f>G876/H876</f>
        <v>7.9608839693227296E-2</v>
      </c>
      <c r="J876" t="s">
        <v>21</v>
      </c>
      <c r="K876" t="s">
        <v>22</v>
      </c>
      <c r="L876">
        <v>1271998800</v>
      </c>
      <c r="M876" s="7">
        <f>(((L876/60)/60)/24)+DATE(1970,1,1)</f>
        <v>40291.208333333336</v>
      </c>
      <c r="N876">
        <v>1275282000</v>
      </c>
      <c r="O876" s="7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 s="3">
        <f>E877/D877*100</f>
        <v>69.177215189873422</v>
      </c>
      <c r="H877">
        <v>67</v>
      </c>
      <c r="I877" s="4">
        <f>G877/H877</f>
        <v>1.0324957491025883</v>
      </c>
      <c r="J877" t="s">
        <v>21</v>
      </c>
      <c r="K877" t="s">
        <v>22</v>
      </c>
      <c r="L877">
        <v>1294898400</v>
      </c>
      <c r="M877" s="7">
        <f>(((L877/60)/60)/24)+DATE(1970,1,1)</f>
        <v>40556.25</v>
      </c>
      <c r="N877">
        <v>1294984800</v>
      </c>
      <c r="O877" s="7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 s="3">
        <f>E878/D878*100</f>
        <v>25.433734939759034</v>
      </c>
      <c r="H878">
        <v>57</v>
      </c>
      <c r="I878" s="4">
        <f>G878/H878</f>
        <v>0.44620587613612339</v>
      </c>
      <c r="J878" t="s">
        <v>15</v>
      </c>
      <c r="K878" t="s">
        <v>16</v>
      </c>
      <c r="L878">
        <v>1559970000</v>
      </c>
      <c r="M878" s="7">
        <f>(((L878/60)/60)/24)+DATE(1970,1,1)</f>
        <v>43624.208333333328</v>
      </c>
      <c r="N878">
        <v>1562043600</v>
      </c>
      <c r="O878" s="7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 s="3">
        <f>E879/D879*100</f>
        <v>77.400977995110026</v>
      </c>
      <c r="H879">
        <v>1229</v>
      </c>
      <c r="I879" s="4">
        <f>G879/H879</f>
        <v>6.2978826684385703E-2</v>
      </c>
      <c r="J879" t="s">
        <v>21</v>
      </c>
      <c r="K879" t="s">
        <v>22</v>
      </c>
      <c r="L879">
        <v>1469509200</v>
      </c>
      <c r="M879" s="7">
        <f>(((L879/60)/60)/24)+DATE(1970,1,1)</f>
        <v>42577.208333333328</v>
      </c>
      <c r="N879">
        <v>1469595600</v>
      </c>
      <c r="O879" s="7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 s="3">
        <f>E880/D880*100</f>
        <v>37.481481481481481</v>
      </c>
      <c r="H880">
        <v>12</v>
      </c>
      <c r="I880" s="4">
        <f>G880/H880</f>
        <v>3.1234567901234569</v>
      </c>
      <c r="J880" t="s">
        <v>107</v>
      </c>
      <c r="K880" t="s">
        <v>108</v>
      </c>
      <c r="L880">
        <v>1579068000</v>
      </c>
      <c r="M880" s="7">
        <f>(((L880/60)/60)/24)+DATE(1970,1,1)</f>
        <v>43845.25</v>
      </c>
      <c r="N880">
        <v>1581141600</v>
      </c>
      <c r="O880" s="7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 s="3">
        <f>E881/D881*100</f>
        <v>543.79999999999995</v>
      </c>
      <c r="H881">
        <v>53</v>
      </c>
      <c r="I881" s="4">
        <f>G881/H881</f>
        <v>10.260377358490565</v>
      </c>
      <c r="J881" t="s">
        <v>21</v>
      </c>
      <c r="K881" t="s">
        <v>22</v>
      </c>
      <c r="L881">
        <v>1487743200</v>
      </c>
      <c r="M881" s="7">
        <f>(((L881/60)/60)/24)+DATE(1970,1,1)</f>
        <v>42788.25</v>
      </c>
      <c r="N881">
        <v>1488520800</v>
      </c>
      <c r="O881" s="7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 s="3">
        <f>E882/D882*100</f>
        <v>228.52189349112427</v>
      </c>
      <c r="H882">
        <v>2414</v>
      </c>
      <c r="I882" s="4">
        <f>G882/H882</f>
        <v>9.4665241711319084E-2</v>
      </c>
      <c r="J882" t="s">
        <v>21</v>
      </c>
      <c r="K882" t="s">
        <v>22</v>
      </c>
      <c r="L882">
        <v>1563685200</v>
      </c>
      <c r="M882" s="7">
        <f>(((L882/60)/60)/24)+DATE(1970,1,1)</f>
        <v>43667.208333333328</v>
      </c>
      <c r="N882">
        <v>1563858000</v>
      </c>
      <c r="O882" s="7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 s="3">
        <f>E883/D883*100</f>
        <v>38.948339483394832</v>
      </c>
      <c r="H883">
        <v>452</v>
      </c>
      <c r="I883" s="4">
        <f>G883/H883</f>
        <v>8.6168892662377941E-2</v>
      </c>
      <c r="J883" t="s">
        <v>21</v>
      </c>
      <c r="K883" t="s">
        <v>22</v>
      </c>
      <c r="L883">
        <v>1436418000</v>
      </c>
      <c r="M883" s="7">
        <f>(((L883/60)/60)/24)+DATE(1970,1,1)</f>
        <v>42194.208333333328</v>
      </c>
      <c r="N883">
        <v>1438923600</v>
      </c>
      <c r="O883" s="7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 s="3">
        <f>E884/D884*100</f>
        <v>370</v>
      </c>
      <c r="H884">
        <v>80</v>
      </c>
      <c r="I884" s="4">
        <f>G884/H884</f>
        <v>4.625</v>
      </c>
      <c r="J884" t="s">
        <v>21</v>
      </c>
      <c r="K884" t="s">
        <v>22</v>
      </c>
      <c r="L884">
        <v>1421820000</v>
      </c>
      <c r="M884" s="7">
        <f>(((L884/60)/60)/24)+DATE(1970,1,1)</f>
        <v>42025.25</v>
      </c>
      <c r="N884">
        <v>1422165600</v>
      </c>
      <c r="O884" s="7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 s="3">
        <f>E885/D885*100</f>
        <v>237.91176470588232</v>
      </c>
      <c r="H885">
        <v>193</v>
      </c>
      <c r="I885" s="4">
        <f>G885/H885</f>
        <v>1.2327034440719291</v>
      </c>
      <c r="J885" t="s">
        <v>21</v>
      </c>
      <c r="K885" t="s">
        <v>22</v>
      </c>
      <c r="L885">
        <v>1274763600</v>
      </c>
      <c r="M885" s="7">
        <f>(((L885/60)/60)/24)+DATE(1970,1,1)</f>
        <v>40323.208333333336</v>
      </c>
      <c r="N885">
        <v>1277874000</v>
      </c>
      <c r="O885" s="7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 s="3">
        <f>E886/D886*100</f>
        <v>64.036299765807954</v>
      </c>
      <c r="H886">
        <v>1886</v>
      </c>
      <c r="I886" s="4">
        <f>G886/H886</f>
        <v>3.395349934560337E-2</v>
      </c>
      <c r="J886" t="s">
        <v>21</v>
      </c>
      <c r="K886" t="s">
        <v>22</v>
      </c>
      <c r="L886">
        <v>1399179600</v>
      </c>
      <c r="M886" s="7">
        <f>(((L886/60)/60)/24)+DATE(1970,1,1)</f>
        <v>41763.208333333336</v>
      </c>
      <c r="N886">
        <v>1399352400</v>
      </c>
      <c r="O886" s="7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 s="3">
        <f>E887/D887*100</f>
        <v>118.27777777777777</v>
      </c>
      <c r="H887">
        <v>52</v>
      </c>
      <c r="I887" s="4">
        <f>G887/H887</f>
        <v>2.2745726495726495</v>
      </c>
      <c r="J887" t="s">
        <v>21</v>
      </c>
      <c r="K887" t="s">
        <v>22</v>
      </c>
      <c r="L887">
        <v>1275800400</v>
      </c>
      <c r="M887" s="7">
        <f>(((L887/60)/60)/24)+DATE(1970,1,1)</f>
        <v>40335.208333333336</v>
      </c>
      <c r="N887">
        <v>1279083600</v>
      </c>
      <c r="O887" s="7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 s="3">
        <f>E888/D888*100</f>
        <v>84.824037184594957</v>
      </c>
      <c r="H888">
        <v>1825</v>
      </c>
      <c r="I888" s="4">
        <f>G888/H888</f>
        <v>4.6478924484709562E-2</v>
      </c>
      <c r="J888" t="s">
        <v>21</v>
      </c>
      <c r="K888" t="s">
        <v>22</v>
      </c>
      <c r="L888">
        <v>1282798800</v>
      </c>
      <c r="M888" s="7">
        <f>(((L888/60)/60)/24)+DATE(1970,1,1)</f>
        <v>40416.208333333336</v>
      </c>
      <c r="N888">
        <v>1284354000</v>
      </c>
      <c r="O888" s="7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 s="3">
        <f>E889/D889*100</f>
        <v>29.346153846153843</v>
      </c>
      <c r="H889">
        <v>31</v>
      </c>
      <c r="I889" s="4">
        <f>G889/H889</f>
        <v>0.94665012406947879</v>
      </c>
      <c r="J889" t="s">
        <v>21</v>
      </c>
      <c r="K889" t="s">
        <v>22</v>
      </c>
      <c r="L889">
        <v>1437109200</v>
      </c>
      <c r="M889" s="7">
        <f>(((L889/60)/60)/24)+DATE(1970,1,1)</f>
        <v>42202.208333333328</v>
      </c>
      <c r="N889">
        <v>1441170000</v>
      </c>
      <c r="O889" s="7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 s="3">
        <f>E890/D890*100</f>
        <v>209.89655172413794</v>
      </c>
      <c r="H890">
        <v>290</v>
      </c>
      <c r="I890" s="4">
        <f>G890/H890</f>
        <v>0.72378121284185493</v>
      </c>
      <c r="J890" t="s">
        <v>21</v>
      </c>
      <c r="K890" t="s">
        <v>22</v>
      </c>
      <c r="L890">
        <v>1491886800</v>
      </c>
      <c r="M890" s="7">
        <f>(((L890/60)/60)/24)+DATE(1970,1,1)</f>
        <v>42836.208333333328</v>
      </c>
      <c r="N890">
        <v>1493528400</v>
      </c>
      <c r="O890" s="7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 s="3">
        <f>E891/D891*100</f>
        <v>169.78571428571431</v>
      </c>
      <c r="H891">
        <v>122</v>
      </c>
      <c r="I891" s="4">
        <f>G891/H891</f>
        <v>1.3916861826697895</v>
      </c>
      <c r="J891" t="s">
        <v>21</v>
      </c>
      <c r="K891" t="s">
        <v>22</v>
      </c>
      <c r="L891">
        <v>1394600400</v>
      </c>
      <c r="M891" s="7">
        <f>(((L891/60)/60)/24)+DATE(1970,1,1)</f>
        <v>41710.208333333336</v>
      </c>
      <c r="N891">
        <v>1395205200</v>
      </c>
      <c r="O891" s="7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 s="3">
        <f>E892/D892*100</f>
        <v>115.95907738095239</v>
      </c>
      <c r="H892">
        <v>1470</v>
      </c>
      <c r="I892" s="4">
        <f>G892/H892</f>
        <v>7.8883726109491431E-2</v>
      </c>
      <c r="J892" t="s">
        <v>21</v>
      </c>
      <c r="K892" t="s">
        <v>22</v>
      </c>
      <c r="L892">
        <v>1561352400</v>
      </c>
      <c r="M892" s="7">
        <f>(((L892/60)/60)/24)+DATE(1970,1,1)</f>
        <v>43640.208333333328</v>
      </c>
      <c r="N892">
        <v>1561438800</v>
      </c>
      <c r="O892" s="7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 s="3">
        <f>E893/D893*100</f>
        <v>258.59999999999997</v>
      </c>
      <c r="H893">
        <v>165</v>
      </c>
      <c r="I893" s="4">
        <f>G893/H893</f>
        <v>1.5672727272727272</v>
      </c>
      <c r="J893" t="s">
        <v>15</v>
      </c>
      <c r="K893" t="s">
        <v>16</v>
      </c>
      <c r="L893">
        <v>1322892000</v>
      </c>
      <c r="M893" s="7">
        <f>(((L893/60)/60)/24)+DATE(1970,1,1)</f>
        <v>40880.25</v>
      </c>
      <c r="N893">
        <v>1326693600</v>
      </c>
      <c r="O893" s="7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 s="3">
        <f>E894/D894*100</f>
        <v>230.58333333333331</v>
      </c>
      <c r="H894">
        <v>182</v>
      </c>
      <c r="I894" s="4">
        <f>G894/H894</f>
        <v>1.2669413919413919</v>
      </c>
      <c r="J894" t="s">
        <v>21</v>
      </c>
      <c r="K894" t="s">
        <v>22</v>
      </c>
      <c r="L894">
        <v>1274418000</v>
      </c>
      <c r="M894" s="7">
        <f>(((L894/60)/60)/24)+DATE(1970,1,1)</f>
        <v>40319.208333333336</v>
      </c>
      <c r="N894">
        <v>1277960400</v>
      </c>
      <c r="O894" s="7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 s="3">
        <f>E895/D895*100</f>
        <v>128.21428571428572</v>
      </c>
      <c r="H895">
        <v>199</v>
      </c>
      <c r="I895" s="4">
        <f>G895/H895</f>
        <v>0.64429289303661164</v>
      </c>
      <c r="J895" t="s">
        <v>107</v>
      </c>
      <c r="K895" t="s">
        <v>108</v>
      </c>
      <c r="L895">
        <v>1434344400</v>
      </c>
      <c r="M895" s="7">
        <f>(((L895/60)/60)/24)+DATE(1970,1,1)</f>
        <v>42170.208333333328</v>
      </c>
      <c r="N895">
        <v>1434690000</v>
      </c>
      <c r="O895" s="7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 s="3">
        <f>E896/D896*100</f>
        <v>188.70588235294116</v>
      </c>
      <c r="H896">
        <v>56</v>
      </c>
      <c r="I896" s="4">
        <f>G896/H896</f>
        <v>3.3697478991596634</v>
      </c>
      <c r="J896" t="s">
        <v>40</v>
      </c>
      <c r="K896" t="s">
        <v>41</v>
      </c>
      <c r="L896">
        <v>1373518800</v>
      </c>
      <c r="M896" s="7">
        <f>(((L896/60)/60)/24)+DATE(1970,1,1)</f>
        <v>41466.208333333336</v>
      </c>
      <c r="N896">
        <v>1376110800</v>
      </c>
      <c r="O896" s="7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 s="3">
        <f>E897/D897*100</f>
        <v>6.9511889862327907</v>
      </c>
      <c r="H897">
        <v>107</v>
      </c>
      <c r="I897" s="4">
        <f>G897/H897</f>
        <v>6.4964383048904589E-2</v>
      </c>
      <c r="J897" t="s">
        <v>21</v>
      </c>
      <c r="K897" t="s">
        <v>22</v>
      </c>
      <c r="L897">
        <v>1517637600</v>
      </c>
      <c r="M897" s="7">
        <f>(((L897/60)/60)/24)+DATE(1970,1,1)</f>
        <v>43134.25</v>
      </c>
      <c r="N897">
        <v>1518415200</v>
      </c>
      <c r="O897" s="7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 s="3">
        <f>E898/D898*100</f>
        <v>774.43434343434342</v>
      </c>
      <c r="H898">
        <v>1460</v>
      </c>
      <c r="I898" s="4">
        <f>G898/H898</f>
        <v>0.53043448180434483</v>
      </c>
      <c r="J898" t="s">
        <v>26</v>
      </c>
      <c r="K898" t="s">
        <v>27</v>
      </c>
      <c r="L898">
        <v>1310619600</v>
      </c>
      <c r="M898" s="7">
        <f>(((L898/60)/60)/24)+DATE(1970,1,1)</f>
        <v>40738.208333333336</v>
      </c>
      <c r="N898">
        <v>1310878800</v>
      </c>
      <c r="O898" s="7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 s="3">
        <f>E899/D899*100</f>
        <v>27.693181818181817</v>
      </c>
      <c r="H899">
        <v>27</v>
      </c>
      <c r="I899" s="4">
        <f>G899/H899</f>
        <v>1.0256734006734005</v>
      </c>
      <c r="J899" t="s">
        <v>21</v>
      </c>
      <c r="K899" t="s">
        <v>22</v>
      </c>
      <c r="L899">
        <v>1556427600</v>
      </c>
      <c r="M899" s="7">
        <f>(((L899/60)/60)/24)+DATE(1970,1,1)</f>
        <v>43583.208333333328</v>
      </c>
      <c r="N899">
        <v>1556600400</v>
      </c>
      <c r="O899" s="7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 s="3">
        <f>E900/D900*100</f>
        <v>52.479620323841424</v>
      </c>
      <c r="H900">
        <v>1221</v>
      </c>
      <c r="I900" s="4">
        <f>G900/H900</f>
        <v>4.2980852026078153E-2</v>
      </c>
      <c r="J900" t="s">
        <v>21</v>
      </c>
      <c r="K900" t="s">
        <v>22</v>
      </c>
      <c r="L900">
        <v>1576476000</v>
      </c>
      <c r="M900" s="7">
        <f>(((L900/60)/60)/24)+DATE(1970,1,1)</f>
        <v>43815.25</v>
      </c>
      <c r="N900">
        <v>1576994400</v>
      </c>
      <c r="O900" s="7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 s="3">
        <f>E901/D901*100</f>
        <v>407.09677419354841</v>
      </c>
      <c r="H901">
        <v>123</v>
      </c>
      <c r="I901" s="4">
        <f>G901/H901</f>
        <v>3.3097298714922636</v>
      </c>
      <c r="J901" t="s">
        <v>98</v>
      </c>
      <c r="K901" t="s">
        <v>99</v>
      </c>
      <c r="L901">
        <v>1381122000</v>
      </c>
      <c r="M901" s="7">
        <f>(((L901/60)/60)/24)+DATE(1970,1,1)</f>
        <v>41554.208333333336</v>
      </c>
      <c r="N901">
        <v>1382677200</v>
      </c>
      <c r="O901" s="7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 s="3">
        <f>E902/D902*100</f>
        <v>2</v>
      </c>
      <c r="H902">
        <v>1</v>
      </c>
      <c r="I902" s="4">
        <f>G902/H902</f>
        <v>2</v>
      </c>
      <c r="J902" t="s">
        <v>21</v>
      </c>
      <c r="K902" t="s">
        <v>22</v>
      </c>
      <c r="L902">
        <v>1411102800</v>
      </c>
      <c r="M902" s="7">
        <f>(((L902/60)/60)/24)+DATE(1970,1,1)</f>
        <v>41901.208333333336</v>
      </c>
      <c r="N902">
        <v>1411189200</v>
      </c>
      <c r="O902" s="7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 s="3">
        <f>E903/D903*100</f>
        <v>156.17857142857144</v>
      </c>
      <c r="H903">
        <v>159</v>
      </c>
      <c r="I903" s="4">
        <f>G903/H903</f>
        <v>0.98225516621743048</v>
      </c>
      <c r="J903" t="s">
        <v>21</v>
      </c>
      <c r="K903" t="s">
        <v>22</v>
      </c>
      <c r="L903">
        <v>1531803600</v>
      </c>
      <c r="M903" s="7">
        <f>(((L903/60)/60)/24)+DATE(1970,1,1)</f>
        <v>43298.208333333328</v>
      </c>
      <c r="N903">
        <v>1534654800</v>
      </c>
      <c r="O903" s="7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 s="3">
        <f>E904/D904*100</f>
        <v>252.42857142857144</v>
      </c>
      <c r="H904">
        <v>110</v>
      </c>
      <c r="I904" s="4">
        <f>G904/H904</f>
        <v>2.2948051948051948</v>
      </c>
      <c r="J904" t="s">
        <v>21</v>
      </c>
      <c r="K904" t="s">
        <v>22</v>
      </c>
      <c r="L904">
        <v>1454133600</v>
      </c>
      <c r="M904" s="7">
        <f>(((L904/60)/60)/24)+DATE(1970,1,1)</f>
        <v>42399.25</v>
      </c>
      <c r="N904">
        <v>1457762400</v>
      </c>
      <c r="O904" s="7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 s="3">
        <f>E905/D905*100</f>
        <v>1.729268292682927</v>
      </c>
      <c r="H905">
        <v>14</v>
      </c>
      <c r="I905" s="4">
        <f>G905/H905</f>
        <v>0.12351916376306622</v>
      </c>
      <c r="J905" t="s">
        <v>21</v>
      </c>
      <c r="K905" t="s">
        <v>22</v>
      </c>
      <c r="L905">
        <v>1336194000</v>
      </c>
      <c r="M905" s="7">
        <f>(((L905/60)/60)/24)+DATE(1970,1,1)</f>
        <v>41034.208333333336</v>
      </c>
      <c r="N905">
        <v>1337490000</v>
      </c>
      <c r="O905" s="7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 s="3">
        <f>E906/D906*100</f>
        <v>12.230769230769232</v>
      </c>
      <c r="H906">
        <v>16</v>
      </c>
      <c r="I906" s="4">
        <f>G906/H906</f>
        <v>0.76442307692307698</v>
      </c>
      <c r="J906" t="s">
        <v>21</v>
      </c>
      <c r="K906" t="s">
        <v>22</v>
      </c>
      <c r="L906">
        <v>1349326800</v>
      </c>
      <c r="M906" s="7">
        <f>(((L906/60)/60)/24)+DATE(1970,1,1)</f>
        <v>41186.208333333336</v>
      </c>
      <c r="N906">
        <v>1349672400</v>
      </c>
      <c r="O906" s="7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 s="3">
        <f>E907/D907*100</f>
        <v>163.98734177215189</v>
      </c>
      <c r="H907">
        <v>236</v>
      </c>
      <c r="I907" s="4">
        <f>G907/H907</f>
        <v>0.69486161767860977</v>
      </c>
      <c r="J907" t="s">
        <v>21</v>
      </c>
      <c r="K907" t="s">
        <v>22</v>
      </c>
      <c r="L907">
        <v>1379566800</v>
      </c>
      <c r="M907" s="7">
        <f>(((L907/60)/60)/24)+DATE(1970,1,1)</f>
        <v>41536.208333333336</v>
      </c>
      <c r="N907">
        <v>1379826000</v>
      </c>
      <c r="O907" s="7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 s="3">
        <f>E908/D908*100</f>
        <v>162.98181818181817</v>
      </c>
      <c r="H908">
        <v>191</v>
      </c>
      <c r="I908" s="4">
        <f>G908/H908</f>
        <v>0.85330794859590664</v>
      </c>
      <c r="J908" t="s">
        <v>21</v>
      </c>
      <c r="K908" t="s">
        <v>22</v>
      </c>
      <c r="L908">
        <v>1494651600</v>
      </c>
      <c r="M908" s="7">
        <f>(((L908/60)/60)/24)+DATE(1970,1,1)</f>
        <v>42868.208333333328</v>
      </c>
      <c r="N908">
        <v>1497762000</v>
      </c>
      <c r="O908" s="7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 s="3">
        <f>E909/D909*100</f>
        <v>20.252747252747252</v>
      </c>
      <c r="H909">
        <v>41</v>
      </c>
      <c r="I909" s="4">
        <f>G909/H909</f>
        <v>0.49396944518895736</v>
      </c>
      <c r="J909" t="s">
        <v>21</v>
      </c>
      <c r="K909" t="s">
        <v>22</v>
      </c>
      <c r="L909">
        <v>1303880400</v>
      </c>
      <c r="M909" s="7">
        <f>(((L909/60)/60)/24)+DATE(1970,1,1)</f>
        <v>40660.208333333336</v>
      </c>
      <c r="N909">
        <v>1304485200</v>
      </c>
      <c r="O909" s="7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 s="3">
        <f>E910/D910*100</f>
        <v>319.24083769633506</v>
      </c>
      <c r="H910">
        <v>3934</v>
      </c>
      <c r="I910" s="4">
        <f>G910/H910</f>
        <v>8.1149170741315474E-2</v>
      </c>
      <c r="J910" t="s">
        <v>21</v>
      </c>
      <c r="K910" t="s">
        <v>22</v>
      </c>
      <c r="L910">
        <v>1335934800</v>
      </c>
      <c r="M910" s="7">
        <f>(((L910/60)/60)/24)+DATE(1970,1,1)</f>
        <v>41031.208333333336</v>
      </c>
      <c r="N910">
        <v>1336885200</v>
      </c>
      <c r="O910" s="7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 s="3">
        <f>E911/D911*100</f>
        <v>478.94444444444446</v>
      </c>
      <c r="H911">
        <v>80</v>
      </c>
      <c r="I911" s="4">
        <f>G911/H911</f>
        <v>5.9868055555555557</v>
      </c>
      <c r="J911" t="s">
        <v>15</v>
      </c>
      <c r="K911" t="s">
        <v>16</v>
      </c>
      <c r="L911">
        <v>1528088400</v>
      </c>
      <c r="M911" s="7">
        <f>(((L911/60)/60)/24)+DATE(1970,1,1)</f>
        <v>43255.208333333328</v>
      </c>
      <c r="N911">
        <v>1530421200</v>
      </c>
      <c r="O911" s="7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 s="3">
        <f>E912/D912*100</f>
        <v>19.556634304207122</v>
      </c>
      <c r="H912">
        <v>296</v>
      </c>
      <c r="I912" s="4">
        <f>G912/H912</f>
        <v>6.6069710487186226E-2</v>
      </c>
      <c r="J912" t="s">
        <v>21</v>
      </c>
      <c r="K912" t="s">
        <v>22</v>
      </c>
      <c r="L912">
        <v>1421906400</v>
      </c>
      <c r="M912" s="7">
        <f>(((L912/60)/60)/24)+DATE(1970,1,1)</f>
        <v>42026.25</v>
      </c>
      <c r="N912">
        <v>1421992800</v>
      </c>
      <c r="O912" s="7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 s="3">
        <f>E913/D913*100</f>
        <v>198.94827586206895</v>
      </c>
      <c r="H913">
        <v>462</v>
      </c>
      <c r="I913" s="4">
        <f>G913/H913</f>
        <v>0.430623973727422</v>
      </c>
      <c r="J913" t="s">
        <v>21</v>
      </c>
      <c r="K913" t="s">
        <v>22</v>
      </c>
      <c r="L913">
        <v>1568005200</v>
      </c>
      <c r="M913" s="7">
        <f>(((L913/60)/60)/24)+DATE(1970,1,1)</f>
        <v>43717.208333333328</v>
      </c>
      <c r="N913">
        <v>1568178000</v>
      </c>
      <c r="O913" s="7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 s="3">
        <f>E914/D914*100</f>
        <v>795</v>
      </c>
      <c r="H914">
        <v>179</v>
      </c>
      <c r="I914" s="4">
        <f>G914/H914</f>
        <v>4.4413407821229054</v>
      </c>
      <c r="J914" t="s">
        <v>21</v>
      </c>
      <c r="K914" t="s">
        <v>22</v>
      </c>
      <c r="L914">
        <v>1346821200</v>
      </c>
      <c r="M914" s="7">
        <f>(((L914/60)/60)/24)+DATE(1970,1,1)</f>
        <v>41157.208333333336</v>
      </c>
      <c r="N914">
        <v>1347944400</v>
      </c>
      <c r="O914" s="7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 s="3">
        <f>E915/D915*100</f>
        <v>50.621082621082621</v>
      </c>
      <c r="H915">
        <v>523</v>
      </c>
      <c r="I915" s="4">
        <f>G915/H915</f>
        <v>9.6789832927500236E-2</v>
      </c>
      <c r="J915" t="s">
        <v>26</v>
      </c>
      <c r="K915" t="s">
        <v>27</v>
      </c>
      <c r="L915">
        <v>1557637200</v>
      </c>
      <c r="M915" s="7">
        <f>(((L915/60)/60)/24)+DATE(1970,1,1)</f>
        <v>43597.208333333328</v>
      </c>
      <c r="N915">
        <v>1558760400</v>
      </c>
      <c r="O915" s="7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 s="3">
        <f>E916/D916*100</f>
        <v>57.4375</v>
      </c>
      <c r="H916">
        <v>141</v>
      </c>
      <c r="I916" s="4">
        <f>G916/H916</f>
        <v>0.40735815602836878</v>
      </c>
      <c r="J916" t="s">
        <v>40</v>
      </c>
      <c r="K916" t="s">
        <v>41</v>
      </c>
      <c r="L916">
        <v>1375592400</v>
      </c>
      <c r="M916" s="7">
        <f>(((L916/60)/60)/24)+DATE(1970,1,1)</f>
        <v>41490.208333333336</v>
      </c>
      <c r="N916">
        <v>1376629200</v>
      </c>
      <c r="O916" s="7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 s="3">
        <f>E917/D917*100</f>
        <v>155.62827640984909</v>
      </c>
      <c r="H917">
        <v>1866</v>
      </c>
      <c r="I917" s="4">
        <f>G917/H917</f>
        <v>8.3402077390058463E-2</v>
      </c>
      <c r="J917" t="s">
        <v>40</v>
      </c>
      <c r="K917" t="s">
        <v>41</v>
      </c>
      <c r="L917">
        <v>1503982800</v>
      </c>
      <c r="M917" s="7">
        <f>(((L917/60)/60)/24)+DATE(1970,1,1)</f>
        <v>42976.208333333328</v>
      </c>
      <c r="N917">
        <v>1504760400</v>
      </c>
      <c r="O917" s="7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 s="3">
        <f>E918/D918*100</f>
        <v>36.297297297297298</v>
      </c>
      <c r="H918">
        <v>52</v>
      </c>
      <c r="I918" s="4">
        <f>G918/H918</f>
        <v>0.69802494802494808</v>
      </c>
      <c r="J918" t="s">
        <v>21</v>
      </c>
      <c r="K918" t="s">
        <v>22</v>
      </c>
      <c r="L918">
        <v>1418882400</v>
      </c>
      <c r="M918" s="7">
        <f>(((L918/60)/60)/24)+DATE(1970,1,1)</f>
        <v>41991.25</v>
      </c>
      <c r="N918">
        <v>1419660000</v>
      </c>
      <c r="O918" s="7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 s="3">
        <f>E919/D919*100</f>
        <v>58.25</v>
      </c>
      <c r="H919">
        <v>27</v>
      </c>
      <c r="I919" s="4">
        <f>G919/H919</f>
        <v>2.1574074074074074</v>
      </c>
      <c r="J919" t="s">
        <v>40</v>
      </c>
      <c r="K919" t="s">
        <v>41</v>
      </c>
      <c r="L919">
        <v>1309237200</v>
      </c>
      <c r="M919" s="7">
        <f>(((L919/60)/60)/24)+DATE(1970,1,1)</f>
        <v>40722.208333333336</v>
      </c>
      <c r="N919">
        <v>1311310800</v>
      </c>
      <c r="O919" s="7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 s="3">
        <f>E920/D920*100</f>
        <v>237.39473684210526</v>
      </c>
      <c r="H920">
        <v>156</v>
      </c>
      <c r="I920" s="4">
        <f>G920/H920</f>
        <v>1.5217611336032388</v>
      </c>
      <c r="J920" t="s">
        <v>98</v>
      </c>
      <c r="K920" t="s">
        <v>99</v>
      </c>
      <c r="L920">
        <v>1343365200</v>
      </c>
      <c r="M920" s="7">
        <f>(((L920/60)/60)/24)+DATE(1970,1,1)</f>
        <v>41117.208333333336</v>
      </c>
      <c r="N920">
        <v>1344315600</v>
      </c>
      <c r="O920" s="7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 s="3">
        <f>E921/D921*100</f>
        <v>58.75</v>
      </c>
      <c r="H921">
        <v>225</v>
      </c>
      <c r="I921" s="4">
        <f>G921/H921</f>
        <v>0.26111111111111113</v>
      </c>
      <c r="J921" t="s">
        <v>26</v>
      </c>
      <c r="K921" t="s">
        <v>27</v>
      </c>
      <c r="L921">
        <v>1507957200</v>
      </c>
      <c r="M921" s="7">
        <f>(((L921/60)/60)/24)+DATE(1970,1,1)</f>
        <v>43022.208333333328</v>
      </c>
      <c r="N921">
        <v>1510725600</v>
      </c>
      <c r="O921" s="7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 s="3">
        <f>E922/D922*100</f>
        <v>182.56603773584905</v>
      </c>
      <c r="H922">
        <v>255</v>
      </c>
      <c r="I922" s="4">
        <f>G922/H922</f>
        <v>0.71594524602293741</v>
      </c>
      <c r="J922" t="s">
        <v>21</v>
      </c>
      <c r="K922" t="s">
        <v>22</v>
      </c>
      <c r="L922">
        <v>1549519200</v>
      </c>
      <c r="M922" s="7">
        <f>(((L922/60)/60)/24)+DATE(1970,1,1)</f>
        <v>43503.25</v>
      </c>
      <c r="N922">
        <v>1551247200</v>
      </c>
      <c r="O922" s="7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 s="3">
        <f>E923/D923*100</f>
        <v>0.75436408977556113</v>
      </c>
      <c r="H923">
        <v>38</v>
      </c>
      <c r="I923" s="4">
        <f>G923/H923</f>
        <v>1.9851686573041084E-2</v>
      </c>
      <c r="J923" t="s">
        <v>21</v>
      </c>
      <c r="K923" t="s">
        <v>22</v>
      </c>
      <c r="L923">
        <v>1329026400</v>
      </c>
      <c r="M923" s="7">
        <f>(((L923/60)/60)/24)+DATE(1970,1,1)</f>
        <v>40951.25</v>
      </c>
      <c r="N923">
        <v>1330236000</v>
      </c>
      <c r="O923" s="7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 s="3">
        <f>E924/D924*100</f>
        <v>175.95330739299609</v>
      </c>
      <c r="H924">
        <v>2261</v>
      </c>
      <c r="I924" s="4">
        <f>G924/H924</f>
        <v>7.7821011673151738E-2</v>
      </c>
      <c r="J924" t="s">
        <v>21</v>
      </c>
      <c r="K924" t="s">
        <v>22</v>
      </c>
      <c r="L924">
        <v>1544335200</v>
      </c>
      <c r="M924" s="7">
        <f>(((L924/60)/60)/24)+DATE(1970,1,1)</f>
        <v>43443.25</v>
      </c>
      <c r="N924">
        <v>1545112800</v>
      </c>
      <c r="O924" s="7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 s="3">
        <f>E925/D925*100</f>
        <v>237.88235294117646</v>
      </c>
      <c r="H925">
        <v>40</v>
      </c>
      <c r="I925" s="4">
        <f>G925/H925</f>
        <v>5.947058823529412</v>
      </c>
      <c r="J925" t="s">
        <v>21</v>
      </c>
      <c r="K925" t="s">
        <v>22</v>
      </c>
      <c r="L925">
        <v>1279083600</v>
      </c>
      <c r="M925" s="7">
        <f>(((L925/60)/60)/24)+DATE(1970,1,1)</f>
        <v>40373.208333333336</v>
      </c>
      <c r="N925">
        <v>1279170000</v>
      </c>
      <c r="O925" s="7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 s="3">
        <f>E926/D926*100</f>
        <v>488.05076142131981</v>
      </c>
      <c r="H926">
        <v>2289</v>
      </c>
      <c r="I926" s="4">
        <f>G926/H926</f>
        <v>0.21321571053792915</v>
      </c>
      <c r="J926" t="s">
        <v>107</v>
      </c>
      <c r="K926" t="s">
        <v>108</v>
      </c>
      <c r="L926">
        <v>1572498000</v>
      </c>
      <c r="M926" s="7">
        <f>(((L926/60)/60)/24)+DATE(1970,1,1)</f>
        <v>43769.208333333328</v>
      </c>
      <c r="N926">
        <v>1573452000</v>
      </c>
      <c r="O926" s="7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 s="3">
        <f>E927/D927*100</f>
        <v>224.06666666666669</v>
      </c>
      <c r="H927">
        <v>65</v>
      </c>
      <c r="I927" s="4">
        <f>G927/H927</f>
        <v>3.4471794871794876</v>
      </c>
      <c r="J927" t="s">
        <v>21</v>
      </c>
      <c r="K927" t="s">
        <v>22</v>
      </c>
      <c r="L927">
        <v>1506056400</v>
      </c>
      <c r="M927" s="7">
        <f>(((L927/60)/60)/24)+DATE(1970,1,1)</f>
        <v>43000.208333333328</v>
      </c>
      <c r="N927">
        <v>1507093200</v>
      </c>
      <c r="O927" s="7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 s="3">
        <f>E928/D928*100</f>
        <v>18.126436781609197</v>
      </c>
      <c r="H928">
        <v>15</v>
      </c>
      <c r="I928" s="4">
        <f>G928/H928</f>
        <v>1.2084291187739464</v>
      </c>
      <c r="J928" t="s">
        <v>21</v>
      </c>
      <c r="K928" t="s">
        <v>22</v>
      </c>
      <c r="L928">
        <v>1463029200</v>
      </c>
      <c r="M928" s="7">
        <f>(((L928/60)/60)/24)+DATE(1970,1,1)</f>
        <v>42502.208333333328</v>
      </c>
      <c r="N928">
        <v>1463374800</v>
      </c>
      <c r="O928" s="7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 s="3">
        <f>E929/D929*100</f>
        <v>45.847222222222221</v>
      </c>
      <c r="H929">
        <v>37</v>
      </c>
      <c r="I929" s="4">
        <f>G929/H929</f>
        <v>1.239114114114114</v>
      </c>
      <c r="J929" t="s">
        <v>21</v>
      </c>
      <c r="K929" t="s">
        <v>22</v>
      </c>
      <c r="L929">
        <v>1342069200</v>
      </c>
      <c r="M929" s="7">
        <f>(((L929/60)/60)/24)+DATE(1970,1,1)</f>
        <v>41102.208333333336</v>
      </c>
      <c r="N929">
        <v>1344574800</v>
      </c>
      <c r="O929" s="7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 s="3">
        <f>E930/D930*100</f>
        <v>117.31541218637993</v>
      </c>
      <c r="H930">
        <v>3777</v>
      </c>
      <c r="I930" s="4">
        <f>G930/H930</f>
        <v>3.106047449996821E-2</v>
      </c>
      <c r="J930" t="s">
        <v>107</v>
      </c>
      <c r="K930" t="s">
        <v>108</v>
      </c>
      <c r="L930">
        <v>1388296800</v>
      </c>
      <c r="M930" s="7">
        <f>(((L930/60)/60)/24)+DATE(1970,1,1)</f>
        <v>41637.25</v>
      </c>
      <c r="N930">
        <v>1389074400</v>
      </c>
      <c r="O930" s="7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 s="3">
        <f>E931/D931*100</f>
        <v>217.30909090909088</v>
      </c>
      <c r="H931">
        <v>184</v>
      </c>
      <c r="I931" s="4">
        <f>G931/H931</f>
        <v>1.1810276679841896</v>
      </c>
      <c r="J931" t="s">
        <v>40</v>
      </c>
      <c r="K931" t="s">
        <v>41</v>
      </c>
      <c r="L931">
        <v>1493787600</v>
      </c>
      <c r="M931" s="7">
        <f>(((L931/60)/60)/24)+DATE(1970,1,1)</f>
        <v>42858.208333333328</v>
      </c>
      <c r="N931">
        <v>1494997200</v>
      </c>
      <c r="O931" s="7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 s="3">
        <f>E932/D932*100</f>
        <v>112.28571428571428</v>
      </c>
      <c r="H932">
        <v>85</v>
      </c>
      <c r="I932" s="4">
        <f>G932/H932</f>
        <v>1.3210084033613445</v>
      </c>
      <c r="J932" t="s">
        <v>21</v>
      </c>
      <c r="K932" t="s">
        <v>22</v>
      </c>
      <c r="L932">
        <v>1424844000</v>
      </c>
      <c r="M932" s="7">
        <f>(((L932/60)/60)/24)+DATE(1970,1,1)</f>
        <v>42060.25</v>
      </c>
      <c r="N932">
        <v>1425448800</v>
      </c>
      <c r="O932" s="7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 s="3">
        <f>E933/D933*100</f>
        <v>72.51898734177216</v>
      </c>
      <c r="H933">
        <v>112</v>
      </c>
      <c r="I933" s="4">
        <f>G933/H933</f>
        <v>0.64749095840867998</v>
      </c>
      <c r="J933" t="s">
        <v>21</v>
      </c>
      <c r="K933" t="s">
        <v>22</v>
      </c>
      <c r="L933">
        <v>1403931600</v>
      </c>
      <c r="M933" s="7">
        <f>(((L933/60)/60)/24)+DATE(1970,1,1)</f>
        <v>41818.208333333336</v>
      </c>
      <c r="N933">
        <v>1404104400</v>
      </c>
      <c r="O933" s="7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 s="3">
        <f>E934/D934*100</f>
        <v>212.30434782608697</v>
      </c>
      <c r="H934">
        <v>144</v>
      </c>
      <c r="I934" s="4">
        <f>G934/H934</f>
        <v>1.4743357487922706</v>
      </c>
      <c r="J934" t="s">
        <v>21</v>
      </c>
      <c r="K934" t="s">
        <v>22</v>
      </c>
      <c r="L934">
        <v>1394514000</v>
      </c>
      <c r="M934" s="7">
        <f>(((L934/60)/60)/24)+DATE(1970,1,1)</f>
        <v>41709.208333333336</v>
      </c>
      <c r="N934">
        <v>1394773200</v>
      </c>
      <c r="O934" s="7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 s="3">
        <f>E935/D935*100</f>
        <v>239.74657534246577</v>
      </c>
      <c r="H935">
        <v>1902</v>
      </c>
      <c r="I935" s="4">
        <f>G935/H935</f>
        <v>0.12604972415481902</v>
      </c>
      <c r="J935" t="s">
        <v>21</v>
      </c>
      <c r="K935" t="s">
        <v>22</v>
      </c>
      <c r="L935">
        <v>1365397200</v>
      </c>
      <c r="M935" s="7">
        <f>(((L935/60)/60)/24)+DATE(1970,1,1)</f>
        <v>41372.208333333336</v>
      </c>
      <c r="N935">
        <v>1366520400</v>
      </c>
      <c r="O935" s="7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 s="3">
        <f>E936/D936*100</f>
        <v>181.93548387096774</v>
      </c>
      <c r="H936">
        <v>105</v>
      </c>
      <c r="I936" s="4">
        <f>G936/H936</f>
        <v>1.7327188940092166</v>
      </c>
      <c r="J936" t="s">
        <v>21</v>
      </c>
      <c r="K936" t="s">
        <v>22</v>
      </c>
      <c r="L936">
        <v>1456120800</v>
      </c>
      <c r="M936" s="7">
        <f>(((L936/60)/60)/24)+DATE(1970,1,1)</f>
        <v>42422.25</v>
      </c>
      <c r="N936">
        <v>1456639200</v>
      </c>
      <c r="O936" s="7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 s="3">
        <f>E937/D937*100</f>
        <v>164.13114754098362</v>
      </c>
      <c r="H937">
        <v>132</v>
      </c>
      <c r="I937" s="4">
        <f>G937/H937</f>
        <v>1.2434177844013909</v>
      </c>
      <c r="J937" t="s">
        <v>21</v>
      </c>
      <c r="K937" t="s">
        <v>22</v>
      </c>
      <c r="L937">
        <v>1437714000</v>
      </c>
      <c r="M937" s="7">
        <f>(((L937/60)/60)/24)+DATE(1970,1,1)</f>
        <v>42209.208333333328</v>
      </c>
      <c r="N937">
        <v>1438318800</v>
      </c>
      <c r="O937" s="7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 s="3">
        <f>E938/D938*100</f>
        <v>1.6375968992248062</v>
      </c>
      <c r="H938">
        <v>21</v>
      </c>
      <c r="I938" s="4">
        <f>G938/H938</f>
        <v>7.7980804724990777E-2</v>
      </c>
      <c r="J938" t="s">
        <v>21</v>
      </c>
      <c r="K938" t="s">
        <v>22</v>
      </c>
      <c r="L938">
        <v>1563771600</v>
      </c>
      <c r="M938" s="7">
        <f>(((L938/60)/60)/24)+DATE(1970,1,1)</f>
        <v>43668.208333333328</v>
      </c>
      <c r="N938">
        <v>1564030800</v>
      </c>
      <c r="O938" s="7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 s="3">
        <f>E939/D939*100</f>
        <v>49.64385964912281</v>
      </c>
      <c r="H939">
        <v>976</v>
      </c>
      <c r="I939" s="4">
        <f>G939/H939</f>
        <v>5.086461029623239E-2</v>
      </c>
      <c r="J939" t="s">
        <v>21</v>
      </c>
      <c r="K939" t="s">
        <v>22</v>
      </c>
      <c r="L939">
        <v>1448517600</v>
      </c>
      <c r="M939" s="7">
        <f>(((L939/60)/60)/24)+DATE(1970,1,1)</f>
        <v>42334.25</v>
      </c>
      <c r="N939">
        <v>1449295200</v>
      </c>
      <c r="O939" s="7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 s="3">
        <f>E940/D940*100</f>
        <v>109.70652173913042</v>
      </c>
      <c r="H940">
        <v>96</v>
      </c>
      <c r="I940" s="4">
        <f>G940/H940</f>
        <v>1.1427762681159419</v>
      </c>
      <c r="J940" t="s">
        <v>21</v>
      </c>
      <c r="K940" t="s">
        <v>22</v>
      </c>
      <c r="L940">
        <v>1528779600</v>
      </c>
      <c r="M940" s="7">
        <f>(((L940/60)/60)/24)+DATE(1970,1,1)</f>
        <v>43263.208333333328</v>
      </c>
      <c r="N940">
        <v>1531890000</v>
      </c>
      <c r="O940" s="7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 s="3">
        <f>E941/D941*100</f>
        <v>49.217948717948715</v>
      </c>
      <c r="H941">
        <v>67</v>
      </c>
      <c r="I941" s="4">
        <f>G941/H941</f>
        <v>0.73459624952162261</v>
      </c>
      <c r="J941" t="s">
        <v>21</v>
      </c>
      <c r="K941" t="s">
        <v>22</v>
      </c>
      <c r="L941">
        <v>1304744400</v>
      </c>
      <c r="M941" s="7">
        <f>(((L941/60)/60)/24)+DATE(1970,1,1)</f>
        <v>40670.208333333336</v>
      </c>
      <c r="N941">
        <v>1306213200</v>
      </c>
      <c r="O941" s="7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 s="3">
        <f>E942/D942*100</f>
        <v>62.232323232323225</v>
      </c>
      <c r="H942">
        <v>66</v>
      </c>
      <c r="I942" s="4">
        <f>G942/H942</f>
        <v>0.94291398836853368</v>
      </c>
      <c r="J942" t="s">
        <v>15</v>
      </c>
      <c r="K942" t="s">
        <v>16</v>
      </c>
      <c r="L942">
        <v>1354341600</v>
      </c>
      <c r="M942" s="7">
        <f>(((L942/60)/60)/24)+DATE(1970,1,1)</f>
        <v>41244.25</v>
      </c>
      <c r="N942">
        <v>1356242400</v>
      </c>
      <c r="O942" s="7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 s="3">
        <f>E943/D943*100</f>
        <v>13.05813953488372</v>
      </c>
      <c r="H943">
        <v>78</v>
      </c>
      <c r="I943" s="4">
        <f>G943/H943</f>
        <v>0.16741204531902204</v>
      </c>
      <c r="J943" t="s">
        <v>21</v>
      </c>
      <c r="K943" t="s">
        <v>22</v>
      </c>
      <c r="L943">
        <v>1294552800</v>
      </c>
      <c r="M943" s="7">
        <f>(((L943/60)/60)/24)+DATE(1970,1,1)</f>
        <v>40552.25</v>
      </c>
      <c r="N943">
        <v>1297576800</v>
      </c>
      <c r="O943" s="7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 s="3">
        <f>E944/D944*100</f>
        <v>64.635416666666671</v>
      </c>
      <c r="H944">
        <v>67</v>
      </c>
      <c r="I944" s="4">
        <f>G944/H944</f>
        <v>0.96470771144278611</v>
      </c>
      <c r="J944" t="s">
        <v>26</v>
      </c>
      <c r="K944" t="s">
        <v>27</v>
      </c>
      <c r="L944">
        <v>1295935200</v>
      </c>
      <c r="M944" s="7">
        <f>(((L944/60)/60)/24)+DATE(1970,1,1)</f>
        <v>40568.25</v>
      </c>
      <c r="N944">
        <v>1296194400</v>
      </c>
      <c r="O944" s="7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 s="3">
        <f>E945/D945*100</f>
        <v>159.58666666666667</v>
      </c>
      <c r="H945">
        <v>114</v>
      </c>
      <c r="I945" s="4">
        <f>G945/H945</f>
        <v>1.3998830409356726</v>
      </c>
      <c r="J945" t="s">
        <v>21</v>
      </c>
      <c r="K945" t="s">
        <v>22</v>
      </c>
      <c r="L945">
        <v>1411534800</v>
      </c>
      <c r="M945" s="7">
        <f>(((L945/60)/60)/24)+DATE(1970,1,1)</f>
        <v>41906.208333333336</v>
      </c>
      <c r="N945">
        <v>1414558800</v>
      </c>
      <c r="O945" s="7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 s="3">
        <f>E946/D946*100</f>
        <v>81.42</v>
      </c>
      <c r="H946">
        <v>263</v>
      </c>
      <c r="I946" s="4">
        <f>G946/H946</f>
        <v>0.30958174904942964</v>
      </c>
      <c r="J946" t="s">
        <v>26</v>
      </c>
      <c r="K946" t="s">
        <v>27</v>
      </c>
      <c r="L946">
        <v>1486706400</v>
      </c>
      <c r="M946" s="7">
        <f>(((L946/60)/60)/24)+DATE(1970,1,1)</f>
        <v>42776.25</v>
      </c>
      <c r="N946">
        <v>1488348000</v>
      </c>
      <c r="O946" s="7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 s="3">
        <f>E947/D947*100</f>
        <v>32.444767441860463</v>
      </c>
      <c r="H947">
        <v>1691</v>
      </c>
      <c r="I947" s="4">
        <f>G947/H947</f>
        <v>1.9186734146576265E-2</v>
      </c>
      <c r="J947" t="s">
        <v>21</v>
      </c>
      <c r="K947" t="s">
        <v>22</v>
      </c>
      <c r="L947">
        <v>1333602000</v>
      </c>
      <c r="M947" s="7">
        <f>(((L947/60)/60)/24)+DATE(1970,1,1)</f>
        <v>41004.208333333336</v>
      </c>
      <c r="N947">
        <v>1334898000</v>
      </c>
      <c r="O947" s="7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 s="3">
        <f>E948/D948*100</f>
        <v>9.9141184124918666</v>
      </c>
      <c r="H948">
        <v>181</v>
      </c>
      <c r="I948" s="4">
        <f>G948/H948</f>
        <v>5.4774134875645669E-2</v>
      </c>
      <c r="J948" t="s">
        <v>21</v>
      </c>
      <c r="K948" t="s">
        <v>22</v>
      </c>
      <c r="L948">
        <v>1308200400</v>
      </c>
      <c r="M948" s="7">
        <f>(((L948/60)/60)/24)+DATE(1970,1,1)</f>
        <v>40710.208333333336</v>
      </c>
      <c r="N948">
        <v>1308373200</v>
      </c>
      <c r="O948" s="7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 s="3">
        <f>E949/D949*100</f>
        <v>26.694444444444443</v>
      </c>
      <c r="H949">
        <v>13</v>
      </c>
      <c r="I949" s="4">
        <f>G949/H949</f>
        <v>2.0534188034188032</v>
      </c>
      <c r="J949" t="s">
        <v>21</v>
      </c>
      <c r="K949" t="s">
        <v>22</v>
      </c>
      <c r="L949">
        <v>1411707600</v>
      </c>
      <c r="M949" s="7">
        <f>(((L949/60)/60)/24)+DATE(1970,1,1)</f>
        <v>41908.208333333336</v>
      </c>
      <c r="N949">
        <v>1412312400</v>
      </c>
      <c r="O949" s="7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 s="3">
        <f>E950/D950*100</f>
        <v>62.957446808510639</v>
      </c>
      <c r="H950">
        <v>160</v>
      </c>
      <c r="I950" s="4">
        <f>G950/H950</f>
        <v>0.39348404255319147</v>
      </c>
      <c r="J950" t="s">
        <v>21</v>
      </c>
      <c r="K950" t="s">
        <v>22</v>
      </c>
      <c r="L950">
        <v>1418364000</v>
      </c>
      <c r="M950" s="7">
        <f>(((L950/60)/60)/24)+DATE(1970,1,1)</f>
        <v>41985.25</v>
      </c>
      <c r="N950">
        <v>1419228000</v>
      </c>
      <c r="O950" s="7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 s="3">
        <f>E951/D951*100</f>
        <v>161.35593220338984</v>
      </c>
      <c r="H951">
        <v>203</v>
      </c>
      <c r="I951" s="4">
        <f>G951/H951</f>
        <v>0.79485680888369381</v>
      </c>
      <c r="J951" t="s">
        <v>21</v>
      </c>
      <c r="K951" t="s">
        <v>22</v>
      </c>
      <c r="L951">
        <v>1429333200</v>
      </c>
      <c r="M951" s="7">
        <f>(((L951/60)/60)/24)+DATE(1970,1,1)</f>
        <v>42112.208333333328</v>
      </c>
      <c r="N951">
        <v>1430974800</v>
      </c>
      <c r="O951" s="7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 s="3">
        <f>E952/D952*100</f>
        <v>5</v>
      </c>
      <c r="H952">
        <v>1</v>
      </c>
      <c r="I952" s="4">
        <f>G952/H952</f>
        <v>5</v>
      </c>
      <c r="J952" t="s">
        <v>21</v>
      </c>
      <c r="K952" t="s">
        <v>22</v>
      </c>
      <c r="L952">
        <v>1555390800</v>
      </c>
      <c r="M952" s="7">
        <f>(((L952/60)/60)/24)+DATE(1970,1,1)</f>
        <v>43571.208333333328</v>
      </c>
      <c r="N952">
        <v>1555822800</v>
      </c>
      <c r="O952" s="7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 s="3">
        <f>E953/D953*100</f>
        <v>1096.9379310344827</v>
      </c>
      <c r="H953">
        <v>1559</v>
      </c>
      <c r="I953" s="4">
        <f>G953/H953</f>
        <v>0.703616376545531</v>
      </c>
      <c r="J953" t="s">
        <v>21</v>
      </c>
      <c r="K953" t="s">
        <v>22</v>
      </c>
      <c r="L953">
        <v>1482732000</v>
      </c>
      <c r="M953" s="7">
        <f>(((L953/60)/60)/24)+DATE(1970,1,1)</f>
        <v>42730.25</v>
      </c>
      <c r="N953">
        <v>1482818400</v>
      </c>
      <c r="O953" s="7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 s="3">
        <f>E954/D954*100</f>
        <v>70.094158075601371</v>
      </c>
      <c r="H954">
        <v>2266</v>
      </c>
      <c r="I954" s="4">
        <f>G954/H954</f>
        <v>3.0932991207238029E-2</v>
      </c>
      <c r="J954" t="s">
        <v>21</v>
      </c>
      <c r="K954" t="s">
        <v>22</v>
      </c>
      <c r="L954">
        <v>1470718800</v>
      </c>
      <c r="M954" s="7">
        <f>(((L954/60)/60)/24)+DATE(1970,1,1)</f>
        <v>42591.208333333328</v>
      </c>
      <c r="N954">
        <v>1471928400</v>
      </c>
      <c r="O954" s="7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 s="3">
        <f>E955/D955*100</f>
        <v>60</v>
      </c>
      <c r="H955">
        <v>21</v>
      </c>
      <c r="I955" s="4">
        <f>G955/H955</f>
        <v>2.8571428571428572</v>
      </c>
      <c r="J955" t="s">
        <v>21</v>
      </c>
      <c r="K955" t="s">
        <v>22</v>
      </c>
      <c r="L955">
        <v>1450591200</v>
      </c>
      <c r="M955" s="7">
        <f>(((L955/60)/60)/24)+DATE(1970,1,1)</f>
        <v>42358.25</v>
      </c>
      <c r="N955">
        <v>1453701600</v>
      </c>
      <c r="O955" s="7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 s="3">
        <f>E956/D956*100</f>
        <v>367.0985915492958</v>
      </c>
      <c r="H956">
        <v>1548</v>
      </c>
      <c r="I956" s="4">
        <f>G956/H956</f>
        <v>0.23714379299050117</v>
      </c>
      <c r="J956" t="s">
        <v>26</v>
      </c>
      <c r="K956" t="s">
        <v>27</v>
      </c>
      <c r="L956">
        <v>1348290000</v>
      </c>
      <c r="M956" s="7">
        <f>(((L956/60)/60)/24)+DATE(1970,1,1)</f>
        <v>41174.208333333336</v>
      </c>
      <c r="N956">
        <v>1350363600</v>
      </c>
      <c r="O956" s="7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 s="3">
        <f>E957/D957*100</f>
        <v>1109</v>
      </c>
      <c r="H957">
        <v>80</v>
      </c>
      <c r="I957" s="4">
        <f>G957/H957</f>
        <v>13.862500000000001</v>
      </c>
      <c r="J957" t="s">
        <v>21</v>
      </c>
      <c r="K957" t="s">
        <v>22</v>
      </c>
      <c r="L957">
        <v>1353823200</v>
      </c>
      <c r="M957" s="7">
        <f>(((L957/60)/60)/24)+DATE(1970,1,1)</f>
        <v>41238.25</v>
      </c>
      <c r="N957">
        <v>1353996000</v>
      </c>
      <c r="O957" s="7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 s="3">
        <f>E958/D958*100</f>
        <v>19.028784648187631</v>
      </c>
      <c r="H958">
        <v>830</v>
      </c>
      <c r="I958" s="4">
        <f>G958/H958</f>
        <v>2.2926246564081484E-2</v>
      </c>
      <c r="J958" t="s">
        <v>21</v>
      </c>
      <c r="K958" t="s">
        <v>22</v>
      </c>
      <c r="L958">
        <v>1450764000</v>
      </c>
      <c r="M958" s="7">
        <f>(((L958/60)/60)/24)+DATE(1970,1,1)</f>
        <v>42360.25</v>
      </c>
      <c r="N958">
        <v>1451109600</v>
      </c>
      <c r="O958" s="7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 s="3">
        <f>E959/D959*100</f>
        <v>126.87755102040816</v>
      </c>
      <c r="H959">
        <v>131</v>
      </c>
      <c r="I959" s="4">
        <f>G959/H959</f>
        <v>0.96853092381990968</v>
      </c>
      <c r="J959" t="s">
        <v>21</v>
      </c>
      <c r="K959" t="s">
        <v>22</v>
      </c>
      <c r="L959">
        <v>1329372000</v>
      </c>
      <c r="M959" s="7">
        <f>(((L959/60)/60)/24)+DATE(1970,1,1)</f>
        <v>40955.25</v>
      </c>
      <c r="N959">
        <v>1329631200</v>
      </c>
      <c r="O959" s="7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 s="3">
        <f>E960/D960*100</f>
        <v>734.63636363636363</v>
      </c>
      <c r="H960">
        <v>112</v>
      </c>
      <c r="I960" s="4">
        <f>G960/H960</f>
        <v>6.5592532467532463</v>
      </c>
      <c r="J960" t="s">
        <v>21</v>
      </c>
      <c r="K960" t="s">
        <v>22</v>
      </c>
      <c r="L960">
        <v>1277096400</v>
      </c>
      <c r="M960" s="7">
        <f>(((L960/60)/60)/24)+DATE(1970,1,1)</f>
        <v>40350.208333333336</v>
      </c>
      <c r="N960">
        <v>1278997200</v>
      </c>
      <c r="O960" s="7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 s="3">
        <f>E961/D961*100</f>
        <v>4.5731034482758623</v>
      </c>
      <c r="H961">
        <v>130</v>
      </c>
      <c r="I961" s="4">
        <f>G961/H961</f>
        <v>3.5177718832891246E-2</v>
      </c>
      <c r="J961" t="s">
        <v>21</v>
      </c>
      <c r="K961" t="s">
        <v>22</v>
      </c>
      <c r="L961">
        <v>1277701200</v>
      </c>
      <c r="M961" s="7">
        <f>(((L961/60)/60)/24)+DATE(1970,1,1)</f>
        <v>40357.208333333336</v>
      </c>
      <c r="N961">
        <v>1280120400</v>
      </c>
      <c r="O961" s="7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 s="3">
        <f>E962/D962*100</f>
        <v>85.054545454545448</v>
      </c>
      <c r="H962">
        <v>55</v>
      </c>
      <c r="I962" s="4">
        <f>G962/H962</f>
        <v>1.5464462809917354</v>
      </c>
      <c r="J962" t="s">
        <v>21</v>
      </c>
      <c r="K962" t="s">
        <v>22</v>
      </c>
      <c r="L962">
        <v>1454911200</v>
      </c>
      <c r="M962" s="7">
        <f>(((L962/60)/60)/24)+DATE(1970,1,1)</f>
        <v>42408.25</v>
      </c>
      <c r="N962">
        <v>1458104400</v>
      </c>
      <c r="O962" s="7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 s="3">
        <f>E963/D963*100</f>
        <v>119.29824561403508</v>
      </c>
      <c r="H963">
        <v>155</v>
      </c>
      <c r="I963" s="4">
        <f>G963/H963</f>
        <v>0.76966610073571018</v>
      </c>
      <c r="J963" t="s">
        <v>21</v>
      </c>
      <c r="K963" t="s">
        <v>22</v>
      </c>
      <c r="L963">
        <v>1297922400</v>
      </c>
      <c r="M963" s="7">
        <f>(((L963/60)/60)/24)+DATE(1970,1,1)</f>
        <v>40591.25</v>
      </c>
      <c r="N963">
        <v>1298268000</v>
      </c>
      <c r="O963" s="7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 s="3">
        <f>E964/D964*100</f>
        <v>296.02777777777777</v>
      </c>
      <c r="H964">
        <v>266</v>
      </c>
      <c r="I964" s="4">
        <f>G964/H964</f>
        <v>1.1128863826232247</v>
      </c>
      <c r="J964" t="s">
        <v>21</v>
      </c>
      <c r="K964" t="s">
        <v>22</v>
      </c>
      <c r="L964">
        <v>1384408800</v>
      </c>
      <c r="M964" s="7">
        <f>(((L964/60)/60)/24)+DATE(1970,1,1)</f>
        <v>41592.25</v>
      </c>
      <c r="N964">
        <v>1386223200</v>
      </c>
      <c r="O964" s="7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 s="3">
        <f>E965/D965*100</f>
        <v>84.694915254237287</v>
      </c>
      <c r="H965">
        <v>114</v>
      </c>
      <c r="I965" s="4">
        <f>G965/H965</f>
        <v>0.74293785310734461</v>
      </c>
      <c r="J965" t="s">
        <v>107</v>
      </c>
      <c r="K965" t="s">
        <v>108</v>
      </c>
      <c r="L965">
        <v>1299304800</v>
      </c>
      <c r="M965" s="7">
        <f>(((L965/60)/60)/24)+DATE(1970,1,1)</f>
        <v>40607.25</v>
      </c>
      <c r="N965">
        <v>1299823200</v>
      </c>
      <c r="O965" s="7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 s="3">
        <f>E966/D966*100</f>
        <v>355.7837837837838</v>
      </c>
      <c r="H966">
        <v>155</v>
      </c>
      <c r="I966" s="4">
        <f>G966/H966</f>
        <v>2.2953792502179602</v>
      </c>
      <c r="J966" t="s">
        <v>21</v>
      </c>
      <c r="K966" t="s">
        <v>22</v>
      </c>
      <c r="L966">
        <v>1431320400</v>
      </c>
      <c r="M966" s="7">
        <f>(((L966/60)/60)/24)+DATE(1970,1,1)</f>
        <v>42135.208333333328</v>
      </c>
      <c r="N966">
        <v>1431752400</v>
      </c>
      <c r="O966" s="7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 s="3">
        <f>E967/D967*100</f>
        <v>386.40909090909093</v>
      </c>
      <c r="H967">
        <v>207</v>
      </c>
      <c r="I967" s="4">
        <f>G967/H967</f>
        <v>1.8667105841018885</v>
      </c>
      <c r="J967" t="s">
        <v>40</v>
      </c>
      <c r="K967" t="s">
        <v>41</v>
      </c>
      <c r="L967">
        <v>1264399200</v>
      </c>
      <c r="M967" s="7">
        <f>(((L967/60)/60)/24)+DATE(1970,1,1)</f>
        <v>40203.25</v>
      </c>
      <c r="N967">
        <v>1267855200</v>
      </c>
      <c r="O967" s="7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 s="3">
        <f>E968/D968*100</f>
        <v>792.23529411764707</v>
      </c>
      <c r="H968">
        <v>245</v>
      </c>
      <c r="I968" s="4">
        <f>G968/H968</f>
        <v>3.2336134453781513</v>
      </c>
      <c r="J968" t="s">
        <v>21</v>
      </c>
      <c r="K968" t="s">
        <v>22</v>
      </c>
      <c r="L968">
        <v>1497502800</v>
      </c>
      <c r="M968" s="7">
        <f>(((L968/60)/60)/24)+DATE(1970,1,1)</f>
        <v>42901.208333333328</v>
      </c>
      <c r="N968">
        <v>1497675600</v>
      </c>
      <c r="O968" s="7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 s="3">
        <f>E969/D969*100</f>
        <v>137.03393665158373</v>
      </c>
      <c r="H969">
        <v>1573</v>
      </c>
      <c r="I969" s="4">
        <f>G969/H969</f>
        <v>8.7116297934891118E-2</v>
      </c>
      <c r="J969" t="s">
        <v>21</v>
      </c>
      <c r="K969" t="s">
        <v>22</v>
      </c>
      <c r="L969">
        <v>1333688400</v>
      </c>
      <c r="M969" s="7">
        <f>(((L969/60)/60)/24)+DATE(1970,1,1)</f>
        <v>41005.208333333336</v>
      </c>
      <c r="N969">
        <v>1336885200</v>
      </c>
      <c r="O969" s="7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 s="3">
        <f>E970/D970*100</f>
        <v>338.20833333333337</v>
      </c>
      <c r="H970">
        <v>114</v>
      </c>
      <c r="I970" s="4">
        <f>G970/H970</f>
        <v>2.9667397660818717</v>
      </c>
      <c r="J970" t="s">
        <v>21</v>
      </c>
      <c r="K970" t="s">
        <v>22</v>
      </c>
      <c r="L970">
        <v>1293861600</v>
      </c>
      <c r="M970" s="7">
        <f>(((L970/60)/60)/24)+DATE(1970,1,1)</f>
        <v>40544.25</v>
      </c>
      <c r="N970">
        <v>1295157600</v>
      </c>
      <c r="O970" s="7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 s="3">
        <f>E971/D971*100</f>
        <v>108.22784810126582</v>
      </c>
      <c r="H971">
        <v>93</v>
      </c>
      <c r="I971" s="4">
        <f>G971/H971</f>
        <v>1.1637403021641486</v>
      </c>
      <c r="J971" t="s">
        <v>21</v>
      </c>
      <c r="K971" t="s">
        <v>22</v>
      </c>
      <c r="L971">
        <v>1576994400</v>
      </c>
      <c r="M971" s="7">
        <f>(((L971/60)/60)/24)+DATE(1970,1,1)</f>
        <v>43821.25</v>
      </c>
      <c r="N971">
        <v>1577599200</v>
      </c>
      <c r="O971" s="7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 s="3">
        <f>E972/D972*100</f>
        <v>60.757639620653315</v>
      </c>
      <c r="H972">
        <v>594</v>
      </c>
      <c r="I972" s="4">
        <f>G972/H972</f>
        <v>0.10228558858695844</v>
      </c>
      <c r="J972" t="s">
        <v>21</v>
      </c>
      <c r="K972" t="s">
        <v>22</v>
      </c>
      <c r="L972">
        <v>1304917200</v>
      </c>
      <c r="M972" s="7">
        <f>(((L972/60)/60)/24)+DATE(1970,1,1)</f>
        <v>40672.208333333336</v>
      </c>
      <c r="N972">
        <v>1305003600</v>
      </c>
      <c r="O972" s="7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 s="3">
        <f>E973/D973*100</f>
        <v>27.725490196078432</v>
      </c>
      <c r="H973">
        <v>24</v>
      </c>
      <c r="I973" s="4">
        <f>G973/H973</f>
        <v>1.1552287581699348</v>
      </c>
      <c r="J973" t="s">
        <v>21</v>
      </c>
      <c r="K973" t="s">
        <v>22</v>
      </c>
      <c r="L973">
        <v>1381208400</v>
      </c>
      <c r="M973" s="7">
        <f>(((L973/60)/60)/24)+DATE(1970,1,1)</f>
        <v>41555.208333333336</v>
      </c>
      <c r="N973">
        <v>1381726800</v>
      </c>
      <c r="O973" s="7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 s="3">
        <f>E974/D974*100</f>
        <v>228.3934426229508</v>
      </c>
      <c r="H974">
        <v>1681</v>
      </c>
      <c r="I974" s="4">
        <f>G974/H974</f>
        <v>0.13586760417784105</v>
      </c>
      <c r="J974" t="s">
        <v>21</v>
      </c>
      <c r="K974" t="s">
        <v>22</v>
      </c>
      <c r="L974">
        <v>1401685200</v>
      </c>
      <c r="M974" s="7">
        <f>(((L974/60)/60)/24)+DATE(1970,1,1)</f>
        <v>41792.208333333336</v>
      </c>
      <c r="N974">
        <v>1402462800</v>
      </c>
      <c r="O974" s="7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 s="3">
        <f>E975/D975*100</f>
        <v>21.615194054500414</v>
      </c>
      <c r="H975">
        <v>252</v>
      </c>
      <c r="I975" s="4">
        <f>G975/H975</f>
        <v>8.5774579581350846E-2</v>
      </c>
      <c r="J975" t="s">
        <v>21</v>
      </c>
      <c r="K975" t="s">
        <v>22</v>
      </c>
      <c r="L975">
        <v>1291960800</v>
      </c>
      <c r="M975" s="7">
        <f>(((L975/60)/60)/24)+DATE(1970,1,1)</f>
        <v>40522.25</v>
      </c>
      <c r="N975">
        <v>1292133600</v>
      </c>
      <c r="O975" s="7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 s="3">
        <f>E976/D976*100</f>
        <v>373.875</v>
      </c>
      <c r="H976">
        <v>32</v>
      </c>
      <c r="I976" s="4">
        <f>G976/H976</f>
        <v>11.68359375</v>
      </c>
      <c r="J976" t="s">
        <v>21</v>
      </c>
      <c r="K976" t="s">
        <v>22</v>
      </c>
      <c r="L976">
        <v>1368853200</v>
      </c>
      <c r="M976" s="7">
        <f>(((L976/60)/60)/24)+DATE(1970,1,1)</f>
        <v>41412.208333333336</v>
      </c>
      <c r="N976">
        <v>1368939600</v>
      </c>
      <c r="O976" s="7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 s="3">
        <f>E977/D977*100</f>
        <v>154.92592592592592</v>
      </c>
      <c r="H977">
        <v>135</v>
      </c>
      <c r="I977" s="4">
        <f>G977/H977</f>
        <v>1.1475994513031549</v>
      </c>
      <c r="J977" t="s">
        <v>21</v>
      </c>
      <c r="K977" t="s">
        <v>22</v>
      </c>
      <c r="L977">
        <v>1448776800</v>
      </c>
      <c r="M977" s="7">
        <f>(((L977/60)/60)/24)+DATE(1970,1,1)</f>
        <v>42337.25</v>
      </c>
      <c r="N977">
        <v>1452146400</v>
      </c>
      <c r="O977" s="7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 s="3">
        <f>E978/D978*100</f>
        <v>322.14999999999998</v>
      </c>
      <c r="H978">
        <v>140</v>
      </c>
      <c r="I978" s="4">
        <f>G978/H978</f>
        <v>2.3010714285714284</v>
      </c>
      <c r="J978" t="s">
        <v>21</v>
      </c>
      <c r="K978" t="s">
        <v>22</v>
      </c>
      <c r="L978">
        <v>1296194400</v>
      </c>
      <c r="M978" s="7">
        <f>(((L978/60)/60)/24)+DATE(1970,1,1)</f>
        <v>40571.25</v>
      </c>
      <c r="N978">
        <v>1296712800</v>
      </c>
      <c r="O978" s="7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 s="3">
        <f>E979/D979*100</f>
        <v>73.957142857142856</v>
      </c>
      <c r="H979">
        <v>67</v>
      </c>
      <c r="I979" s="4">
        <f>G979/H979</f>
        <v>1.1038379530916844</v>
      </c>
      <c r="J979" t="s">
        <v>21</v>
      </c>
      <c r="K979" t="s">
        <v>22</v>
      </c>
      <c r="L979">
        <v>1517983200</v>
      </c>
      <c r="M979" s="7">
        <f>(((L979/60)/60)/24)+DATE(1970,1,1)</f>
        <v>43138.25</v>
      </c>
      <c r="N979">
        <v>1520748000</v>
      </c>
      <c r="O979" s="7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 s="3">
        <f>E980/D980*100</f>
        <v>864.1</v>
      </c>
      <c r="H980">
        <v>92</v>
      </c>
      <c r="I980" s="4">
        <f>G980/H980</f>
        <v>9.3923913043478269</v>
      </c>
      <c r="J980" t="s">
        <v>21</v>
      </c>
      <c r="K980" t="s">
        <v>22</v>
      </c>
      <c r="L980">
        <v>1478930400</v>
      </c>
      <c r="M980" s="7">
        <f>(((L980/60)/60)/24)+DATE(1970,1,1)</f>
        <v>42686.25</v>
      </c>
      <c r="N980">
        <v>1480831200</v>
      </c>
      <c r="O980" s="7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 s="3">
        <f>E981/D981*100</f>
        <v>143.26245847176079</v>
      </c>
      <c r="H981">
        <v>1015</v>
      </c>
      <c r="I981" s="4">
        <f>G981/H981</f>
        <v>0.14114527928252296</v>
      </c>
      <c r="J981" t="s">
        <v>40</v>
      </c>
      <c r="K981" t="s">
        <v>41</v>
      </c>
      <c r="L981">
        <v>1426395600</v>
      </c>
      <c r="M981" s="7">
        <f>(((L981/60)/60)/24)+DATE(1970,1,1)</f>
        <v>42078.208333333328</v>
      </c>
      <c r="N981">
        <v>1426914000</v>
      </c>
      <c r="O981" s="7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 s="3">
        <f>E982/D982*100</f>
        <v>40.281762295081968</v>
      </c>
      <c r="H982">
        <v>742</v>
      </c>
      <c r="I982" s="4">
        <f>G982/H982</f>
        <v>5.4288089346471655E-2</v>
      </c>
      <c r="J982" t="s">
        <v>21</v>
      </c>
      <c r="K982" t="s">
        <v>22</v>
      </c>
      <c r="L982">
        <v>1446181200</v>
      </c>
      <c r="M982" s="7">
        <f>(((L982/60)/60)/24)+DATE(1970,1,1)</f>
        <v>42307.208333333328</v>
      </c>
      <c r="N982">
        <v>1446616800</v>
      </c>
      <c r="O982" s="7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 s="3">
        <f>E983/D983*100</f>
        <v>178.22388059701493</v>
      </c>
      <c r="H983">
        <v>323</v>
      </c>
      <c r="I983" s="4">
        <f>G983/H983</f>
        <v>0.55177672011459733</v>
      </c>
      <c r="J983" t="s">
        <v>21</v>
      </c>
      <c r="K983" t="s">
        <v>22</v>
      </c>
      <c r="L983">
        <v>1514181600</v>
      </c>
      <c r="M983" s="7">
        <f>(((L983/60)/60)/24)+DATE(1970,1,1)</f>
        <v>43094.25</v>
      </c>
      <c r="N983">
        <v>1517032800</v>
      </c>
      <c r="O983" s="7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 s="3">
        <f>E984/D984*100</f>
        <v>84.930555555555557</v>
      </c>
      <c r="H984">
        <v>75</v>
      </c>
      <c r="I984" s="4">
        <f>G984/H984</f>
        <v>1.1324074074074075</v>
      </c>
      <c r="J984" t="s">
        <v>21</v>
      </c>
      <c r="K984" t="s">
        <v>22</v>
      </c>
      <c r="L984">
        <v>1311051600</v>
      </c>
      <c r="M984" s="7">
        <f>(((L984/60)/60)/24)+DATE(1970,1,1)</f>
        <v>40743.208333333336</v>
      </c>
      <c r="N984">
        <v>1311224400</v>
      </c>
      <c r="O984" s="7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 s="3">
        <f>E985/D985*100</f>
        <v>145.93648334624322</v>
      </c>
      <c r="H985">
        <v>2326</v>
      </c>
      <c r="I985" s="4">
        <f>G985/H985</f>
        <v>6.2741394387894764E-2</v>
      </c>
      <c r="J985" t="s">
        <v>21</v>
      </c>
      <c r="K985" t="s">
        <v>22</v>
      </c>
      <c r="L985">
        <v>1564894800</v>
      </c>
      <c r="M985" s="7">
        <f>(((L985/60)/60)/24)+DATE(1970,1,1)</f>
        <v>43681.208333333328</v>
      </c>
      <c r="N985">
        <v>1566190800</v>
      </c>
      <c r="O985" s="7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 s="3">
        <f>E986/D986*100</f>
        <v>152.46153846153848</v>
      </c>
      <c r="H986">
        <v>381</v>
      </c>
      <c r="I986" s="4">
        <f>G986/H986</f>
        <v>0.40016151827175456</v>
      </c>
      <c r="J986" t="s">
        <v>21</v>
      </c>
      <c r="K986" t="s">
        <v>22</v>
      </c>
      <c r="L986">
        <v>1567918800</v>
      </c>
      <c r="M986" s="7">
        <f>(((L986/60)/60)/24)+DATE(1970,1,1)</f>
        <v>43716.208333333328</v>
      </c>
      <c r="N986">
        <v>1570165200</v>
      </c>
      <c r="O986" s="7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 s="3">
        <f>E987/D987*100</f>
        <v>67.129542790152414</v>
      </c>
      <c r="H987">
        <v>4405</v>
      </c>
      <c r="I987" s="4">
        <f>G987/H987</f>
        <v>1.5239396774154918E-2</v>
      </c>
      <c r="J987" t="s">
        <v>21</v>
      </c>
      <c r="K987" t="s">
        <v>22</v>
      </c>
      <c r="L987">
        <v>1386309600</v>
      </c>
      <c r="M987" s="7">
        <f>(((L987/60)/60)/24)+DATE(1970,1,1)</f>
        <v>41614.25</v>
      </c>
      <c r="N987">
        <v>1388556000</v>
      </c>
      <c r="O987" s="7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 s="3">
        <f>E988/D988*100</f>
        <v>40.307692307692307</v>
      </c>
      <c r="H988">
        <v>92</v>
      </c>
      <c r="I988" s="4">
        <f>G988/H988</f>
        <v>0.43812709030100333</v>
      </c>
      <c r="J988" t="s">
        <v>21</v>
      </c>
      <c r="K988" t="s">
        <v>22</v>
      </c>
      <c r="L988">
        <v>1301979600</v>
      </c>
      <c r="M988" s="7">
        <f>(((L988/60)/60)/24)+DATE(1970,1,1)</f>
        <v>40638.208333333336</v>
      </c>
      <c r="N988">
        <v>1303189200</v>
      </c>
      <c r="O988" s="7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 s="3">
        <f>E989/D989*100</f>
        <v>216.79032258064518</v>
      </c>
      <c r="H989">
        <v>480</v>
      </c>
      <c r="I989" s="4">
        <f>G989/H989</f>
        <v>0.45164650537634415</v>
      </c>
      <c r="J989" t="s">
        <v>21</v>
      </c>
      <c r="K989" t="s">
        <v>22</v>
      </c>
      <c r="L989">
        <v>1493269200</v>
      </c>
      <c r="M989" s="7">
        <f>(((L989/60)/60)/24)+DATE(1970,1,1)</f>
        <v>42852.208333333328</v>
      </c>
      <c r="N989">
        <v>1494478800</v>
      </c>
      <c r="O989" s="7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 s="3">
        <f>E990/D990*100</f>
        <v>52.117021276595743</v>
      </c>
      <c r="H990">
        <v>64</v>
      </c>
      <c r="I990" s="4">
        <f>G990/H990</f>
        <v>0.81432845744680848</v>
      </c>
      <c r="J990" t="s">
        <v>21</v>
      </c>
      <c r="K990" t="s">
        <v>22</v>
      </c>
      <c r="L990">
        <v>1478930400</v>
      </c>
      <c r="M990" s="7">
        <f>(((L990/60)/60)/24)+DATE(1970,1,1)</f>
        <v>42686.25</v>
      </c>
      <c r="N990">
        <v>1480744800</v>
      </c>
      <c r="O990" s="7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 s="3">
        <f>E991/D991*100</f>
        <v>499.58333333333337</v>
      </c>
      <c r="H991">
        <v>226</v>
      </c>
      <c r="I991" s="4">
        <f>G991/H991</f>
        <v>2.2105457227138645</v>
      </c>
      <c r="J991" t="s">
        <v>21</v>
      </c>
      <c r="K991" t="s">
        <v>22</v>
      </c>
      <c r="L991">
        <v>1555390800</v>
      </c>
      <c r="M991" s="7">
        <f>(((L991/60)/60)/24)+DATE(1970,1,1)</f>
        <v>43571.208333333328</v>
      </c>
      <c r="N991">
        <v>1555822800</v>
      </c>
      <c r="O991" s="7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 s="3">
        <f>E992/D992*100</f>
        <v>87.679487179487182</v>
      </c>
      <c r="H992">
        <v>64</v>
      </c>
      <c r="I992" s="4">
        <f>G992/H992</f>
        <v>1.3699919871794872</v>
      </c>
      <c r="J992" t="s">
        <v>21</v>
      </c>
      <c r="K992" t="s">
        <v>22</v>
      </c>
      <c r="L992">
        <v>1456984800</v>
      </c>
      <c r="M992" s="7">
        <f>(((L992/60)/60)/24)+DATE(1970,1,1)</f>
        <v>42432.25</v>
      </c>
      <c r="N992">
        <v>1458882000</v>
      </c>
      <c r="O992" s="7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 s="3">
        <f>E993/D993*100</f>
        <v>113.17346938775511</v>
      </c>
      <c r="H993">
        <v>241</v>
      </c>
      <c r="I993" s="4">
        <f>G993/H993</f>
        <v>0.46959945804047759</v>
      </c>
      <c r="J993" t="s">
        <v>21</v>
      </c>
      <c r="K993" t="s">
        <v>22</v>
      </c>
      <c r="L993">
        <v>1411621200</v>
      </c>
      <c r="M993" s="7">
        <f>(((L993/60)/60)/24)+DATE(1970,1,1)</f>
        <v>41907.208333333336</v>
      </c>
      <c r="N993">
        <v>1411966800</v>
      </c>
      <c r="O993" s="7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 s="3">
        <f>E994/D994*100</f>
        <v>426.54838709677421</v>
      </c>
      <c r="H994">
        <v>132</v>
      </c>
      <c r="I994" s="4">
        <f>G994/H994</f>
        <v>3.2314271749755621</v>
      </c>
      <c r="J994" t="s">
        <v>21</v>
      </c>
      <c r="K994" t="s">
        <v>22</v>
      </c>
      <c r="L994">
        <v>1525669200</v>
      </c>
      <c r="M994" s="7">
        <f>(((L994/60)/60)/24)+DATE(1970,1,1)</f>
        <v>43227.208333333328</v>
      </c>
      <c r="N994">
        <v>1526878800</v>
      </c>
      <c r="O994" s="7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 s="3">
        <f>E995/D995*100</f>
        <v>77.632653061224488</v>
      </c>
      <c r="H995">
        <v>75</v>
      </c>
      <c r="I995" s="4">
        <f>G995/H995</f>
        <v>1.0351020408163265</v>
      </c>
      <c r="J995" t="s">
        <v>107</v>
      </c>
      <c r="K995" t="s">
        <v>108</v>
      </c>
      <c r="L995">
        <v>1450936800</v>
      </c>
      <c r="M995" s="7">
        <f>(((L995/60)/60)/24)+DATE(1970,1,1)</f>
        <v>42362.25</v>
      </c>
      <c r="N995">
        <v>1452405600</v>
      </c>
      <c r="O995" s="7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 s="3">
        <f>E996/D996*100</f>
        <v>52.496810772501767</v>
      </c>
      <c r="H996">
        <v>842</v>
      </c>
      <c r="I996" s="4">
        <f>G996/H996</f>
        <v>6.2347756261878585E-2</v>
      </c>
      <c r="J996" t="s">
        <v>21</v>
      </c>
      <c r="K996" t="s">
        <v>22</v>
      </c>
      <c r="L996">
        <v>1413522000</v>
      </c>
      <c r="M996" s="7">
        <f>(((L996/60)/60)/24)+DATE(1970,1,1)</f>
        <v>41929.208333333336</v>
      </c>
      <c r="N996">
        <v>1414040400</v>
      </c>
      <c r="O996" s="7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 s="3">
        <f>E997/D997*100</f>
        <v>157.46762589928059</v>
      </c>
      <c r="H997">
        <v>2043</v>
      </c>
      <c r="I997" s="4">
        <f>G997/H997</f>
        <v>7.7076664659461863E-2</v>
      </c>
      <c r="J997" t="s">
        <v>21</v>
      </c>
      <c r="K997" t="s">
        <v>22</v>
      </c>
      <c r="L997">
        <v>1541307600</v>
      </c>
      <c r="M997" s="7">
        <f>(((L997/60)/60)/24)+DATE(1970,1,1)</f>
        <v>43408.208333333328</v>
      </c>
      <c r="N997">
        <v>1543816800</v>
      </c>
      <c r="O997" s="7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 s="3">
        <f>E998/D998*100</f>
        <v>72.939393939393938</v>
      </c>
      <c r="H998">
        <v>112</v>
      </c>
      <c r="I998" s="4">
        <f>G998/H998</f>
        <v>0.65124458874458868</v>
      </c>
      <c r="J998" t="s">
        <v>21</v>
      </c>
      <c r="K998" t="s">
        <v>22</v>
      </c>
      <c r="L998">
        <v>1357106400</v>
      </c>
      <c r="M998" s="7">
        <f>(((L998/60)/60)/24)+DATE(1970,1,1)</f>
        <v>41276.25</v>
      </c>
      <c r="N998">
        <v>1359698400</v>
      </c>
      <c r="O998" s="7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 s="3">
        <f>E999/D999*100</f>
        <v>60.565789473684205</v>
      </c>
      <c r="H999">
        <v>139</v>
      </c>
      <c r="I999" s="4">
        <f>G999/H999</f>
        <v>0.43572510412722448</v>
      </c>
      <c r="J999" t="s">
        <v>107</v>
      </c>
      <c r="K999" t="s">
        <v>108</v>
      </c>
      <c r="L999">
        <v>1390197600</v>
      </c>
      <c r="M999" s="7">
        <f>(((L999/60)/60)/24)+DATE(1970,1,1)</f>
        <v>41659.25</v>
      </c>
      <c r="N999">
        <v>1390629600</v>
      </c>
      <c r="O999" s="7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 s="3">
        <f>E1000/D1000*100</f>
        <v>56.791291291291287</v>
      </c>
      <c r="H1000">
        <v>374</v>
      </c>
      <c r="I1000" s="4">
        <f>G1000/H1000</f>
        <v>0.15184837243660773</v>
      </c>
      <c r="J1000" t="s">
        <v>21</v>
      </c>
      <c r="K1000" t="s">
        <v>22</v>
      </c>
      <c r="L1000">
        <v>1265868000</v>
      </c>
      <c r="M1000" s="7">
        <f>(((L1000/60)/60)/24)+DATE(1970,1,1)</f>
        <v>40220.25</v>
      </c>
      <c r="N1000">
        <v>1267077600</v>
      </c>
      <c r="O1000" s="7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 s="3">
        <f>E1001/D1001*100</f>
        <v>56.542754275427541</v>
      </c>
      <c r="H1001">
        <v>1122</v>
      </c>
      <c r="I1001" s="4">
        <f>G1001/H1001</f>
        <v>5.0394611653678735E-2</v>
      </c>
      <c r="J1001" t="s">
        <v>21</v>
      </c>
      <c r="K1001" t="s">
        <v>22</v>
      </c>
      <c r="L1001">
        <v>1467176400</v>
      </c>
      <c r="M1001" s="7">
        <f>(((L1001/60)/60)/24)+DATE(1970,1,1)</f>
        <v>42550.208333333328</v>
      </c>
      <c r="N1001">
        <v>1467781200</v>
      </c>
      <c r="O1001" s="7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sortState xmlns:xlrd2="http://schemas.microsoft.com/office/spreadsheetml/2017/richdata2" ref="A2:T1001">
      <sortCondition ref="A2:A1001"/>
    </sortState>
  </autoFilter>
  <conditionalFormatting sqref="F2:G1001">
    <cfRule type="containsText" dxfId="11" priority="5" operator="containsText" text="live">
      <formula>NOT(ISERROR(SEARCH("live",F2)))</formula>
    </cfRule>
    <cfRule type="containsText" dxfId="10" priority="6" operator="containsText" text="canceled">
      <formula>NOT(ISERROR(SEARCH("canceled",F2)))</formula>
    </cfRule>
    <cfRule type="containsText" dxfId="9" priority="7" operator="containsText" text="successful">
      <formula>NOT(ISERROR(SEARCH("successful",F2)))</formula>
    </cfRule>
    <cfRule type="containsText" dxfId="8" priority="8" operator="containsText" text="failed">
      <formula>NOT(ISERROR(SEARCH("failed",F2)))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0970-9114-4758-889B-C0345F86B707}">
  <dimension ref="A1:H14"/>
  <sheetViews>
    <sheetView workbookViewId="0">
      <selection activeCell="F17" sqref="F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8" x14ac:dyDescent="0.3">
      <c r="A1" s="5" t="s">
        <v>6</v>
      </c>
      <c r="B1" t="s">
        <v>2070</v>
      </c>
    </row>
    <row r="3" spans="1:8" x14ac:dyDescent="0.3">
      <c r="A3" s="5" t="s">
        <v>2069</v>
      </c>
      <c r="B3" s="5" t="s">
        <v>2068</v>
      </c>
      <c r="G3" t="s">
        <v>2113</v>
      </c>
      <c r="H3" t="s">
        <v>2114</v>
      </c>
    </row>
    <row r="4" spans="1:8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8" x14ac:dyDescent="0.3">
      <c r="A5" s="6" t="s">
        <v>2039</v>
      </c>
      <c r="B5" s="17">
        <v>23</v>
      </c>
      <c r="C5" s="17">
        <v>132</v>
      </c>
      <c r="D5" s="17">
        <v>2</v>
      </c>
      <c r="E5" s="17">
        <v>187</v>
      </c>
      <c r="F5" s="17">
        <v>344</v>
      </c>
      <c r="G5">
        <f>GETPIVOTDATA("outcome",$A$3,"outcome","successful","Parent category","theater")/GETPIVOTDATA("outcome",$A$3,"Parent category","theater")</f>
        <v>0.54360465116279066</v>
      </c>
      <c r="H5">
        <f>GETPIVOTDATA("outcome",$A$3,"outcome","failed","Parent category","theater")/GETPIVOTDATA("outcome",$A$3,"Parent category","theater")</f>
        <v>0.38372093023255816</v>
      </c>
    </row>
    <row r="6" spans="1:8" x14ac:dyDescent="0.3">
      <c r="A6" s="6" t="s">
        <v>2041</v>
      </c>
      <c r="B6" s="17">
        <v>11</v>
      </c>
      <c r="C6" s="17">
        <v>60</v>
      </c>
      <c r="D6" s="17">
        <v>5</v>
      </c>
      <c r="E6" s="17">
        <v>102</v>
      </c>
      <c r="F6" s="17">
        <v>178</v>
      </c>
      <c r="G6">
        <f>GETPIVOTDATA("outcome",$A$3,"outcome","successful","Parent category","film &amp; video")/GETPIVOTDATA("outcome",$A$3,"Parent category","film &amp; video")</f>
        <v>0.5730337078651685</v>
      </c>
      <c r="H6">
        <f>GETPIVOTDATA("outcome",$A$3,"outcome","failed","Parent category","film &amp; video")/GETPIVOTDATA("outcome",$A$3,"Parent category","film &amp; video")</f>
        <v>0.33707865168539325</v>
      </c>
    </row>
    <row r="7" spans="1:8" x14ac:dyDescent="0.3">
      <c r="A7" s="6" t="s">
        <v>2035</v>
      </c>
      <c r="B7" s="17">
        <v>10</v>
      </c>
      <c r="C7" s="17">
        <v>66</v>
      </c>
      <c r="D7" s="17"/>
      <c r="E7" s="17">
        <v>99</v>
      </c>
      <c r="F7" s="17">
        <v>175</v>
      </c>
      <c r="G7">
        <f t="shared" ref="G6:G14" si="0">GETPIVOTDATA("outcome",$A$3,"outcome","successful","Parent category","theater")/GETPIVOTDATA("outcome",$A$3,"Parent category","theater")</f>
        <v>0.54360465116279066</v>
      </c>
      <c r="H7">
        <f t="shared" ref="H6:H14" si="1">GETPIVOTDATA("outcome",$A$3,"outcome","failed","Parent category","theater")/GETPIVOTDATA("outcome",$A$3,"Parent category","theater")</f>
        <v>0.38372093023255816</v>
      </c>
    </row>
    <row r="8" spans="1:8" x14ac:dyDescent="0.3">
      <c r="A8" s="6" t="s">
        <v>2037</v>
      </c>
      <c r="B8" s="17">
        <v>2</v>
      </c>
      <c r="C8" s="17">
        <v>28</v>
      </c>
      <c r="D8" s="17">
        <v>2</v>
      </c>
      <c r="E8" s="17">
        <v>64</v>
      </c>
      <c r="F8" s="17">
        <v>96</v>
      </c>
      <c r="G8">
        <f t="shared" si="0"/>
        <v>0.54360465116279066</v>
      </c>
      <c r="H8">
        <f t="shared" si="1"/>
        <v>0.38372093023255816</v>
      </c>
    </row>
    <row r="9" spans="1:8" x14ac:dyDescent="0.3">
      <c r="A9" s="6" t="s">
        <v>2047</v>
      </c>
      <c r="B9" s="17">
        <v>2</v>
      </c>
      <c r="C9" s="17">
        <v>24</v>
      </c>
      <c r="D9" s="17">
        <v>1</v>
      </c>
      <c r="E9" s="17">
        <v>40</v>
      </c>
      <c r="F9" s="17">
        <v>67</v>
      </c>
      <c r="G9">
        <f t="shared" si="0"/>
        <v>0.54360465116279066</v>
      </c>
      <c r="H9">
        <f t="shared" si="1"/>
        <v>0.38372093023255816</v>
      </c>
    </row>
    <row r="10" spans="1:8" x14ac:dyDescent="0.3">
      <c r="A10" s="6" t="s">
        <v>2050</v>
      </c>
      <c r="B10" s="17">
        <v>1</v>
      </c>
      <c r="C10" s="17">
        <v>23</v>
      </c>
      <c r="D10" s="17">
        <v>3</v>
      </c>
      <c r="E10" s="17">
        <v>21</v>
      </c>
      <c r="F10" s="17">
        <v>48</v>
      </c>
      <c r="G10">
        <f t="shared" si="0"/>
        <v>0.54360465116279066</v>
      </c>
      <c r="H10">
        <f t="shared" si="1"/>
        <v>0.38372093023255816</v>
      </c>
    </row>
    <row r="11" spans="1:8" x14ac:dyDescent="0.3">
      <c r="A11" s="6" t="s">
        <v>2033</v>
      </c>
      <c r="B11" s="17">
        <v>4</v>
      </c>
      <c r="C11" s="17">
        <v>20</v>
      </c>
      <c r="D11" s="17"/>
      <c r="E11" s="17">
        <v>22</v>
      </c>
      <c r="F11" s="17">
        <v>46</v>
      </c>
      <c r="G11">
        <f t="shared" si="0"/>
        <v>0.54360465116279066</v>
      </c>
      <c r="H11">
        <f t="shared" si="1"/>
        <v>0.38372093023255816</v>
      </c>
    </row>
    <row r="12" spans="1:8" x14ac:dyDescent="0.3">
      <c r="A12" s="6" t="s">
        <v>2054</v>
      </c>
      <c r="B12" s="17">
        <v>4</v>
      </c>
      <c r="C12" s="17">
        <v>11</v>
      </c>
      <c r="D12" s="17">
        <v>1</v>
      </c>
      <c r="E12" s="17">
        <v>26</v>
      </c>
      <c r="F12" s="17">
        <v>42</v>
      </c>
      <c r="G12">
        <f t="shared" si="0"/>
        <v>0.54360465116279066</v>
      </c>
      <c r="H12">
        <f t="shared" si="1"/>
        <v>0.38372093023255816</v>
      </c>
    </row>
    <row r="13" spans="1:8" x14ac:dyDescent="0.3">
      <c r="A13" s="6" t="s">
        <v>2064</v>
      </c>
      <c r="B13" s="17"/>
      <c r="C13" s="17"/>
      <c r="D13" s="17"/>
      <c r="E13" s="17">
        <v>4</v>
      </c>
      <c r="F13" s="17">
        <v>4</v>
      </c>
      <c r="G13">
        <f t="shared" si="0"/>
        <v>0.54360465116279066</v>
      </c>
      <c r="H13">
        <f t="shared" si="1"/>
        <v>0.38372093023255816</v>
      </c>
    </row>
    <row r="14" spans="1:8" x14ac:dyDescent="0.3">
      <c r="A14" s="6" t="s">
        <v>2067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1877-FBB1-4CCB-86E7-8F3576F01134}">
  <dimension ref="A1:F30"/>
  <sheetViews>
    <sheetView topLeftCell="A7" workbookViewId="0">
      <selection activeCell="A5" sqref="A5:F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>
        <v>2070</v>
      </c>
    </row>
    <row r="2" spans="1:6" x14ac:dyDescent="0.3">
      <c r="A2" s="5" t="s">
        <v>6</v>
      </c>
      <c r="B2" t="s">
        <v>2070</v>
      </c>
    </row>
    <row r="4" spans="1:6" x14ac:dyDescent="0.3">
      <c r="A4" s="5" t="s">
        <v>2069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2040</v>
      </c>
      <c r="B6" s="17">
        <v>23</v>
      </c>
      <c r="C6" s="17">
        <v>132</v>
      </c>
      <c r="D6" s="17">
        <v>2</v>
      </c>
      <c r="E6" s="17">
        <v>187</v>
      </c>
      <c r="F6" s="17">
        <v>344</v>
      </c>
    </row>
    <row r="7" spans="1:6" x14ac:dyDescent="0.3">
      <c r="A7" s="6" t="s">
        <v>2036</v>
      </c>
      <c r="B7" s="17">
        <v>6</v>
      </c>
      <c r="C7" s="17">
        <v>30</v>
      </c>
      <c r="D7" s="17"/>
      <c r="E7" s="17">
        <v>49</v>
      </c>
      <c r="F7" s="17">
        <v>85</v>
      </c>
    </row>
    <row r="8" spans="1:6" x14ac:dyDescent="0.3">
      <c r="A8" s="6" t="s">
        <v>2042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">
      <c r="A9" s="6" t="s">
        <v>2038</v>
      </c>
      <c r="B9" s="17">
        <v>2</v>
      </c>
      <c r="C9" s="17">
        <v>12</v>
      </c>
      <c r="D9" s="17">
        <v>1</v>
      </c>
      <c r="E9" s="17">
        <v>36</v>
      </c>
      <c r="F9" s="17">
        <v>51</v>
      </c>
    </row>
    <row r="10" spans="1:6" x14ac:dyDescent="0.3">
      <c r="A10" s="6" t="s">
        <v>2034</v>
      </c>
      <c r="B10" s="17">
        <v>4</v>
      </c>
      <c r="C10" s="17">
        <v>20</v>
      </c>
      <c r="D10" s="17"/>
      <c r="E10" s="17">
        <v>22</v>
      </c>
      <c r="F10" s="17">
        <v>46</v>
      </c>
    </row>
    <row r="11" spans="1:6" x14ac:dyDescent="0.3">
      <c r="A11" s="6" t="s">
        <v>2046</v>
      </c>
      <c r="B11" s="17"/>
      <c r="C11" s="17">
        <v>16</v>
      </c>
      <c r="D11" s="17">
        <v>1</v>
      </c>
      <c r="E11" s="17">
        <v>28</v>
      </c>
      <c r="F11" s="17">
        <v>45</v>
      </c>
    </row>
    <row r="12" spans="1:6" x14ac:dyDescent="0.3">
      <c r="A12" s="6" t="s">
        <v>2045</v>
      </c>
      <c r="B12" s="17">
        <v>3</v>
      </c>
      <c r="C12" s="17">
        <v>19</v>
      </c>
      <c r="D12" s="17"/>
      <c r="E12" s="17">
        <v>23</v>
      </c>
      <c r="F12" s="17">
        <v>45</v>
      </c>
    </row>
    <row r="13" spans="1:6" x14ac:dyDescent="0.3">
      <c r="A13" s="6" t="s">
        <v>2055</v>
      </c>
      <c r="B13" s="17">
        <v>4</v>
      </c>
      <c r="C13" s="17">
        <v>11</v>
      </c>
      <c r="D13" s="17">
        <v>1</v>
      </c>
      <c r="E13" s="17">
        <v>26</v>
      </c>
      <c r="F13" s="17">
        <v>42</v>
      </c>
    </row>
    <row r="14" spans="1:6" x14ac:dyDescent="0.3">
      <c r="A14" s="6" t="s">
        <v>2044</v>
      </c>
      <c r="B14" s="17">
        <v>2</v>
      </c>
      <c r="C14" s="17">
        <v>12</v>
      </c>
      <c r="D14" s="17">
        <v>1</v>
      </c>
      <c r="E14" s="17">
        <v>22</v>
      </c>
      <c r="F14" s="17">
        <v>37</v>
      </c>
    </row>
    <row r="15" spans="1:6" x14ac:dyDescent="0.3">
      <c r="A15" s="6" t="s">
        <v>2051</v>
      </c>
      <c r="B15" s="17">
        <v>1</v>
      </c>
      <c r="C15" s="17">
        <v>15</v>
      </c>
      <c r="D15" s="17">
        <v>2</v>
      </c>
      <c r="E15" s="17">
        <v>17</v>
      </c>
      <c r="F15" s="17">
        <v>35</v>
      </c>
    </row>
    <row r="16" spans="1:6" x14ac:dyDescent="0.3">
      <c r="A16" s="6" t="s">
        <v>2049</v>
      </c>
      <c r="B16" s="17">
        <v>1</v>
      </c>
      <c r="C16" s="17">
        <v>10</v>
      </c>
      <c r="D16" s="17">
        <v>2</v>
      </c>
      <c r="E16" s="17">
        <v>21</v>
      </c>
      <c r="F16" s="17">
        <v>34</v>
      </c>
    </row>
    <row r="17" spans="1:6" x14ac:dyDescent="0.3">
      <c r="A17" s="6" t="s">
        <v>2059</v>
      </c>
      <c r="B17" s="17"/>
      <c r="C17" s="17">
        <v>7</v>
      </c>
      <c r="D17" s="17"/>
      <c r="E17" s="17">
        <v>14</v>
      </c>
      <c r="F17" s="17">
        <v>21</v>
      </c>
    </row>
    <row r="18" spans="1:6" x14ac:dyDescent="0.3">
      <c r="A18" s="6" t="s">
        <v>2048</v>
      </c>
      <c r="B18" s="17">
        <v>1</v>
      </c>
      <c r="C18" s="17">
        <v>6</v>
      </c>
      <c r="D18" s="17">
        <v>1</v>
      </c>
      <c r="E18" s="17">
        <v>13</v>
      </c>
      <c r="F18" s="17">
        <v>21</v>
      </c>
    </row>
    <row r="19" spans="1:6" x14ac:dyDescent="0.3">
      <c r="A19" s="6" t="s">
        <v>2043</v>
      </c>
      <c r="B19" s="17"/>
      <c r="C19" s="17">
        <v>8</v>
      </c>
      <c r="D19" s="17"/>
      <c r="E19" s="17">
        <v>10</v>
      </c>
      <c r="F19" s="17">
        <v>18</v>
      </c>
    </row>
    <row r="20" spans="1:6" x14ac:dyDescent="0.3">
      <c r="A20" s="6" t="s">
        <v>2053</v>
      </c>
      <c r="B20" s="17">
        <v>1</v>
      </c>
      <c r="C20" s="17">
        <v>7</v>
      </c>
      <c r="D20" s="17"/>
      <c r="E20" s="17">
        <v>9</v>
      </c>
      <c r="F20" s="17">
        <v>17</v>
      </c>
    </row>
    <row r="21" spans="1:6" x14ac:dyDescent="0.3">
      <c r="A21" s="6" t="s">
        <v>2058</v>
      </c>
      <c r="B21" s="17">
        <v>1</v>
      </c>
      <c r="C21" s="17">
        <v>6</v>
      </c>
      <c r="D21" s="17"/>
      <c r="E21" s="17">
        <v>10</v>
      </c>
      <c r="F21" s="17">
        <v>17</v>
      </c>
    </row>
    <row r="22" spans="1:6" x14ac:dyDescent="0.3">
      <c r="A22" s="6" t="s">
        <v>2060</v>
      </c>
      <c r="B22" s="17">
        <v>3</v>
      </c>
      <c r="C22" s="17">
        <v>3</v>
      </c>
      <c r="D22" s="17"/>
      <c r="E22" s="17">
        <v>11</v>
      </c>
      <c r="F22" s="17">
        <v>17</v>
      </c>
    </row>
    <row r="23" spans="1:6" x14ac:dyDescent="0.3">
      <c r="A23" s="6" t="s">
        <v>2052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">
      <c r="A24" s="6" t="s">
        <v>2063</v>
      </c>
      <c r="B24" s="17"/>
      <c r="C24" s="17">
        <v>9</v>
      </c>
      <c r="D24" s="17"/>
      <c r="E24" s="17">
        <v>5</v>
      </c>
      <c r="F24" s="17">
        <v>14</v>
      </c>
    </row>
    <row r="25" spans="1:6" x14ac:dyDescent="0.3">
      <c r="A25" s="6" t="s">
        <v>2061</v>
      </c>
      <c r="B25" s="17"/>
      <c r="C25" s="17">
        <v>8</v>
      </c>
      <c r="D25" s="17">
        <v>1</v>
      </c>
      <c r="E25" s="17">
        <v>4</v>
      </c>
      <c r="F25" s="17">
        <v>13</v>
      </c>
    </row>
    <row r="26" spans="1:6" x14ac:dyDescent="0.3">
      <c r="A26" s="6" t="s">
        <v>2056</v>
      </c>
      <c r="B26" s="17"/>
      <c r="C26" s="17">
        <v>4</v>
      </c>
      <c r="D26" s="17"/>
      <c r="E26" s="17">
        <v>4</v>
      </c>
      <c r="F26" s="17">
        <v>8</v>
      </c>
    </row>
    <row r="27" spans="1:6" x14ac:dyDescent="0.3">
      <c r="A27" s="6" t="s">
        <v>2057</v>
      </c>
      <c r="B27" s="17"/>
      <c r="C27" s="17">
        <v>3</v>
      </c>
      <c r="D27" s="17"/>
      <c r="E27" s="17">
        <v>4</v>
      </c>
      <c r="F27" s="17">
        <v>7</v>
      </c>
    </row>
    <row r="28" spans="1:6" x14ac:dyDescent="0.3">
      <c r="A28" s="6" t="s">
        <v>2065</v>
      </c>
      <c r="B28" s="17"/>
      <c r="C28" s="17"/>
      <c r="D28" s="17"/>
      <c r="E28" s="17">
        <v>4</v>
      </c>
      <c r="F28" s="17">
        <v>4</v>
      </c>
    </row>
    <row r="29" spans="1:6" x14ac:dyDescent="0.3">
      <c r="A29" s="6" t="s">
        <v>2062</v>
      </c>
      <c r="B29" s="17"/>
      <c r="C29" s="17"/>
      <c r="D29" s="17"/>
      <c r="E29" s="17">
        <v>3</v>
      </c>
      <c r="F29" s="17">
        <v>3</v>
      </c>
    </row>
    <row r="30" spans="1:6" x14ac:dyDescent="0.3">
      <c r="A30" s="6" t="s">
        <v>2067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BE7E-B510-4CBF-A627-D680665702DD}">
  <dimension ref="A2:E18"/>
  <sheetViews>
    <sheetView workbookViewId="0">
      <selection activeCell="A11" sqref="A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5" t="s">
        <v>2031</v>
      </c>
      <c r="B2" t="s">
        <v>2070</v>
      </c>
    </row>
    <row r="4" spans="1:5" x14ac:dyDescent="0.3">
      <c r="A4" s="5" t="s">
        <v>2069</v>
      </c>
      <c r="B4" s="5" t="s">
        <v>2068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6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3">
      <c r="A7" s="6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3">
      <c r="A8" s="6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3">
      <c r="A9" s="6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3">
      <c r="A10" s="6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3">
      <c r="A11" s="6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3">
      <c r="A12" s="6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3">
      <c r="A13" s="6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3">
      <c r="A14" s="6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3">
      <c r="A15" s="6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3">
      <c r="A16" s="6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3">
      <c r="A17" s="6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3">
      <c r="A18" s="6" t="s">
        <v>2067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F229-395A-47A5-A413-68CCE32F884B}">
  <dimension ref="A1:H13"/>
  <sheetViews>
    <sheetView workbookViewId="0">
      <selection activeCell="D18" sqref="D18"/>
    </sheetView>
  </sheetViews>
  <sheetFormatPr defaultRowHeight="15.6" x14ac:dyDescent="0.3"/>
  <cols>
    <col min="1" max="1" width="30.19921875" customWidth="1"/>
    <col min="6" max="6" width="10.09765625" bestFit="1" customWidth="1"/>
    <col min="7" max="7" width="10.5" customWidth="1"/>
    <col min="8" max="8" width="10.09765625" bestFit="1" customWidth="1"/>
  </cols>
  <sheetData>
    <row r="1" spans="1:8" s="8" customFormat="1" ht="40.799999999999997" customHeight="1" x14ac:dyDescent="0.3">
      <c r="A1" s="8" t="s">
        <v>2085</v>
      </c>
      <c r="B1" s="8" t="s">
        <v>2086</v>
      </c>
      <c r="C1" s="8" t="s">
        <v>2087</v>
      </c>
      <c r="D1" s="8" t="s">
        <v>2088</v>
      </c>
      <c r="E1" s="8" t="s">
        <v>2089</v>
      </c>
      <c r="F1" s="8" t="s">
        <v>2090</v>
      </c>
      <c r="G1" s="8" t="s">
        <v>2091</v>
      </c>
      <c r="H1" s="8" t="s">
        <v>2092</v>
      </c>
    </row>
    <row r="2" spans="1:8" x14ac:dyDescent="0.3">
      <c r="A2" s="9" t="s">
        <v>2093</v>
      </c>
      <c r="B2">
        <f>COUNTIFS('Main Crowdfunding'!$D$2:$D$1001,"&lt;1000",'Main Crowdfunding'!$F$2:$F$1001,"successful")</f>
        <v>30</v>
      </c>
      <c r="C2">
        <f>COUNTIFS('Main Crowdfunding'!$D$2:$D$1001,"&lt;1000",'Main Crowdfunding'!$F$2:$F$1001,"failed")</f>
        <v>20</v>
      </c>
      <c r="D2">
        <f>COUNTIFS('Main Crowdfunding'!$D$2:$D$1001,"&lt;1000",'Main Crowdfunding'!$F$2:$F$1001,"canceled")</f>
        <v>1</v>
      </c>
      <c r="E2">
        <f>SUM(B2:D2)</f>
        <v>51</v>
      </c>
      <c r="F2" s="10">
        <f>B2/$E$2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3">
      <c r="A3" s="9" t="s">
        <v>2094</v>
      </c>
      <c r="B3">
        <f>COUNTIFS('Main Crowdfunding'!$D$2:$D$1001,"&gt;=1000",'Main Crowdfunding'!$F$2:$F$1001,"successful",'Main Crowdfunding'!$D$2:$D$1001,"&lt;5000")</f>
        <v>191</v>
      </c>
      <c r="C3">
        <f>COUNTIFS('Main Crowdfunding'!$D$2:$D$1001,"&gt;=1000",'Main Crowdfunding'!$F$2:$F$1001,"failed",'Main Crowdfunding'!$D$2:$D$1001,"&lt;5000")</f>
        <v>38</v>
      </c>
      <c r="D3">
        <f>COUNTIFS('Main Crowdfunding'!$D$2:$D$1001,"&gt;=1000",'Main Crowdfunding'!$F$2:$F$1001,"canceled",'Main Crowdfunding'!$D$2:$D$1001,"&lt;5000")</f>
        <v>2</v>
      </c>
      <c r="E3">
        <f t="shared" ref="E3:E10" si="0">SUM(B3:D3)</f>
        <v>231</v>
      </c>
      <c r="F3" s="10">
        <f t="shared" ref="F3:F10" si="1">B3/E3</f>
        <v>0.82683982683982682</v>
      </c>
      <c r="G3" s="10">
        <f t="shared" ref="G3:G10" si="2">C3/$E3</f>
        <v>0.16450216450216451</v>
      </c>
      <c r="H3" s="10">
        <f t="shared" ref="H3:H10" si="3">D3/$E3</f>
        <v>8.658008658008658E-3</v>
      </c>
    </row>
    <row r="4" spans="1:8" x14ac:dyDescent="0.3">
      <c r="A4" s="9" t="s">
        <v>2095</v>
      </c>
      <c r="B4">
        <f>COUNTIFS('Main Crowdfunding'!$D$2:$D$1001,"&gt;=5000",'Main Crowdfunding'!$F$2:$F$1001,"successful",'Main Crowdfunding'!$D$2:$D$1001,"&lt;10000")</f>
        <v>164</v>
      </c>
      <c r="C4">
        <f>COUNTIFS('Main Crowdfunding'!$D$2:$D$1001,"&gt;=5000",'Main Crowdfunding'!$F$2:$F$1001,"failed",'Main Crowdfunding'!$D$2:$D$1001,"&lt;10000")</f>
        <v>126</v>
      </c>
      <c r="D4">
        <f>COUNTIFS('Main Crowdfunding'!$D$2:$D$1001,"&gt;=5000",'Main Crowdfunding'!$F$2:$F$1001,"canceled",'Main Crowdfunding'!$D$2:$D$1001,"&lt;10000")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2096</v>
      </c>
      <c r="B5">
        <f>COUNTIFS('Main Crowdfunding'!$D$2:$D$1001,"&gt;=10000",'Main Crowdfunding'!$F$2:$F$1001,"successful",'Main Crowdfunding'!$D$2:$D$1001,"&lt;15000")</f>
        <v>4</v>
      </c>
      <c r="C5">
        <f>COUNTIFS('Main Crowdfunding'!$D$2:$D$1001,"&gt;=10000",'Main Crowdfunding'!$F$2:$F$1001,"failed",'Main Crowdfunding'!$D$2:$D$1001,"&lt;15000")</f>
        <v>5</v>
      </c>
      <c r="D5">
        <f>COUNTIFS('Main Crowdfunding'!$D$2:$D$1001,"&gt;=10000",'Main Crowdfunding'!$F$2:$F$1001,"canceled",'Main Crowdfunding'!$D$2:$D$1001,"&lt;15000")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13" t="s">
        <v>2097</v>
      </c>
      <c r="B6" s="14">
        <f>COUNTIFS('Main Crowdfunding'!$D$2:$D$1001,"&gt;=15000",'Main Crowdfunding'!$F$2:$F$1001,"successful",'Main Crowdfunding'!$D$2:$D$1001,"&lt;20000")</f>
        <v>10</v>
      </c>
      <c r="C6" s="14">
        <f>COUNTIFS('Main Crowdfunding'!$D$2:$D$1001,"&gt;=15000",'Main Crowdfunding'!$F$2:$F$1001,"failed",'Main Crowdfunding'!$D$2:$D$1001,"&lt;20000")</f>
        <v>0</v>
      </c>
      <c r="D6" s="14">
        <f>COUNTIFS('Main Crowdfunding'!$D$2:$D$1001,"&gt;=15000",'Main Crowdfunding'!$F$2:$F$1001,"canceled",'Main Crowdfunding'!$D$2:$D$1001,"&lt;20000")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s="13" t="s">
        <v>2098</v>
      </c>
      <c r="B7" s="14">
        <f>COUNTIFS('Main Crowdfunding'!$D$2:$D$1001,"&gt;=20000",'Main Crowdfunding'!$F$2:$F$1001,"successful",'Main Crowdfunding'!$D$2:$D$1001,"&lt;25000")</f>
        <v>7</v>
      </c>
      <c r="C7" s="14">
        <f>COUNTIFS('Main Crowdfunding'!$D$2:$D$1001,"&gt;=20000",'Main Crowdfunding'!$F$2:$F$1001,"failed",'Main Crowdfunding'!$D$2:$D$1001,"&lt;25000")</f>
        <v>0</v>
      </c>
      <c r="D7" s="14">
        <f>COUNTIFS('Main Crowdfunding'!$D$2:$D$1001,"&gt;=20000",'Main Crowdfunding'!$F$2:$F$1001,"canceled",'Main Crowdfunding'!$D$2:$D$1001,"&lt;25000")</f>
        <v>0</v>
      </c>
      <c r="E7" s="14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s="9" t="s">
        <v>2099</v>
      </c>
      <c r="B8">
        <f>COUNTIFS('Main Crowdfunding'!$D$2:$D$1001,"&gt;=25000",'Main Crowdfunding'!$F$2:$F$1001,"successful",'Main Crowdfunding'!$D$2:$D$1001,"&lt;30000")</f>
        <v>11</v>
      </c>
      <c r="C8">
        <f>COUNTIFS('Main Crowdfunding'!$D$2:$D$1001,"&gt;=25000",'Main Crowdfunding'!$F$2:$F$1001,"failed",'Main Crowdfunding'!$D$2:$D$1001,"&lt;30000")</f>
        <v>3</v>
      </c>
      <c r="D8">
        <f>COUNTIFS('Main Crowdfunding'!$D$2:$D$1001,"&gt;=25000",'Main Crowdfunding'!$F$2:$F$1001,"canceled",'Main Crowdfunding'!$D$2:$D$1001,"&lt;30000")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13" t="s">
        <v>2100</v>
      </c>
      <c r="B9" s="14">
        <f>COUNTIFS('Main Crowdfunding'!$D$2:$D$1001,"&gt;30000",'Main Crowdfunding'!$F$2:$F$1001,"successful",'Main Crowdfunding'!$D$2:$D$1001,"&lt;35000")</f>
        <v>7</v>
      </c>
      <c r="C9" s="14">
        <f>COUNTIFS('Main Crowdfunding'!$D$2:$D$1001,"&gt;30000",'Main Crowdfunding'!$F$2:$F$1001,"failed",'Main Crowdfunding'!$D$2:$D$1001,"&lt;35000")</f>
        <v>0</v>
      </c>
      <c r="D9" s="14">
        <f>COUNTIFS('Main Crowdfunding'!$D$2:$D$1001,"&gt;30000",'Main Crowdfunding'!$F$2:$F$1001,"canceled",'Main Crowdfunding'!$D$2:$D$1001,"&lt;35000")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s="9" t="s">
        <v>2101</v>
      </c>
      <c r="B10">
        <f>COUNTIFS('Main Crowdfunding'!$D$2:$D$1001,"&gt;=35000",'Main Crowdfunding'!$F$2:$F$1001,"successful",'Main Crowdfunding'!$D$2:$D$1001,"&lt;40000")</f>
        <v>8</v>
      </c>
      <c r="C10">
        <f>COUNTIFS('Main Crowdfunding'!$D$2:$D$1001,"&gt;=35000",'Main Crowdfunding'!$F$2:$F$1001,"failed",'Main Crowdfunding'!$D$2:$D$1001,"&lt;40000")</f>
        <v>3</v>
      </c>
      <c r="D10">
        <f>COUNTIFS('Main Crowdfunding'!$D$2:$D$1001,"&gt;=35000",'Main Crowdfunding'!$F$2:$F$1001,"canceled",'Main Crowdfunding'!$D$2:$D$1001,"&lt;40000")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2102</v>
      </c>
      <c r="B11">
        <f>COUNTIFS('Main Crowdfunding'!$D$2:$D$1001,"&gt;=40000",'Main Crowdfunding'!$F$2:$F$1001,"successful",'Main Crowdfunding'!$D$2:$D$1001,"&lt;45000")</f>
        <v>11</v>
      </c>
      <c r="C11">
        <f>COUNTIFS('Main Crowdfunding'!$D$2:$D$1001,"&gt;=40000",'Main Crowdfunding'!$F$2:$F$1001,"failed",'Main Crowdfunding'!$D$2:$D$1001,"&lt;45000")</f>
        <v>3</v>
      </c>
      <c r="D11">
        <f>COUNTIFS('Main Crowdfunding'!$D$2:$D$1001,"&gt;=40000",'Main Crowdfunding'!$F$2:$F$1001,"canceled",'Main Crowdfunding'!$D$2:$D$1001,"&lt;45000")</f>
        <v>0</v>
      </c>
      <c r="E11">
        <f>SUM(B11:D11)</f>
        <v>14</v>
      </c>
      <c r="F11" s="10">
        <f>B11/E11</f>
        <v>0.7857142857142857</v>
      </c>
      <c r="G11" s="10">
        <f t="shared" ref="G11:H13" si="4">C11/$E11</f>
        <v>0.21428571428571427</v>
      </c>
      <c r="H11" s="10">
        <f t="shared" si="4"/>
        <v>0</v>
      </c>
    </row>
    <row r="12" spans="1:8" x14ac:dyDescent="0.3">
      <c r="A12" s="9" t="s">
        <v>2103</v>
      </c>
      <c r="B12">
        <f>COUNTIFS('Main Crowdfunding'!$D$2:$D$1001,"&gt;=45000",'Main Crowdfunding'!$F$2:$F$1001,"successful",'Main Crowdfunding'!$D$2:$D$1001,"&lt;50000")</f>
        <v>8</v>
      </c>
      <c r="C12">
        <f>COUNTIFS('Main Crowdfunding'!$D$2:$D$1001,"&gt;=45000",'Main Crowdfunding'!$F$2:$F$1001,"failed",'Main Crowdfunding'!$D$2:$D$1001,"&lt;50000")</f>
        <v>3</v>
      </c>
      <c r="D12">
        <f>COUNTIFS('Main Crowdfunding'!$D$2:$D$1001,"&gt;=45000",'Main Crowdfunding'!$F$2:$F$1001,"canceled",'Main Crowdfunding'!$D$2:$D$1001,"&lt;50000")</f>
        <v>0</v>
      </c>
      <c r="E12">
        <f>SUM(B12:D12)</f>
        <v>11</v>
      </c>
      <c r="F12" s="10">
        <f>B12/E12</f>
        <v>0.72727272727272729</v>
      </c>
      <c r="G12" s="10">
        <f t="shared" si="4"/>
        <v>0.27272727272727271</v>
      </c>
      <c r="H12" s="10">
        <f t="shared" si="4"/>
        <v>0</v>
      </c>
    </row>
    <row r="13" spans="1:8" x14ac:dyDescent="0.3">
      <c r="A13" s="9" t="s">
        <v>2104</v>
      </c>
      <c r="B13">
        <f>COUNTIFS('Main Crowdfunding'!$D$2:$D$1001,"&gt;50000",'Main Crowdfunding'!$F$2:$F$1001,"successful")</f>
        <v>114</v>
      </c>
      <c r="C13">
        <f>COUNTIFS('Main Crowdfunding'!$D$2:$D$1001,"&gt;50000",'Main Crowdfunding'!$F$2:$F$1001,"failed")</f>
        <v>163</v>
      </c>
      <c r="D13">
        <f>COUNTIFS('Main Crowdfunding'!$D$2:$D$1001,"&gt;50000",'Main Crowdfunding'!$F$2:$F$1001,"canceled")</f>
        <v>28</v>
      </c>
      <c r="E13">
        <f>SUM(B13:D13)</f>
        <v>305</v>
      </c>
      <c r="F13" s="10">
        <f>B13/E13</f>
        <v>0.3737704918032787</v>
      </c>
      <c r="G13" s="10">
        <f t="shared" si="4"/>
        <v>0.53442622950819674</v>
      </c>
      <c r="H13" s="10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1099-DBDE-4F1B-9978-0F90B1AEFBA8}">
  <dimension ref="A1:L566"/>
  <sheetViews>
    <sheetView workbookViewId="0">
      <selection activeCell="G3" sqref="G3"/>
    </sheetView>
  </sheetViews>
  <sheetFormatPr defaultRowHeight="15.6" x14ac:dyDescent="0.3"/>
  <cols>
    <col min="10" max="10" width="2.69921875" customWidth="1"/>
  </cols>
  <sheetData>
    <row r="1" spans="1:12" ht="31.2" x14ac:dyDescent="0.3">
      <c r="A1" s="12" t="s">
        <v>4</v>
      </c>
      <c r="B1" s="12" t="s">
        <v>5</v>
      </c>
      <c r="D1" s="12" t="s">
        <v>4</v>
      </c>
      <c r="E1" s="12" t="s">
        <v>5</v>
      </c>
    </row>
    <row r="2" spans="1:12" x14ac:dyDescent="0.3">
      <c r="A2" t="s">
        <v>14</v>
      </c>
      <c r="B2">
        <v>0</v>
      </c>
      <c r="D2" t="s">
        <v>20</v>
      </c>
      <c r="E2">
        <v>158</v>
      </c>
      <c r="H2" s="16" t="s">
        <v>2106</v>
      </c>
      <c r="I2" s="16"/>
      <c r="K2" s="16" t="s">
        <v>2107</v>
      </c>
      <c r="L2" s="16"/>
    </row>
    <row r="3" spans="1:12" x14ac:dyDescent="0.3">
      <c r="A3" t="s">
        <v>14</v>
      </c>
      <c r="B3">
        <v>24</v>
      </c>
      <c r="D3" t="s">
        <v>20</v>
      </c>
      <c r="E3">
        <v>1425</v>
      </c>
      <c r="H3" s="11" t="s">
        <v>2105</v>
      </c>
      <c r="I3" s="11">
        <f>AVERAGE(E2:E566)</f>
        <v>851.14690265486729</v>
      </c>
      <c r="K3" s="11" t="s">
        <v>2105</v>
      </c>
      <c r="L3" s="11">
        <f>AVERAGE(B2:B365)</f>
        <v>585.61538461538464</v>
      </c>
    </row>
    <row r="4" spans="1:12" x14ac:dyDescent="0.3">
      <c r="A4" t="s">
        <v>14</v>
      </c>
      <c r="B4">
        <v>53</v>
      </c>
      <c r="D4" t="s">
        <v>20</v>
      </c>
      <c r="E4">
        <v>174</v>
      </c>
      <c r="H4" s="11" t="s">
        <v>2108</v>
      </c>
      <c r="I4" s="11">
        <f>MEDIAN(E2:E566)</f>
        <v>201</v>
      </c>
      <c r="K4" s="11" t="s">
        <v>2108</v>
      </c>
      <c r="L4" s="11">
        <f>MEDIAN(B2:B365)</f>
        <v>114.5</v>
      </c>
    </row>
    <row r="5" spans="1:12" x14ac:dyDescent="0.3">
      <c r="A5" t="s">
        <v>14</v>
      </c>
      <c r="B5">
        <v>18</v>
      </c>
      <c r="D5" t="s">
        <v>20</v>
      </c>
      <c r="E5">
        <v>227</v>
      </c>
      <c r="H5" s="11" t="s">
        <v>2109</v>
      </c>
      <c r="I5" s="11">
        <f>MIN(E2:E566)</f>
        <v>16</v>
      </c>
      <c r="K5" s="11" t="s">
        <v>2109</v>
      </c>
      <c r="L5" s="11">
        <f>MIN(B2:B365)</f>
        <v>0</v>
      </c>
    </row>
    <row r="6" spans="1:12" x14ac:dyDescent="0.3">
      <c r="A6" t="s">
        <v>14</v>
      </c>
      <c r="B6">
        <v>44</v>
      </c>
      <c r="D6" t="s">
        <v>20</v>
      </c>
      <c r="E6">
        <v>220</v>
      </c>
      <c r="H6" s="11" t="s">
        <v>2110</v>
      </c>
      <c r="I6" s="11">
        <f>MAX(E2:E566)</f>
        <v>7295</v>
      </c>
      <c r="K6" s="11" t="s">
        <v>2110</v>
      </c>
      <c r="L6" s="11">
        <f>MAX(B2:B365)</f>
        <v>6080</v>
      </c>
    </row>
    <row r="7" spans="1:12" x14ac:dyDescent="0.3">
      <c r="A7" t="s">
        <v>14</v>
      </c>
      <c r="B7">
        <v>27</v>
      </c>
      <c r="D7" t="s">
        <v>20</v>
      </c>
      <c r="E7">
        <v>98</v>
      </c>
      <c r="H7" s="11" t="s">
        <v>2111</v>
      </c>
      <c r="I7" s="11">
        <f>_xlfn.VAR.P(E2:E566)</f>
        <v>1603373.7324019109</v>
      </c>
      <c r="K7" s="11" t="s">
        <v>2111</v>
      </c>
      <c r="L7" s="11">
        <f>_xlfn.VAR.P(B2:B365)</f>
        <v>921574.68174133555</v>
      </c>
    </row>
    <row r="8" spans="1:12" x14ac:dyDescent="0.3">
      <c r="A8" t="s">
        <v>14</v>
      </c>
      <c r="B8">
        <v>55</v>
      </c>
      <c r="D8" t="s">
        <v>20</v>
      </c>
      <c r="E8">
        <v>100</v>
      </c>
      <c r="H8" s="11" t="s">
        <v>2112</v>
      </c>
      <c r="I8" s="11">
        <f>_xlfn.STDEV.P(E2:E566)</f>
        <v>1266.2439466397898</v>
      </c>
      <c r="K8" s="11" t="s">
        <v>2112</v>
      </c>
      <c r="L8" s="11">
        <f>_xlfn.STDEV.P(B2:B365)</f>
        <v>959.98681331637863</v>
      </c>
    </row>
    <row r="9" spans="1:12" x14ac:dyDescent="0.3">
      <c r="A9" t="s">
        <v>14</v>
      </c>
      <c r="B9">
        <v>200</v>
      </c>
      <c r="D9" t="s">
        <v>20</v>
      </c>
      <c r="E9">
        <v>1249</v>
      </c>
    </row>
    <row r="10" spans="1:12" x14ac:dyDescent="0.3">
      <c r="A10" t="s">
        <v>14</v>
      </c>
      <c r="B10">
        <v>452</v>
      </c>
      <c r="D10" t="s">
        <v>20</v>
      </c>
      <c r="E10">
        <v>1396</v>
      </c>
    </row>
    <row r="11" spans="1:12" x14ac:dyDescent="0.3">
      <c r="A11" t="s">
        <v>14</v>
      </c>
      <c r="B11">
        <v>674</v>
      </c>
      <c r="D11" t="s">
        <v>20</v>
      </c>
      <c r="E11">
        <v>890</v>
      </c>
    </row>
    <row r="12" spans="1:12" x14ac:dyDescent="0.3">
      <c r="A12" t="s">
        <v>14</v>
      </c>
      <c r="B12">
        <v>558</v>
      </c>
      <c r="D12" t="s">
        <v>20</v>
      </c>
      <c r="E12">
        <v>142</v>
      </c>
    </row>
    <row r="13" spans="1:12" x14ac:dyDescent="0.3">
      <c r="A13" t="s">
        <v>14</v>
      </c>
      <c r="B13">
        <v>15</v>
      </c>
      <c r="D13" t="s">
        <v>20</v>
      </c>
      <c r="E13">
        <v>2673</v>
      </c>
    </row>
    <row r="14" spans="1:12" x14ac:dyDescent="0.3">
      <c r="A14" t="s">
        <v>14</v>
      </c>
      <c r="B14">
        <v>2307</v>
      </c>
      <c r="D14" t="s">
        <v>20</v>
      </c>
      <c r="E14">
        <v>163</v>
      </c>
    </row>
    <row r="15" spans="1:12" x14ac:dyDescent="0.3">
      <c r="A15" t="s">
        <v>14</v>
      </c>
      <c r="B15">
        <v>88</v>
      </c>
      <c r="D15" t="s">
        <v>20</v>
      </c>
      <c r="E15">
        <v>2220</v>
      </c>
    </row>
    <row r="16" spans="1:12" x14ac:dyDescent="0.3">
      <c r="A16" t="s">
        <v>14</v>
      </c>
      <c r="B16">
        <v>48</v>
      </c>
      <c r="D16" t="s">
        <v>20</v>
      </c>
      <c r="E16">
        <v>1606</v>
      </c>
    </row>
    <row r="17" spans="1:5" x14ac:dyDescent="0.3">
      <c r="A17" t="s">
        <v>14</v>
      </c>
      <c r="B17">
        <v>1</v>
      </c>
      <c r="D17" t="s">
        <v>20</v>
      </c>
      <c r="E17">
        <v>129</v>
      </c>
    </row>
    <row r="18" spans="1:5" x14ac:dyDescent="0.3">
      <c r="A18" t="s">
        <v>14</v>
      </c>
      <c r="B18">
        <v>1467</v>
      </c>
      <c r="D18" t="s">
        <v>20</v>
      </c>
      <c r="E18">
        <v>226</v>
      </c>
    </row>
    <row r="19" spans="1:5" x14ac:dyDescent="0.3">
      <c r="A19" t="s">
        <v>14</v>
      </c>
      <c r="B19">
        <v>75</v>
      </c>
      <c r="D19" t="s">
        <v>20</v>
      </c>
      <c r="E19">
        <v>5419</v>
      </c>
    </row>
    <row r="20" spans="1:5" x14ac:dyDescent="0.3">
      <c r="A20" t="s">
        <v>14</v>
      </c>
      <c r="B20">
        <v>120</v>
      </c>
      <c r="D20" t="s">
        <v>20</v>
      </c>
      <c r="E20">
        <v>165</v>
      </c>
    </row>
    <row r="21" spans="1:5" x14ac:dyDescent="0.3">
      <c r="A21" t="s">
        <v>14</v>
      </c>
      <c r="B21">
        <v>2253</v>
      </c>
      <c r="D21" t="s">
        <v>20</v>
      </c>
      <c r="E21">
        <v>1965</v>
      </c>
    </row>
    <row r="22" spans="1:5" x14ac:dyDescent="0.3">
      <c r="A22" t="s">
        <v>14</v>
      </c>
      <c r="B22">
        <v>5</v>
      </c>
      <c r="D22" t="s">
        <v>20</v>
      </c>
      <c r="E22">
        <v>16</v>
      </c>
    </row>
    <row r="23" spans="1:5" x14ac:dyDescent="0.3">
      <c r="A23" t="s">
        <v>14</v>
      </c>
      <c r="B23">
        <v>38</v>
      </c>
      <c r="D23" t="s">
        <v>20</v>
      </c>
      <c r="E23">
        <v>107</v>
      </c>
    </row>
    <row r="24" spans="1:5" x14ac:dyDescent="0.3">
      <c r="A24" t="s">
        <v>14</v>
      </c>
      <c r="B24">
        <v>12</v>
      </c>
      <c r="D24" t="s">
        <v>20</v>
      </c>
      <c r="E24">
        <v>134</v>
      </c>
    </row>
    <row r="25" spans="1:5" x14ac:dyDescent="0.3">
      <c r="A25" t="s">
        <v>14</v>
      </c>
      <c r="B25">
        <v>1684</v>
      </c>
      <c r="D25" t="s">
        <v>20</v>
      </c>
      <c r="E25">
        <v>198</v>
      </c>
    </row>
    <row r="26" spans="1:5" x14ac:dyDescent="0.3">
      <c r="A26" t="s">
        <v>14</v>
      </c>
      <c r="B26">
        <v>56</v>
      </c>
      <c r="D26" t="s">
        <v>20</v>
      </c>
      <c r="E26">
        <v>111</v>
      </c>
    </row>
    <row r="27" spans="1:5" x14ac:dyDescent="0.3">
      <c r="A27" t="s">
        <v>14</v>
      </c>
      <c r="B27">
        <v>838</v>
      </c>
      <c r="D27" t="s">
        <v>20</v>
      </c>
      <c r="E27">
        <v>222</v>
      </c>
    </row>
    <row r="28" spans="1:5" x14ac:dyDescent="0.3">
      <c r="A28" t="s">
        <v>14</v>
      </c>
      <c r="B28">
        <v>1000</v>
      </c>
      <c r="D28" t="s">
        <v>20</v>
      </c>
      <c r="E28">
        <v>6212</v>
      </c>
    </row>
    <row r="29" spans="1:5" x14ac:dyDescent="0.3">
      <c r="A29" t="s">
        <v>14</v>
      </c>
      <c r="B29">
        <v>1482</v>
      </c>
      <c r="D29" t="s">
        <v>20</v>
      </c>
      <c r="E29">
        <v>98</v>
      </c>
    </row>
    <row r="30" spans="1:5" x14ac:dyDescent="0.3">
      <c r="A30" t="s">
        <v>14</v>
      </c>
      <c r="B30">
        <v>106</v>
      </c>
      <c r="D30" t="s">
        <v>20</v>
      </c>
      <c r="E30">
        <v>92</v>
      </c>
    </row>
    <row r="31" spans="1:5" x14ac:dyDescent="0.3">
      <c r="A31" t="s">
        <v>14</v>
      </c>
      <c r="B31">
        <v>679</v>
      </c>
      <c r="D31" t="s">
        <v>20</v>
      </c>
      <c r="E31">
        <v>149</v>
      </c>
    </row>
    <row r="32" spans="1:5" x14ac:dyDescent="0.3">
      <c r="A32" t="s">
        <v>14</v>
      </c>
      <c r="B32">
        <v>1220</v>
      </c>
      <c r="D32" t="s">
        <v>20</v>
      </c>
      <c r="E32">
        <v>2431</v>
      </c>
    </row>
    <row r="33" spans="1:5" x14ac:dyDescent="0.3">
      <c r="A33" t="s">
        <v>14</v>
      </c>
      <c r="B33">
        <v>1</v>
      </c>
      <c r="D33" t="s">
        <v>20</v>
      </c>
      <c r="E33">
        <v>303</v>
      </c>
    </row>
    <row r="34" spans="1:5" x14ac:dyDescent="0.3">
      <c r="A34" t="s">
        <v>14</v>
      </c>
      <c r="B34">
        <v>37</v>
      </c>
      <c r="D34" t="s">
        <v>20</v>
      </c>
      <c r="E34">
        <v>209</v>
      </c>
    </row>
    <row r="35" spans="1:5" x14ac:dyDescent="0.3">
      <c r="A35" t="s">
        <v>14</v>
      </c>
      <c r="B35">
        <v>60</v>
      </c>
      <c r="D35" t="s">
        <v>20</v>
      </c>
      <c r="E35">
        <v>131</v>
      </c>
    </row>
    <row r="36" spans="1:5" x14ac:dyDescent="0.3">
      <c r="A36" t="s">
        <v>14</v>
      </c>
      <c r="B36">
        <v>296</v>
      </c>
      <c r="D36" t="s">
        <v>20</v>
      </c>
      <c r="E36">
        <v>164</v>
      </c>
    </row>
    <row r="37" spans="1:5" x14ac:dyDescent="0.3">
      <c r="A37" t="s">
        <v>14</v>
      </c>
      <c r="B37">
        <v>3304</v>
      </c>
      <c r="D37" t="s">
        <v>20</v>
      </c>
      <c r="E37">
        <v>201</v>
      </c>
    </row>
    <row r="38" spans="1:5" x14ac:dyDescent="0.3">
      <c r="A38" t="s">
        <v>14</v>
      </c>
      <c r="B38">
        <v>73</v>
      </c>
      <c r="D38" t="s">
        <v>20</v>
      </c>
      <c r="E38">
        <v>211</v>
      </c>
    </row>
    <row r="39" spans="1:5" x14ac:dyDescent="0.3">
      <c r="A39" t="s">
        <v>14</v>
      </c>
      <c r="B39">
        <v>3387</v>
      </c>
      <c r="D39" t="s">
        <v>20</v>
      </c>
      <c r="E39">
        <v>128</v>
      </c>
    </row>
    <row r="40" spans="1:5" x14ac:dyDescent="0.3">
      <c r="A40" t="s">
        <v>14</v>
      </c>
      <c r="B40">
        <v>662</v>
      </c>
      <c r="D40" t="s">
        <v>20</v>
      </c>
      <c r="E40">
        <v>1600</v>
      </c>
    </row>
    <row r="41" spans="1:5" x14ac:dyDescent="0.3">
      <c r="A41" t="s">
        <v>14</v>
      </c>
      <c r="B41">
        <v>774</v>
      </c>
      <c r="D41" t="s">
        <v>20</v>
      </c>
      <c r="E41">
        <v>249</v>
      </c>
    </row>
    <row r="42" spans="1:5" x14ac:dyDescent="0.3">
      <c r="A42" t="s">
        <v>14</v>
      </c>
      <c r="B42">
        <v>672</v>
      </c>
      <c r="D42" t="s">
        <v>20</v>
      </c>
      <c r="E42">
        <v>236</v>
      </c>
    </row>
    <row r="43" spans="1:5" x14ac:dyDescent="0.3">
      <c r="A43" t="s">
        <v>14</v>
      </c>
      <c r="B43">
        <v>940</v>
      </c>
      <c r="D43" t="s">
        <v>20</v>
      </c>
      <c r="E43">
        <v>4065</v>
      </c>
    </row>
    <row r="44" spans="1:5" x14ac:dyDescent="0.3">
      <c r="A44" t="s">
        <v>14</v>
      </c>
      <c r="B44">
        <v>117</v>
      </c>
      <c r="D44" t="s">
        <v>20</v>
      </c>
      <c r="E44">
        <v>246</v>
      </c>
    </row>
    <row r="45" spans="1:5" x14ac:dyDescent="0.3">
      <c r="A45" t="s">
        <v>14</v>
      </c>
      <c r="B45">
        <v>115</v>
      </c>
      <c r="D45" t="s">
        <v>20</v>
      </c>
      <c r="E45">
        <v>2475</v>
      </c>
    </row>
    <row r="46" spans="1:5" x14ac:dyDescent="0.3">
      <c r="A46" t="s">
        <v>14</v>
      </c>
      <c r="B46">
        <v>326</v>
      </c>
      <c r="D46" t="s">
        <v>20</v>
      </c>
      <c r="E46">
        <v>76</v>
      </c>
    </row>
    <row r="47" spans="1:5" x14ac:dyDescent="0.3">
      <c r="A47" t="s">
        <v>14</v>
      </c>
      <c r="B47">
        <v>1</v>
      </c>
      <c r="D47" t="s">
        <v>20</v>
      </c>
      <c r="E47">
        <v>54</v>
      </c>
    </row>
    <row r="48" spans="1:5" x14ac:dyDescent="0.3">
      <c r="A48" t="s">
        <v>14</v>
      </c>
      <c r="B48">
        <v>1467</v>
      </c>
      <c r="D48" t="s">
        <v>20</v>
      </c>
      <c r="E48">
        <v>88</v>
      </c>
    </row>
    <row r="49" spans="1:5" x14ac:dyDescent="0.3">
      <c r="A49" t="s">
        <v>14</v>
      </c>
      <c r="B49">
        <v>5681</v>
      </c>
      <c r="D49" t="s">
        <v>20</v>
      </c>
      <c r="E49">
        <v>85</v>
      </c>
    </row>
    <row r="50" spans="1:5" x14ac:dyDescent="0.3">
      <c r="A50" t="s">
        <v>14</v>
      </c>
      <c r="B50">
        <v>1059</v>
      </c>
      <c r="D50" t="s">
        <v>20</v>
      </c>
      <c r="E50">
        <v>170</v>
      </c>
    </row>
    <row r="51" spans="1:5" x14ac:dyDescent="0.3">
      <c r="A51" t="s">
        <v>14</v>
      </c>
      <c r="B51">
        <v>1194</v>
      </c>
      <c r="D51" t="s">
        <v>20</v>
      </c>
      <c r="E51">
        <v>330</v>
      </c>
    </row>
    <row r="52" spans="1:5" x14ac:dyDescent="0.3">
      <c r="A52" t="s">
        <v>14</v>
      </c>
      <c r="B52">
        <v>30</v>
      </c>
      <c r="D52" t="s">
        <v>20</v>
      </c>
      <c r="E52">
        <v>127</v>
      </c>
    </row>
    <row r="53" spans="1:5" x14ac:dyDescent="0.3">
      <c r="A53" t="s">
        <v>14</v>
      </c>
      <c r="B53">
        <v>75</v>
      </c>
      <c r="D53" t="s">
        <v>20</v>
      </c>
      <c r="E53">
        <v>411</v>
      </c>
    </row>
    <row r="54" spans="1:5" x14ac:dyDescent="0.3">
      <c r="A54" t="s">
        <v>14</v>
      </c>
      <c r="B54">
        <v>955</v>
      </c>
      <c r="D54" t="s">
        <v>20</v>
      </c>
      <c r="E54">
        <v>180</v>
      </c>
    </row>
    <row r="55" spans="1:5" x14ac:dyDescent="0.3">
      <c r="A55" t="s">
        <v>14</v>
      </c>
      <c r="B55">
        <v>67</v>
      </c>
      <c r="D55" t="s">
        <v>20</v>
      </c>
      <c r="E55">
        <v>374</v>
      </c>
    </row>
    <row r="56" spans="1:5" x14ac:dyDescent="0.3">
      <c r="A56" t="s">
        <v>14</v>
      </c>
      <c r="B56">
        <v>5</v>
      </c>
      <c r="D56" t="s">
        <v>20</v>
      </c>
      <c r="E56">
        <v>71</v>
      </c>
    </row>
    <row r="57" spans="1:5" x14ac:dyDescent="0.3">
      <c r="A57" t="s">
        <v>14</v>
      </c>
      <c r="B57">
        <v>26</v>
      </c>
      <c r="D57" t="s">
        <v>20</v>
      </c>
      <c r="E57">
        <v>203</v>
      </c>
    </row>
    <row r="58" spans="1:5" x14ac:dyDescent="0.3">
      <c r="A58" t="s">
        <v>14</v>
      </c>
      <c r="B58">
        <v>1130</v>
      </c>
      <c r="D58" t="s">
        <v>20</v>
      </c>
      <c r="E58">
        <v>113</v>
      </c>
    </row>
    <row r="59" spans="1:5" x14ac:dyDescent="0.3">
      <c r="A59" t="s">
        <v>14</v>
      </c>
      <c r="B59">
        <v>782</v>
      </c>
      <c r="D59" t="s">
        <v>20</v>
      </c>
      <c r="E59">
        <v>96</v>
      </c>
    </row>
    <row r="60" spans="1:5" x14ac:dyDescent="0.3">
      <c r="A60" t="s">
        <v>14</v>
      </c>
      <c r="B60">
        <v>210</v>
      </c>
      <c r="D60" t="s">
        <v>20</v>
      </c>
      <c r="E60">
        <v>498</v>
      </c>
    </row>
    <row r="61" spans="1:5" x14ac:dyDescent="0.3">
      <c r="A61" t="s">
        <v>14</v>
      </c>
      <c r="B61">
        <v>136</v>
      </c>
      <c r="D61" t="s">
        <v>20</v>
      </c>
      <c r="E61">
        <v>180</v>
      </c>
    </row>
    <row r="62" spans="1:5" x14ac:dyDescent="0.3">
      <c r="A62" t="s">
        <v>14</v>
      </c>
      <c r="B62">
        <v>86</v>
      </c>
      <c r="D62" t="s">
        <v>20</v>
      </c>
      <c r="E62">
        <v>27</v>
      </c>
    </row>
    <row r="63" spans="1:5" x14ac:dyDescent="0.3">
      <c r="A63" t="s">
        <v>14</v>
      </c>
      <c r="B63">
        <v>19</v>
      </c>
      <c r="D63" t="s">
        <v>20</v>
      </c>
      <c r="E63">
        <v>2331</v>
      </c>
    </row>
    <row r="64" spans="1:5" x14ac:dyDescent="0.3">
      <c r="A64" t="s">
        <v>14</v>
      </c>
      <c r="B64">
        <v>886</v>
      </c>
      <c r="D64" t="s">
        <v>20</v>
      </c>
      <c r="E64">
        <v>113</v>
      </c>
    </row>
    <row r="65" spans="1:5" x14ac:dyDescent="0.3">
      <c r="A65" t="s">
        <v>14</v>
      </c>
      <c r="B65">
        <v>35</v>
      </c>
      <c r="D65" t="s">
        <v>20</v>
      </c>
      <c r="E65">
        <v>164</v>
      </c>
    </row>
    <row r="66" spans="1:5" x14ac:dyDescent="0.3">
      <c r="A66" t="s">
        <v>14</v>
      </c>
      <c r="B66">
        <v>24</v>
      </c>
      <c r="D66" t="s">
        <v>20</v>
      </c>
      <c r="E66">
        <v>164</v>
      </c>
    </row>
    <row r="67" spans="1:5" x14ac:dyDescent="0.3">
      <c r="A67" t="s">
        <v>14</v>
      </c>
      <c r="B67">
        <v>86</v>
      </c>
      <c r="D67" t="s">
        <v>20</v>
      </c>
      <c r="E67">
        <v>336</v>
      </c>
    </row>
    <row r="68" spans="1:5" x14ac:dyDescent="0.3">
      <c r="A68" t="s">
        <v>14</v>
      </c>
      <c r="B68">
        <v>243</v>
      </c>
      <c r="D68" t="s">
        <v>20</v>
      </c>
      <c r="E68">
        <v>1917</v>
      </c>
    </row>
    <row r="69" spans="1:5" x14ac:dyDescent="0.3">
      <c r="A69" t="s">
        <v>14</v>
      </c>
      <c r="B69">
        <v>65</v>
      </c>
      <c r="D69" t="s">
        <v>20</v>
      </c>
      <c r="E69">
        <v>95</v>
      </c>
    </row>
    <row r="70" spans="1:5" x14ac:dyDescent="0.3">
      <c r="A70" t="s">
        <v>14</v>
      </c>
      <c r="B70">
        <v>100</v>
      </c>
      <c r="D70" t="s">
        <v>20</v>
      </c>
      <c r="E70">
        <v>147</v>
      </c>
    </row>
    <row r="71" spans="1:5" x14ac:dyDescent="0.3">
      <c r="A71" t="s">
        <v>14</v>
      </c>
      <c r="B71">
        <v>168</v>
      </c>
      <c r="D71" t="s">
        <v>20</v>
      </c>
      <c r="E71">
        <v>86</v>
      </c>
    </row>
    <row r="72" spans="1:5" x14ac:dyDescent="0.3">
      <c r="A72" t="s">
        <v>14</v>
      </c>
      <c r="B72">
        <v>13</v>
      </c>
      <c r="D72" t="s">
        <v>20</v>
      </c>
      <c r="E72">
        <v>83</v>
      </c>
    </row>
    <row r="73" spans="1:5" x14ac:dyDescent="0.3">
      <c r="A73" t="s">
        <v>14</v>
      </c>
      <c r="B73">
        <v>1</v>
      </c>
      <c r="D73" t="s">
        <v>20</v>
      </c>
      <c r="E73">
        <v>676</v>
      </c>
    </row>
    <row r="74" spans="1:5" x14ac:dyDescent="0.3">
      <c r="A74" t="s">
        <v>14</v>
      </c>
      <c r="B74">
        <v>40</v>
      </c>
      <c r="D74" t="s">
        <v>20</v>
      </c>
      <c r="E74">
        <v>361</v>
      </c>
    </row>
    <row r="75" spans="1:5" x14ac:dyDescent="0.3">
      <c r="A75" t="s">
        <v>14</v>
      </c>
      <c r="B75">
        <v>226</v>
      </c>
      <c r="D75" t="s">
        <v>20</v>
      </c>
      <c r="E75">
        <v>131</v>
      </c>
    </row>
    <row r="76" spans="1:5" x14ac:dyDescent="0.3">
      <c r="A76" t="s">
        <v>14</v>
      </c>
      <c r="B76">
        <v>1625</v>
      </c>
      <c r="D76" t="s">
        <v>20</v>
      </c>
      <c r="E76">
        <v>126</v>
      </c>
    </row>
    <row r="77" spans="1:5" x14ac:dyDescent="0.3">
      <c r="A77" t="s">
        <v>14</v>
      </c>
      <c r="B77">
        <v>143</v>
      </c>
      <c r="D77" t="s">
        <v>20</v>
      </c>
      <c r="E77">
        <v>275</v>
      </c>
    </row>
    <row r="78" spans="1:5" x14ac:dyDescent="0.3">
      <c r="A78" t="s">
        <v>14</v>
      </c>
      <c r="B78">
        <v>934</v>
      </c>
      <c r="D78" t="s">
        <v>20</v>
      </c>
      <c r="E78">
        <v>67</v>
      </c>
    </row>
    <row r="79" spans="1:5" x14ac:dyDescent="0.3">
      <c r="A79" t="s">
        <v>14</v>
      </c>
      <c r="B79">
        <v>17</v>
      </c>
      <c r="D79" t="s">
        <v>20</v>
      </c>
      <c r="E79">
        <v>154</v>
      </c>
    </row>
    <row r="80" spans="1:5" x14ac:dyDescent="0.3">
      <c r="A80" t="s">
        <v>14</v>
      </c>
      <c r="B80">
        <v>2179</v>
      </c>
      <c r="D80" t="s">
        <v>20</v>
      </c>
      <c r="E80">
        <v>1782</v>
      </c>
    </row>
    <row r="81" spans="1:5" x14ac:dyDescent="0.3">
      <c r="A81" t="s">
        <v>14</v>
      </c>
      <c r="B81">
        <v>931</v>
      </c>
      <c r="D81" t="s">
        <v>20</v>
      </c>
      <c r="E81">
        <v>903</v>
      </c>
    </row>
    <row r="82" spans="1:5" x14ac:dyDescent="0.3">
      <c r="A82" t="s">
        <v>14</v>
      </c>
      <c r="B82">
        <v>92</v>
      </c>
      <c r="D82" t="s">
        <v>20</v>
      </c>
      <c r="E82">
        <v>94</v>
      </c>
    </row>
    <row r="83" spans="1:5" x14ac:dyDescent="0.3">
      <c r="A83" t="s">
        <v>14</v>
      </c>
      <c r="B83">
        <v>57</v>
      </c>
      <c r="D83" t="s">
        <v>20</v>
      </c>
      <c r="E83">
        <v>180</v>
      </c>
    </row>
    <row r="84" spans="1:5" x14ac:dyDescent="0.3">
      <c r="A84" t="s">
        <v>14</v>
      </c>
      <c r="B84">
        <v>41</v>
      </c>
      <c r="D84" t="s">
        <v>20</v>
      </c>
      <c r="E84">
        <v>533</v>
      </c>
    </row>
    <row r="85" spans="1:5" x14ac:dyDescent="0.3">
      <c r="A85" t="s">
        <v>14</v>
      </c>
      <c r="B85">
        <v>1</v>
      </c>
      <c r="D85" t="s">
        <v>20</v>
      </c>
      <c r="E85">
        <v>2443</v>
      </c>
    </row>
    <row r="86" spans="1:5" x14ac:dyDescent="0.3">
      <c r="A86" t="s">
        <v>14</v>
      </c>
      <c r="B86">
        <v>101</v>
      </c>
      <c r="D86" t="s">
        <v>20</v>
      </c>
      <c r="E86">
        <v>89</v>
      </c>
    </row>
    <row r="87" spans="1:5" x14ac:dyDescent="0.3">
      <c r="A87" t="s">
        <v>14</v>
      </c>
      <c r="B87">
        <v>1335</v>
      </c>
      <c r="D87" t="s">
        <v>20</v>
      </c>
      <c r="E87">
        <v>159</v>
      </c>
    </row>
    <row r="88" spans="1:5" x14ac:dyDescent="0.3">
      <c r="A88" t="s">
        <v>14</v>
      </c>
      <c r="B88">
        <v>15</v>
      </c>
      <c r="D88" t="s">
        <v>20</v>
      </c>
      <c r="E88">
        <v>50</v>
      </c>
    </row>
    <row r="89" spans="1:5" x14ac:dyDescent="0.3">
      <c r="A89" t="s">
        <v>14</v>
      </c>
      <c r="B89">
        <v>454</v>
      </c>
      <c r="D89" t="s">
        <v>20</v>
      </c>
      <c r="E89">
        <v>186</v>
      </c>
    </row>
    <row r="90" spans="1:5" x14ac:dyDescent="0.3">
      <c r="A90" t="s">
        <v>14</v>
      </c>
      <c r="B90">
        <v>3182</v>
      </c>
      <c r="D90" t="s">
        <v>20</v>
      </c>
      <c r="E90">
        <v>1071</v>
      </c>
    </row>
    <row r="91" spans="1:5" x14ac:dyDescent="0.3">
      <c r="A91" t="s">
        <v>14</v>
      </c>
      <c r="B91">
        <v>15</v>
      </c>
      <c r="D91" t="s">
        <v>20</v>
      </c>
      <c r="E91">
        <v>117</v>
      </c>
    </row>
    <row r="92" spans="1:5" x14ac:dyDescent="0.3">
      <c r="A92" t="s">
        <v>14</v>
      </c>
      <c r="B92">
        <v>133</v>
      </c>
      <c r="D92" t="s">
        <v>20</v>
      </c>
      <c r="E92">
        <v>70</v>
      </c>
    </row>
    <row r="93" spans="1:5" x14ac:dyDescent="0.3">
      <c r="A93" t="s">
        <v>14</v>
      </c>
      <c r="B93">
        <v>2062</v>
      </c>
      <c r="D93" t="s">
        <v>20</v>
      </c>
      <c r="E93">
        <v>135</v>
      </c>
    </row>
    <row r="94" spans="1:5" x14ac:dyDescent="0.3">
      <c r="A94" t="s">
        <v>14</v>
      </c>
      <c r="B94">
        <v>29</v>
      </c>
      <c r="D94" t="s">
        <v>20</v>
      </c>
      <c r="E94">
        <v>768</v>
      </c>
    </row>
    <row r="95" spans="1:5" x14ac:dyDescent="0.3">
      <c r="A95" t="s">
        <v>14</v>
      </c>
      <c r="B95">
        <v>132</v>
      </c>
      <c r="D95" t="s">
        <v>20</v>
      </c>
      <c r="E95">
        <v>199</v>
      </c>
    </row>
    <row r="96" spans="1:5" x14ac:dyDescent="0.3">
      <c r="A96" t="s">
        <v>14</v>
      </c>
      <c r="B96">
        <v>137</v>
      </c>
      <c r="D96" t="s">
        <v>20</v>
      </c>
      <c r="E96">
        <v>107</v>
      </c>
    </row>
    <row r="97" spans="1:5" x14ac:dyDescent="0.3">
      <c r="A97" t="s">
        <v>14</v>
      </c>
      <c r="B97">
        <v>908</v>
      </c>
      <c r="D97" t="s">
        <v>20</v>
      </c>
      <c r="E97">
        <v>195</v>
      </c>
    </row>
    <row r="98" spans="1:5" x14ac:dyDescent="0.3">
      <c r="A98" t="s">
        <v>14</v>
      </c>
      <c r="B98">
        <v>10</v>
      </c>
      <c r="D98" t="s">
        <v>20</v>
      </c>
      <c r="E98">
        <v>3376</v>
      </c>
    </row>
    <row r="99" spans="1:5" x14ac:dyDescent="0.3">
      <c r="A99" t="s">
        <v>14</v>
      </c>
      <c r="B99">
        <v>1910</v>
      </c>
      <c r="D99" t="s">
        <v>20</v>
      </c>
      <c r="E99">
        <v>41</v>
      </c>
    </row>
    <row r="100" spans="1:5" x14ac:dyDescent="0.3">
      <c r="A100" t="s">
        <v>14</v>
      </c>
      <c r="B100">
        <v>38</v>
      </c>
      <c r="D100" t="s">
        <v>20</v>
      </c>
      <c r="E100">
        <v>1821</v>
      </c>
    </row>
    <row r="101" spans="1:5" x14ac:dyDescent="0.3">
      <c r="A101" t="s">
        <v>14</v>
      </c>
      <c r="B101">
        <v>104</v>
      </c>
      <c r="D101" t="s">
        <v>20</v>
      </c>
      <c r="E101">
        <v>164</v>
      </c>
    </row>
    <row r="102" spans="1:5" x14ac:dyDescent="0.3">
      <c r="A102" t="s">
        <v>14</v>
      </c>
      <c r="B102">
        <v>49</v>
      </c>
      <c r="D102" t="s">
        <v>20</v>
      </c>
      <c r="E102">
        <v>157</v>
      </c>
    </row>
    <row r="103" spans="1:5" x14ac:dyDescent="0.3">
      <c r="A103" t="s">
        <v>14</v>
      </c>
      <c r="B103">
        <v>1</v>
      </c>
      <c r="D103" t="s">
        <v>20</v>
      </c>
      <c r="E103">
        <v>246</v>
      </c>
    </row>
    <row r="104" spans="1:5" x14ac:dyDescent="0.3">
      <c r="A104" t="s">
        <v>14</v>
      </c>
      <c r="B104">
        <v>245</v>
      </c>
      <c r="D104" t="s">
        <v>20</v>
      </c>
      <c r="E104">
        <v>1396</v>
      </c>
    </row>
    <row r="105" spans="1:5" x14ac:dyDescent="0.3">
      <c r="A105" t="s">
        <v>14</v>
      </c>
      <c r="B105">
        <v>32</v>
      </c>
      <c r="D105" t="s">
        <v>20</v>
      </c>
      <c r="E105">
        <v>2506</v>
      </c>
    </row>
    <row r="106" spans="1:5" x14ac:dyDescent="0.3">
      <c r="A106" t="s">
        <v>14</v>
      </c>
      <c r="B106">
        <v>7</v>
      </c>
      <c r="D106" t="s">
        <v>20</v>
      </c>
      <c r="E106">
        <v>244</v>
      </c>
    </row>
    <row r="107" spans="1:5" x14ac:dyDescent="0.3">
      <c r="A107" t="s">
        <v>14</v>
      </c>
      <c r="B107">
        <v>803</v>
      </c>
      <c r="D107" t="s">
        <v>20</v>
      </c>
      <c r="E107">
        <v>146</v>
      </c>
    </row>
    <row r="108" spans="1:5" x14ac:dyDescent="0.3">
      <c r="A108" t="s">
        <v>14</v>
      </c>
      <c r="B108">
        <v>16</v>
      </c>
      <c r="D108" t="s">
        <v>20</v>
      </c>
      <c r="E108">
        <v>1267</v>
      </c>
    </row>
    <row r="109" spans="1:5" x14ac:dyDescent="0.3">
      <c r="A109" t="s">
        <v>14</v>
      </c>
      <c r="B109">
        <v>31</v>
      </c>
      <c r="D109" t="s">
        <v>20</v>
      </c>
      <c r="E109">
        <v>1561</v>
      </c>
    </row>
    <row r="110" spans="1:5" x14ac:dyDescent="0.3">
      <c r="A110" t="s">
        <v>14</v>
      </c>
      <c r="B110">
        <v>108</v>
      </c>
      <c r="D110" t="s">
        <v>20</v>
      </c>
      <c r="E110">
        <v>48</v>
      </c>
    </row>
    <row r="111" spans="1:5" x14ac:dyDescent="0.3">
      <c r="A111" t="s">
        <v>14</v>
      </c>
      <c r="B111">
        <v>30</v>
      </c>
      <c r="D111" t="s">
        <v>20</v>
      </c>
      <c r="E111">
        <v>2739</v>
      </c>
    </row>
    <row r="112" spans="1:5" x14ac:dyDescent="0.3">
      <c r="A112" t="s">
        <v>14</v>
      </c>
      <c r="B112">
        <v>17</v>
      </c>
      <c r="D112" t="s">
        <v>20</v>
      </c>
      <c r="E112">
        <v>3537</v>
      </c>
    </row>
    <row r="113" spans="1:5" x14ac:dyDescent="0.3">
      <c r="A113" t="s">
        <v>14</v>
      </c>
      <c r="B113">
        <v>80</v>
      </c>
      <c r="D113" t="s">
        <v>20</v>
      </c>
      <c r="E113">
        <v>2107</v>
      </c>
    </row>
    <row r="114" spans="1:5" x14ac:dyDescent="0.3">
      <c r="A114" t="s">
        <v>14</v>
      </c>
      <c r="B114">
        <v>2468</v>
      </c>
      <c r="D114" t="s">
        <v>20</v>
      </c>
      <c r="E114">
        <v>3318</v>
      </c>
    </row>
    <row r="115" spans="1:5" x14ac:dyDescent="0.3">
      <c r="A115" t="s">
        <v>14</v>
      </c>
      <c r="B115">
        <v>26</v>
      </c>
      <c r="D115" t="s">
        <v>20</v>
      </c>
      <c r="E115">
        <v>340</v>
      </c>
    </row>
    <row r="116" spans="1:5" x14ac:dyDescent="0.3">
      <c r="A116" t="s">
        <v>14</v>
      </c>
      <c r="B116">
        <v>73</v>
      </c>
      <c r="D116" t="s">
        <v>20</v>
      </c>
      <c r="E116">
        <v>1442</v>
      </c>
    </row>
    <row r="117" spans="1:5" x14ac:dyDescent="0.3">
      <c r="A117" t="s">
        <v>14</v>
      </c>
      <c r="B117">
        <v>128</v>
      </c>
      <c r="D117" t="s">
        <v>20</v>
      </c>
      <c r="E117">
        <v>126</v>
      </c>
    </row>
    <row r="118" spans="1:5" x14ac:dyDescent="0.3">
      <c r="A118" t="s">
        <v>14</v>
      </c>
      <c r="B118">
        <v>33</v>
      </c>
      <c r="D118" t="s">
        <v>20</v>
      </c>
      <c r="E118">
        <v>524</v>
      </c>
    </row>
    <row r="119" spans="1:5" x14ac:dyDescent="0.3">
      <c r="A119" t="s">
        <v>14</v>
      </c>
      <c r="B119">
        <v>1072</v>
      </c>
      <c r="D119" t="s">
        <v>20</v>
      </c>
      <c r="E119">
        <v>1989</v>
      </c>
    </row>
    <row r="120" spans="1:5" x14ac:dyDescent="0.3">
      <c r="A120" t="s">
        <v>14</v>
      </c>
      <c r="B120">
        <v>393</v>
      </c>
      <c r="D120" t="s">
        <v>20</v>
      </c>
      <c r="E120">
        <v>157</v>
      </c>
    </row>
    <row r="121" spans="1:5" x14ac:dyDescent="0.3">
      <c r="A121" t="s">
        <v>14</v>
      </c>
      <c r="B121">
        <v>1257</v>
      </c>
      <c r="D121" t="s">
        <v>20</v>
      </c>
      <c r="E121">
        <v>4498</v>
      </c>
    </row>
    <row r="122" spans="1:5" x14ac:dyDescent="0.3">
      <c r="A122" t="s">
        <v>14</v>
      </c>
      <c r="B122">
        <v>328</v>
      </c>
      <c r="D122" t="s">
        <v>20</v>
      </c>
      <c r="E122">
        <v>80</v>
      </c>
    </row>
    <row r="123" spans="1:5" x14ac:dyDescent="0.3">
      <c r="A123" t="s">
        <v>14</v>
      </c>
      <c r="B123">
        <v>147</v>
      </c>
      <c r="D123" t="s">
        <v>20</v>
      </c>
      <c r="E123">
        <v>43</v>
      </c>
    </row>
    <row r="124" spans="1:5" x14ac:dyDescent="0.3">
      <c r="A124" t="s">
        <v>14</v>
      </c>
      <c r="B124">
        <v>830</v>
      </c>
      <c r="D124" t="s">
        <v>20</v>
      </c>
      <c r="E124">
        <v>2053</v>
      </c>
    </row>
    <row r="125" spans="1:5" x14ac:dyDescent="0.3">
      <c r="A125" t="s">
        <v>14</v>
      </c>
      <c r="B125">
        <v>331</v>
      </c>
      <c r="D125" t="s">
        <v>20</v>
      </c>
      <c r="E125">
        <v>168</v>
      </c>
    </row>
    <row r="126" spans="1:5" x14ac:dyDescent="0.3">
      <c r="A126" t="s">
        <v>14</v>
      </c>
      <c r="B126">
        <v>25</v>
      </c>
      <c r="D126" t="s">
        <v>20</v>
      </c>
      <c r="E126">
        <v>4289</v>
      </c>
    </row>
    <row r="127" spans="1:5" x14ac:dyDescent="0.3">
      <c r="A127" t="s">
        <v>14</v>
      </c>
      <c r="B127">
        <v>3483</v>
      </c>
      <c r="D127" t="s">
        <v>20</v>
      </c>
      <c r="E127">
        <v>165</v>
      </c>
    </row>
    <row r="128" spans="1:5" x14ac:dyDescent="0.3">
      <c r="A128" t="s">
        <v>14</v>
      </c>
      <c r="B128">
        <v>923</v>
      </c>
      <c r="D128" t="s">
        <v>20</v>
      </c>
      <c r="E128">
        <v>1815</v>
      </c>
    </row>
    <row r="129" spans="1:5" x14ac:dyDescent="0.3">
      <c r="A129" t="s">
        <v>14</v>
      </c>
      <c r="B129">
        <v>1</v>
      </c>
      <c r="D129" t="s">
        <v>20</v>
      </c>
      <c r="E129">
        <v>397</v>
      </c>
    </row>
    <row r="130" spans="1:5" x14ac:dyDescent="0.3">
      <c r="A130" t="s">
        <v>14</v>
      </c>
      <c r="B130">
        <v>33</v>
      </c>
      <c r="D130" t="s">
        <v>20</v>
      </c>
      <c r="E130">
        <v>1539</v>
      </c>
    </row>
    <row r="131" spans="1:5" x14ac:dyDescent="0.3">
      <c r="A131" t="s">
        <v>14</v>
      </c>
      <c r="B131">
        <v>40</v>
      </c>
      <c r="D131" t="s">
        <v>20</v>
      </c>
      <c r="E131">
        <v>138</v>
      </c>
    </row>
    <row r="132" spans="1:5" x14ac:dyDescent="0.3">
      <c r="A132" t="s">
        <v>14</v>
      </c>
      <c r="B132">
        <v>23</v>
      </c>
      <c r="D132" t="s">
        <v>20</v>
      </c>
      <c r="E132">
        <v>3594</v>
      </c>
    </row>
    <row r="133" spans="1:5" x14ac:dyDescent="0.3">
      <c r="A133" t="s">
        <v>14</v>
      </c>
      <c r="B133">
        <v>75</v>
      </c>
      <c r="D133" t="s">
        <v>20</v>
      </c>
      <c r="E133">
        <v>5880</v>
      </c>
    </row>
    <row r="134" spans="1:5" x14ac:dyDescent="0.3">
      <c r="A134" t="s">
        <v>14</v>
      </c>
      <c r="B134">
        <v>2176</v>
      </c>
      <c r="D134" t="s">
        <v>20</v>
      </c>
      <c r="E134">
        <v>112</v>
      </c>
    </row>
    <row r="135" spans="1:5" x14ac:dyDescent="0.3">
      <c r="A135" t="s">
        <v>14</v>
      </c>
      <c r="B135">
        <v>441</v>
      </c>
      <c r="D135" t="s">
        <v>20</v>
      </c>
      <c r="E135">
        <v>943</v>
      </c>
    </row>
    <row r="136" spans="1:5" x14ac:dyDescent="0.3">
      <c r="A136" t="s">
        <v>14</v>
      </c>
      <c r="B136">
        <v>25</v>
      </c>
      <c r="D136" t="s">
        <v>20</v>
      </c>
      <c r="E136">
        <v>2468</v>
      </c>
    </row>
    <row r="137" spans="1:5" x14ac:dyDescent="0.3">
      <c r="A137" t="s">
        <v>14</v>
      </c>
      <c r="B137">
        <v>127</v>
      </c>
      <c r="D137" t="s">
        <v>20</v>
      </c>
      <c r="E137">
        <v>2551</v>
      </c>
    </row>
    <row r="138" spans="1:5" x14ac:dyDescent="0.3">
      <c r="A138" t="s">
        <v>14</v>
      </c>
      <c r="B138">
        <v>355</v>
      </c>
      <c r="D138" t="s">
        <v>20</v>
      </c>
      <c r="E138">
        <v>101</v>
      </c>
    </row>
    <row r="139" spans="1:5" x14ac:dyDescent="0.3">
      <c r="A139" t="s">
        <v>14</v>
      </c>
      <c r="B139">
        <v>44</v>
      </c>
      <c r="D139" t="s">
        <v>20</v>
      </c>
      <c r="E139">
        <v>92</v>
      </c>
    </row>
    <row r="140" spans="1:5" x14ac:dyDescent="0.3">
      <c r="A140" t="s">
        <v>14</v>
      </c>
      <c r="B140">
        <v>67</v>
      </c>
      <c r="D140" t="s">
        <v>20</v>
      </c>
      <c r="E140">
        <v>62</v>
      </c>
    </row>
    <row r="141" spans="1:5" x14ac:dyDescent="0.3">
      <c r="A141" t="s">
        <v>14</v>
      </c>
      <c r="B141">
        <v>1068</v>
      </c>
      <c r="D141" t="s">
        <v>20</v>
      </c>
      <c r="E141">
        <v>149</v>
      </c>
    </row>
    <row r="142" spans="1:5" x14ac:dyDescent="0.3">
      <c r="A142" t="s">
        <v>14</v>
      </c>
      <c r="B142">
        <v>424</v>
      </c>
      <c r="D142" t="s">
        <v>20</v>
      </c>
      <c r="E142">
        <v>329</v>
      </c>
    </row>
    <row r="143" spans="1:5" x14ac:dyDescent="0.3">
      <c r="A143" t="s">
        <v>14</v>
      </c>
      <c r="B143">
        <v>151</v>
      </c>
      <c r="D143" t="s">
        <v>20</v>
      </c>
      <c r="E143">
        <v>97</v>
      </c>
    </row>
    <row r="144" spans="1:5" x14ac:dyDescent="0.3">
      <c r="A144" t="s">
        <v>14</v>
      </c>
      <c r="B144">
        <v>1608</v>
      </c>
      <c r="D144" t="s">
        <v>20</v>
      </c>
      <c r="E144">
        <v>1784</v>
      </c>
    </row>
    <row r="145" spans="1:5" x14ac:dyDescent="0.3">
      <c r="A145" t="s">
        <v>14</v>
      </c>
      <c r="B145">
        <v>941</v>
      </c>
      <c r="D145" t="s">
        <v>20</v>
      </c>
      <c r="E145">
        <v>1684</v>
      </c>
    </row>
    <row r="146" spans="1:5" x14ac:dyDescent="0.3">
      <c r="A146" t="s">
        <v>14</v>
      </c>
      <c r="B146">
        <v>1</v>
      </c>
      <c r="D146" t="s">
        <v>20</v>
      </c>
      <c r="E146">
        <v>250</v>
      </c>
    </row>
    <row r="147" spans="1:5" x14ac:dyDescent="0.3">
      <c r="A147" t="s">
        <v>14</v>
      </c>
      <c r="B147">
        <v>40</v>
      </c>
      <c r="D147" t="s">
        <v>20</v>
      </c>
      <c r="E147">
        <v>238</v>
      </c>
    </row>
    <row r="148" spans="1:5" x14ac:dyDescent="0.3">
      <c r="A148" t="s">
        <v>14</v>
      </c>
      <c r="B148">
        <v>3015</v>
      </c>
      <c r="D148" t="s">
        <v>20</v>
      </c>
      <c r="E148">
        <v>53</v>
      </c>
    </row>
    <row r="149" spans="1:5" x14ac:dyDescent="0.3">
      <c r="A149" t="s">
        <v>14</v>
      </c>
      <c r="B149">
        <v>435</v>
      </c>
      <c r="D149" t="s">
        <v>20</v>
      </c>
      <c r="E149">
        <v>214</v>
      </c>
    </row>
    <row r="150" spans="1:5" x14ac:dyDescent="0.3">
      <c r="A150" t="s">
        <v>14</v>
      </c>
      <c r="B150">
        <v>714</v>
      </c>
      <c r="D150" t="s">
        <v>20</v>
      </c>
      <c r="E150">
        <v>222</v>
      </c>
    </row>
    <row r="151" spans="1:5" x14ac:dyDescent="0.3">
      <c r="A151" t="s">
        <v>14</v>
      </c>
      <c r="B151">
        <v>5497</v>
      </c>
      <c r="D151" t="s">
        <v>20</v>
      </c>
      <c r="E151">
        <v>1884</v>
      </c>
    </row>
    <row r="152" spans="1:5" x14ac:dyDescent="0.3">
      <c r="A152" t="s">
        <v>14</v>
      </c>
      <c r="B152">
        <v>418</v>
      </c>
      <c r="D152" t="s">
        <v>20</v>
      </c>
      <c r="E152">
        <v>218</v>
      </c>
    </row>
    <row r="153" spans="1:5" x14ac:dyDescent="0.3">
      <c r="A153" t="s">
        <v>14</v>
      </c>
      <c r="B153">
        <v>1439</v>
      </c>
      <c r="D153" t="s">
        <v>20</v>
      </c>
      <c r="E153">
        <v>6465</v>
      </c>
    </row>
    <row r="154" spans="1:5" x14ac:dyDescent="0.3">
      <c r="A154" t="s">
        <v>14</v>
      </c>
      <c r="B154">
        <v>15</v>
      </c>
      <c r="D154" t="s">
        <v>20</v>
      </c>
      <c r="E154">
        <v>59</v>
      </c>
    </row>
    <row r="155" spans="1:5" x14ac:dyDescent="0.3">
      <c r="A155" t="s">
        <v>14</v>
      </c>
      <c r="B155">
        <v>1999</v>
      </c>
      <c r="D155" t="s">
        <v>20</v>
      </c>
      <c r="E155">
        <v>88</v>
      </c>
    </row>
    <row r="156" spans="1:5" x14ac:dyDescent="0.3">
      <c r="A156" t="s">
        <v>14</v>
      </c>
      <c r="B156">
        <v>118</v>
      </c>
      <c r="D156" t="s">
        <v>20</v>
      </c>
      <c r="E156">
        <v>1697</v>
      </c>
    </row>
    <row r="157" spans="1:5" x14ac:dyDescent="0.3">
      <c r="A157" t="s">
        <v>14</v>
      </c>
      <c r="B157">
        <v>162</v>
      </c>
      <c r="D157" t="s">
        <v>20</v>
      </c>
      <c r="E157">
        <v>92</v>
      </c>
    </row>
    <row r="158" spans="1:5" x14ac:dyDescent="0.3">
      <c r="A158" t="s">
        <v>14</v>
      </c>
      <c r="B158">
        <v>83</v>
      </c>
      <c r="D158" t="s">
        <v>20</v>
      </c>
      <c r="E158">
        <v>186</v>
      </c>
    </row>
    <row r="159" spans="1:5" x14ac:dyDescent="0.3">
      <c r="A159" t="s">
        <v>14</v>
      </c>
      <c r="B159">
        <v>747</v>
      </c>
      <c r="D159" t="s">
        <v>20</v>
      </c>
      <c r="E159">
        <v>138</v>
      </c>
    </row>
    <row r="160" spans="1:5" x14ac:dyDescent="0.3">
      <c r="A160" t="s">
        <v>14</v>
      </c>
      <c r="B160">
        <v>84</v>
      </c>
      <c r="D160" t="s">
        <v>20</v>
      </c>
      <c r="E160">
        <v>261</v>
      </c>
    </row>
    <row r="161" spans="1:5" x14ac:dyDescent="0.3">
      <c r="A161" t="s">
        <v>14</v>
      </c>
      <c r="B161">
        <v>91</v>
      </c>
      <c r="D161" t="s">
        <v>20</v>
      </c>
      <c r="E161">
        <v>107</v>
      </c>
    </row>
    <row r="162" spans="1:5" x14ac:dyDescent="0.3">
      <c r="A162" t="s">
        <v>14</v>
      </c>
      <c r="B162">
        <v>792</v>
      </c>
      <c r="D162" t="s">
        <v>20</v>
      </c>
      <c r="E162">
        <v>199</v>
      </c>
    </row>
    <row r="163" spans="1:5" x14ac:dyDescent="0.3">
      <c r="A163" t="s">
        <v>14</v>
      </c>
      <c r="B163">
        <v>32</v>
      </c>
      <c r="D163" t="s">
        <v>20</v>
      </c>
      <c r="E163">
        <v>5512</v>
      </c>
    </row>
    <row r="164" spans="1:5" x14ac:dyDescent="0.3">
      <c r="A164" t="s">
        <v>14</v>
      </c>
      <c r="B164">
        <v>186</v>
      </c>
      <c r="D164" t="s">
        <v>20</v>
      </c>
      <c r="E164">
        <v>86</v>
      </c>
    </row>
    <row r="165" spans="1:5" x14ac:dyDescent="0.3">
      <c r="A165" t="s">
        <v>14</v>
      </c>
      <c r="B165">
        <v>605</v>
      </c>
      <c r="D165" t="s">
        <v>20</v>
      </c>
      <c r="E165">
        <v>2768</v>
      </c>
    </row>
    <row r="166" spans="1:5" x14ac:dyDescent="0.3">
      <c r="A166" t="s">
        <v>14</v>
      </c>
      <c r="B166">
        <v>1</v>
      </c>
      <c r="D166" t="s">
        <v>20</v>
      </c>
      <c r="E166">
        <v>48</v>
      </c>
    </row>
    <row r="167" spans="1:5" x14ac:dyDescent="0.3">
      <c r="A167" t="s">
        <v>14</v>
      </c>
      <c r="B167">
        <v>31</v>
      </c>
      <c r="D167" t="s">
        <v>20</v>
      </c>
      <c r="E167">
        <v>87</v>
      </c>
    </row>
    <row r="168" spans="1:5" x14ac:dyDescent="0.3">
      <c r="A168" t="s">
        <v>14</v>
      </c>
      <c r="B168">
        <v>1181</v>
      </c>
      <c r="D168" t="s">
        <v>20</v>
      </c>
      <c r="E168">
        <v>1894</v>
      </c>
    </row>
    <row r="169" spans="1:5" x14ac:dyDescent="0.3">
      <c r="A169" t="s">
        <v>14</v>
      </c>
      <c r="B169">
        <v>39</v>
      </c>
      <c r="D169" t="s">
        <v>20</v>
      </c>
      <c r="E169">
        <v>282</v>
      </c>
    </row>
    <row r="170" spans="1:5" x14ac:dyDescent="0.3">
      <c r="A170" t="s">
        <v>14</v>
      </c>
      <c r="B170">
        <v>46</v>
      </c>
      <c r="D170" t="s">
        <v>20</v>
      </c>
      <c r="E170">
        <v>116</v>
      </c>
    </row>
    <row r="171" spans="1:5" x14ac:dyDescent="0.3">
      <c r="A171" t="s">
        <v>14</v>
      </c>
      <c r="B171">
        <v>105</v>
      </c>
      <c r="D171" t="s">
        <v>20</v>
      </c>
      <c r="E171">
        <v>83</v>
      </c>
    </row>
    <row r="172" spans="1:5" x14ac:dyDescent="0.3">
      <c r="A172" t="s">
        <v>14</v>
      </c>
      <c r="B172">
        <v>535</v>
      </c>
      <c r="D172" t="s">
        <v>20</v>
      </c>
      <c r="E172">
        <v>91</v>
      </c>
    </row>
    <row r="173" spans="1:5" x14ac:dyDescent="0.3">
      <c r="A173" t="s">
        <v>14</v>
      </c>
      <c r="B173">
        <v>16</v>
      </c>
      <c r="D173" t="s">
        <v>20</v>
      </c>
      <c r="E173">
        <v>546</v>
      </c>
    </row>
    <row r="174" spans="1:5" x14ac:dyDescent="0.3">
      <c r="A174" t="s">
        <v>14</v>
      </c>
      <c r="B174">
        <v>575</v>
      </c>
      <c r="D174" t="s">
        <v>20</v>
      </c>
      <c r="E174">
        <v>393</v>
      </c>
    </row>
    <row r="175" spans="1:5" x14ac:dyDescent="0.3">
      <c r="A175" t="s">
        <v>14</v>
      </c>
      <c r="B175">
        <v>1120</v>
      </c>
      <c r="D175" t="s">
        <v>20</v>
      </c>
      <c r="E175">
        <v>133</v>
      </c>
    </row>
    <row r="176" spans="1:5" x14ac:dyDescent="0.3">
      <c r="A176" t="s">
        <v>14</v>
      </c>
      <c r="B176">
        <v>113</v>
      </c>
      <c r="D176" t="s">
        <v>20</v>
      </c>
      <c r="E176">
        <v>254</v>
      </c>
    </row>
    <row r="177" spans="1:5" x14ac:dyDescent="0.3">
      <c r="A177" t="s">
        <v>14</v>
      </c>
      <c r="B177">
        <v>1538</v>
      </c>
      <c r="D177" t="s">
        <v>20</v>
      </c>
      <c r="E177">
        <v>176</v>
      </c>
    </row>
    <row r="178" spans="1:5" x14ac:dyDescent="0.3">
      <c r="A178" t="s">
        <v>14</v>
      </c>
      <c r="B178">
        <v>9</v>
      </c>
      <c r="D178" t="s">
        <v>20</v>
      </c>
      <c r="E178">
        <v>337</v>
      </c>
    </row>
    <row r="179" spans="1:5" x14ac:dyDescent="0.3">
      <c r="A179" t="s">
        <v>14</v>
      </c>
      <c r="B179">
        <v>554</v>
      </c>
      <c r="D179" t="s">
        <v>20</v>
      </c>
      <c r="E179">
        <v>107</v>
      </c>
    </row>
    <row r="180" spans="1:5" x14ac:dyDescent="0.3">
      <c r="A180" t="s">
        <v>14</v>
      </c>
      <c r="B180">
        <v>648</v>
      </c>
      <c r="D180" t="s">
        <v>20</v>
      </c>
      <c r="E180">
        <v>183</v>
      </c>
    </row>
    <row r="181" spans="1:5" x14ac:dyDescent="0.3">
      <c r="A181" t="s">
        <v>14</v>
      </c>
      <c r="B181">
        <v>21</v>
      </c>
      <c r="D181" t="s">
        <v>20</v>
      </c>
      <c r="E181">
        <v>72</v>
      </c>
    </row>
    <row r="182" spans="1:5" x14ac:dyDescent="0.3">
      <c r="A182" t="s">
        <v>14</v>
      </c>
      <c r="B182">
        <v>54</v>
      </c>
      <c r="D182" t="s">
        <v>20</v>
      </c>
      <c r="E182">
        <v>295</v>
      </c>
    </row>
    <row r="183" spans="1:5" x14ac:dyDescent="0.3">
      <c r="A183" t="s">
        <v>14</v>
      </c>
      <c r="B183">
        <v>120</v>
      </c>
      <c r="D183" t="s">
        <v>20</v>
      </c>
      <c r="E183">
        <v>142</v>
      </c>
    </row>
    <row r="184" spans="1:5" x14ac:dyDescent="0.3">
      <c r="A184" t="s">
        <v>14</v>
      </c>
      <c r="B184">
        <v>579</v>
      </c>
      <c r="D184" t="s">
        <v>20</v>
      </c>
      <c r="E184">
        <v>85</v>
      </c>
    </row>
    <row r="185" spans="1:5" x14ac:dyDescent="0.3">
      <c r="A185" t="s">
        <v>14</v>
      </c>
      <c r="B185">
        <v>2072</v>
      </c>
      <c r="D185" t="s">
        <v>20</v>
      </c>
      <c r="E185">
        <v>659</v>
      </c>
    </row>
    <row r="186" spans="1:5" x14ac:dyDescent="0.3">
      <c r="A186" t="s">
        <v>14</v>
      </c>
      <c r="B186">
        <v>0</v>
      </c>
      <c r="D186" t="s">
        <v>20</v>
      </c>
      <c r="E186">
        <v>121</v>
      </c>
    </row>
    <row r="187" spans="1:5" x14ac:dyDescent="0.3">
      <c r="A187" t="s">
        <v>14</v>
      </c>
      <c r="B187">
        <v>1796</v>
      </c>
      <c r="D187" t="s">
        <v>20</v>
      </c>
      <c r="E187">
        <v>3742</v>
      </c>
    </row>
    <row r="188" spans="1:5" x14ac:dyDescent="0.3">
      <c r="A188" t="s">
        <v>14</v>
      </c>
      <c r="B188">
        <v>62</v>
      </c>
      <c r="D188" t="s">
        <v>20</v>
      </c>
      <c r="E188">
        <v>223</v>
      </c>
    </row>
    <row r="189" spans="1:5" x14ac:dyDescent="0.3">
      <c r="A189" t="s">
        <v>14</v>
      </c>
      <c r="B189">
        <v>347</v>
      </c>
      <c r="D189" t="s">
        <v>20</v>
      </c>
      <c r="E189">
        <v>133</v>
      </c>
    </row>
    <row r="190" spans="1:5" x14ac:dyDescent="0.3">
      <c r="A190" t="s">
        <v>14</v>
      </c>
      <c r="B190">
        <v>19</v>
      </c>
      <c r="D190" t="s">
        <v>20</v>
      </c>
      <c r="E190">
        <v>5168</v>
      </c>
    </row>
    <row r="191" spans="1:5" x14ac:dyDescent="0.3">
      <c r="A191" t="s">
        <v>14</v>
      </c>
      <c r="B191">
        <v>1258</v>
      </c>
      <c r="D191" t="s">
        <v>20</v>
      </c>
      <c r="E191">
        <v>307</v>
      </c>
    </row>
    <row r="192" spans="1:5" x14ac:dyDescent="0.3">
      <c r="A192" t="s">
        <v>14</v>
      </c>
      <c r="B192">
        <v>362</v>
      </c>
      <c r="D192" t="s">
        <v>20</v>
      </c>
      <c r="E192">
        <v>2441</v>
      </c>
    </row>
    <row r="193" spans="1:5" x14ac:dyDescent="0.3">
      <c r="A193" t="s">
        <v>14</v>
      </c>
      <c r="B193">
        <v>133</v>
      </c>
      <c r="D193" t="s">
        <v>20</v>
      </c>
      <c r="E193">
        <v>1385</v>
      </c>
    </row>
    <row r="194" spans="1:5" x14ac:dyDescent="0.3">
      <c r="A194" t="s">
        <v>14</v>
      </c>
      <c r="B194">
        <v>846</v>
      </c>
      <c r="D194" t="s">
        <v>20</v>
      </c>
      <c r="E194">
        <v>190</v>
      </c>
    </row>
    <row r="195" spans="1:5" x14ac:dyDescent="0.3">
      <c r="A195" t="s">
        <v>14</v>
      </c>
      <c r="B195">
        <v>10</v>
      </c>
      <c r="D195" t="s">
        <v>20</v>
      </c>
      <c r="E195">
        <v>470</v>
      </c>
    </row>
    <row r="196" spans="1:5" x14ac:dyDescent="0.3">
      <c r="A196" t="s">
        <v>14</v>
      </c>
      <c r="B196">
        <v>191</v>
      </c>
      <c r="D196" t="s">
        <v>20</v>
      </c>
      <c r="E196">
        <v>253</v>
      </c>
    </row>
    <row r="197" spans="1:5" x14ac:dyDescent="0.3">
      <c r="A197" t="s">
        <v>14</v>
      </c>
      <c r="B197">
        <v>1979</v>
      </c>
      <c r="D197" t="s">
        <v>20</v>
      </c>
      <c r="E197">
        <v>1113</v>
      </c>
    </row>
    <row r="198" spans="1:5" x14ac:dyDescent="0.3">
      <c r="A198" t="s">
        <v>14</v>
      </c>
      <c r="B198">
        <v>63</v>
      </c>
      <c r="D198" t="s">
        <v>20</v>
      </c>
      <c r="E198">
        <v>2283</v>
      </c>
    </row>
    <row r="199" spans="1:5" x14ac:dyDescent="0.3">
      <c r="A199" t="s">
        <v>14</v>
      </c>
      <c r="B199">
        <v>6080</v>
      </c>
      <c r="D199" t="s">
        <v>20</v>
      </c>
      <c r="E199">
        <v>1095</v>
      </c>
    </row>
    <row r="200" spans="1:5" x14ac:dyDescent="0.3">
      <c r="A200" t="s">
        <v>14</v>
      </c>
      <c r="B200">
        <v>80</v>
      </c>
      <c r="D200" t="s">
        <v>20</v>
      </c>
      <c r="E200">
        <v>1690</v>
      </c>
    </row>
    <row r="201" spans="1:5" x14ac:dyDescent="0.3">
      <c r="A201" t="s">
        <v>14</v>
      </c>
      <c r="B201">
        <v>9</v>
      </c>
      <c r="D201" t="s">
        <v>20</v>
      </c>
      <c r="E201">
        <v>191</v>
      </c>
    </row>
    <row r="202" spans="1:5" x14ac:dyDescent="0.3">
      <c r="A202" t="s">
        <v>14</v>
      </c>
      <c r="B202">
        <v>1784</v>
      </c>
      <c r="D202" t="s">
        <v>20</v>
      </c>
      <c r="E202">
        <v>2013</v>
      </c>
    </row>
    <row r="203" spans="1:5" x14ac:dyDescent="0.3">
      <c r="A203" t="s">
        <v>14</v>
      </c>
      <c r="B203">
        <v>243</v>
      </c>
      <c r="D203" t="s">
        <v>20</v>
      </c>
      <c r="E203">
        <v>1703</v>
      </c>
    </row>
    <row r="204" spans="1:5" x14ac:dyDescent="0.3">
      <c r="A204" t="s">
        <v>14</v>
      </c>
      <c r="B204">
        <v>1296</v>
      </c>
      <c r="D204" t="s">
        <v>20</v>
      </c>
      <c r="E204">
        <v>80</v>
      </c>
    </row>
    <row r="205" spans="1:5" x14ac:dyDescent="0.3">
      <c r="A205" t="s">
        <v>14</v>
      </c>
      <c r="B205">
        <v>77</v>
      </c>
      <c r="D205" t="s">
        <v>20</v>
      </c>
      <c r="E205">
        <v>41</v>
      </c>
    </row>
    <row r="206" spans="1:5" x14ac:dyDescent="0.3">
      <c r="A206" t="s">
        <v>14</v>
      </c>
      <c r="B206">
        <v>395</v>
      </c>
      <c r="D206" t="s">
        <v>20</v>
      </c>
      <c r="E206">
        <v>187</v>
      </c>
    </row>
    <row r="207" spans="1:5" x14ac:dyDescent="0.3">
      <c r="A207" t="s">
        <v>14</v>
      </c>
      <c r="B207">
        <v>49</v>
      </c>
      <c r="D207" t="s">
        <v>20</v>
      </c>
      <c r="E207">
        <v>2875</v>
      </c>
    </row>
    <row r="208" spans="1:5" x14ac:dyDescent="0.3">
      <c r="A208" t="s">
        <v>14</v>
      </c>
      <c r="B208">
        <v>180</v>
      </c>
      <c r="D208" t="s">
        <v>20</v>
      </c>
      <c r="E208">
        <v>88</v>
      </c>
    </row>
    <row r="209" spans="1:5" x14ac:dyDescent="0.3">
      <c r="A209" t="s">
        <v>14</v>
      </c>
      <c r="B209">
        <v>2690</v>
      </c>
      <c r="D209" t="s">
        <v>20</v>
      </c>
      <c r="E209">
        <v>191</v>
      </c>
    </row>
    <row r="210" spans="1:5" x14ac:dyDescent="0.3">
      <c r="A210" t="s">
        <v>14</v>
      </c>
      <c r="B210">
        <v>2779</v>
      </c>
      <c r="D210" t="s">
        <v>20</v>
      </c>
      <c r="E210">
        <v>139</v>
      </c>
    </row>
    <row r="211" spans="1:5" x14ac:dyDescent="0.3">
      <c r="A211" t="s">
        <v>14</v>
      </c>
      <c r="B211">
        <v>92</v>
      </c>
      <c r="D211" t="s">
        <v>20</v>
      </c>
      <c r="E211">
        <v>186</v>
      </c>
    </row>
    <row r="212" spans="1:5" x14ac:dyDescent="0.3">
      <c r="A212" t="s">
        <v>14</v>
      </c>
      <c r="B212">
        <v>1028</v>
      </c>
      <c r="D212" t="s">
        <v>20</v>
      </c>
      <c r="E212">
        <v>112</v>
      </c>
    </row>
    <row r="213" spans="1:5" x14ac:dyDescent="0.3">
      <c r="A213" t="s">
        <v>14</v>
      </c>
      <c r="B213">
        <v>26</v>
      </c>
      <c r="D213" t="s">
        <v>20</v>
      </c>
      <c r="E213">
        <v>101</v>
      </c>
    </row>
    <row r="214" spans="1:5" x14ac:dyDescent="0.3">
      <c r="A214" t="s">
        <v>14</v>
      </c>
      <c r="B214">
        <v>1790</v>
      </c>
      <c r="D214" t="s">
        <v>20</v>
      </c>
      <c r="E214">
        <v>206</v>
      </c>
    </row>
    <row r="215" spans="1:5" x14ac:dyDescent="0.3">
      <c r="A215" t="s">
        <v>14</v>
      </c>
      <c r="B215">
        <v>37</v>
      </c>
      <c r="D215" t="s">
        <v>20</v>
      </c>
      <c r="E215">
        <v>154</v>
      </c>
    </row>
    <row r="216" spans="1:5" x14ac:dyDescent="0.3">
      <c r="A216" t="s">
        <v>14</v>
      </c>
      <c r="B216">
        <v>35</v>
      </c>
      <c r="D216" t="s">
        <v>20</v>
      </c>
      <c r="E216">
        <v>5966</v>
      </c>
    </row>
    <row r="217" spans="1:5" x14ac:dyDescent="0.3">
      <c r="A217" t="s">
        <v>14</v>
      </c>
      <c r="B217">
        <v>558</v>
      </c>
      <c r="D217" t="s">
        <v>20</v>
      </c>
      <c r="E217">
        <v>169</v>
      </c>
    </row>
    <row r="218" spans="1:5" x14ac:dyDescent="0.3">
      <c r="A218" t="s">
        <v>14</v>
      </c>
      <c r="B218">
        <v>64</v>
      </c>
      <c r="D218" t="s">
        <v>20</v>
      </c>
      <c r="E218">
        <v>2106</v>
      </c>
    </row>
    <row r="219" spans="1:5" x14ac:dyDescent="0.3">
      <c r="A219" t="s">
        <v>14</v>
      </c>
      <c r="B219">
        <v>245</v>
      </c>
      <c r="D219" t="s">
        <v>20</v>
      </c>
      <c r="E219">
        <v>131</v>
      </c>
    </row>
    <row r="220" spans="1:5" x14ac:dyDescent="0.3">
      <c r="A220" t="s">
        <v>14</v>
      </c>
      <c r="B220">
        <v>71</v>
      </c>
      <c r="D220" t="s">
        <v>20</v>
      </c>
      <c r="E220">
        <v>84</v>
      </c>
    </row>
    <row r="221" spans="1:5" x14ac:dyDescent="0.3">
      <c r="A221" t="s">
        <v>14</v>
      </c>
      <c r="B221">
        <v>42</v>
      </c>
      <c r="D221" t="s">
        <v>20</v>
      </c>
      <c r="E221">
        <v>155</v>
      </c>
    </row>
    <row r="222" spans="1:5" x14ac:dyDescent="0.3">
      <c r="A222" t="s">
        <v>14</v>
      </c>
      <c r="B222">
        <v>156</v>
      </c>
      <c r="D222" t="s">
        <v>20</v>
      </c>
      <c r="E222">
        <v>189</v>
      </c>
    </row>
    <row r="223" spans="1:5" x14ac:dyDescent="0.3">
      <c r="A223" t="s">
        <v>14</v>
      </c>
      <c r="B223">
        <v>1368</v>
      </c>
      <c r="D223" t="s">
        <v>20</v>
      </c>
      <c r="E223">
        <v>4799</v>
      </c>
    </row>
    <row r="224" spans="1:5" x14ac:dyDescent="0.3">
      <c r="A224" t="s">
        <v>14</v>
      </c>
      <c r="B224">
        <v>102</v>
      </c>
      <c r="D224" t="s">
        <v>20</v>
      </c>
      <c r="E224">
        <v>1137</v>
      </c>
    </row>
    <row r="225" spans="1:5" x14ac:dyDescent="0.3">
      <c r="A225" t="s">
        <v>14</v>
      </c>
      <c r="B225">
        <v>86</v>
      </c>
      <c r="D225" t="s">
        <v>20</v>
      </c>
      <c r="E225">
        <v>1152</v>
      </c>
    </row>
    <row r="226" spans="1:5" x14ac:dyDescent="0.3">
      <c r="A226" t="s">
        <v>14</v>
      </c>
      <c r="B226">
        <v>253</v>
      </c>
      <c r="D226" t="s">
        <v>20</v>
      </c>
      <c r="E226">
        <v>50</v>
      </c>
    </row>
    <row r="227" spans="1:5" x14ac:dyDescent="0.3">
      <c r="A227" t="s">
        <v>14</v>
      </c>
      <c r="B227">
        <v>157</v>
      </c>
      <c r="D227" t="s">
        <v>20</v>
      </c>
      <c r="E227">
        <v>3059</v>
      </c>
    </row>
    <row r="228" spans="1:5" x14ac:dyDescent="0.3">
      <c r="A228" t="s">
        <v>14</v>
      </c>
      <c r="B228">
        <v>183</v>
      </c>
      <c r="D228" t="s">
        <v>20</v>
      </c>
      <c r="E228">
        <v>34</v>
      </c>
    </row>
    <row r="229" spans="1:5" x14ac:dyDescent="0.3">
      <c r="A229" t="s">
        <v>14</v>
      </c>
      <c r="B229">
        <v>82</v>
      </c>
      <c r="D229" t="s">
        <v>20</v>
      </c>
      <c r="E229">
        <v>220</v>
      </c>
    </row>
    <row r="230" spans="1:5" x14ac:dyDescent="0.3">
      <c r="A230" t="s">
        <v>14</v>
      </c>
      <c r="B230">
        <v>1</v>
      </c>
      <c r="D230" t="s">
        <v>20</v>
      </c>
      <c r="E230">
        <v>1604</v>
      </c>
    </row>
    <row r="231" spans="1:5" x14ac:dyDescent="0.3">
      <c r="A231" t="s">
        <v>14</v>
      </c>
      <c r="B231">
        <v>1198</v>
      </c>
      <c r="D231" t="s">
        <v>20</v>
      </c>
      <c r="E231">
        <v>454</v>
      </c>
    </row>
    <row r="232" spans="1:5" x14ac:dyDescent="0.3">
      <c r="A232" t="s">
        <v>14</v>
      </c>
      <c r="B232">
        <v>648</v>
      </c>
      <c r="D232" t="s">
        <v>20</v>
      </c>
      <c r="E232">
        <v>123</v>
      </c>
    </row>
    <row r="233" spans="1:5" x14ac:dyDescent="0.3">
      <c r="A233" t="s">
        <v>14</v>
      </c>
      <c r="B233">
        <v>64</v>
      </c>
      <c r="D233" t="s">
        <v>20</v>
      </c>
      <c r="E233">
        <v>299</v>
      </c>
    </row>
    <row r="234" spans="1:5" x14ac:dyDescent="0.3">
      <c r="A234" t="s">
        <v>14</v>
      </c>
      <c r="B234">
        <v>62</v>
      </c>
      <c r="D234" t="s">
        <v>20</v>
      </c>
      <c r="E234">
        <v>2237</v>
      </c>
    </row>
    <row r="235" spans="1:5" x14ac:dyDescent="0.3">
      <c r="A235" t="s">
        <v>14</v>
      </c>
      <c r="B235">
        <v>750</v>
      </c>
      <c r="D235" t="s">
        <v>20</v>
      </c>
      <c r="E235">
        <v>645</v>
      </c>
    </row>
    <row r="236" spans="1:5" x14ac:dyDescent="0.3">
      <c r="A236" t="s">
        <v>14</v>
      </c>
      <c r="B236">
        <v>105</v>
      </c>
      <c r="D236" t="s">
        <v>20</v>
      </c>
      <c r="E236">
        <v>484</v>
      </c>
    </row>
    <row r="237" spans="1:5" x14ac:dyDescent="0.3">
      <c r="A237" t="s">
        <v>14</v>
      </c>
      <c r="B237">
        <v>2604</v>
      </c>
      <c r="D237" t="s">
        <v>20</v>
      </c>
      <c r="E237">
        <v>154</v>
      </c>
    </row>
    <row r="238" spans="1:5" x14ac:dyDescent="0.3">
      <c r="A238" t="s">
        <v>14</v>
      </c>
      <c r="B238">
        <v>65</v>
      </c>
      <c r="D238" t="s">
        <v>20</v>
      </c>
      <c r="E238">
        <v>82</v>
      </c>
    </row>
    <row r="239" spans="1:5" x14ac:dyDescent="0.3">
      <c r="A239" t="s">
        <v>14</v>
      </c>
      <c r="B239">
        <v>94</v>
      </c>
      <c r="D239" t="s">
        <v>20</v>
      </c>
      <c r="E239">
        <v>134</v>
      </c>
    </row>
    <row r="240" spans="1:5" x14ac:dyDescent="0.3">
      <c r="A240" t="s">
        <v>14</v>
      </c>
      <c r="B240">
        <v>257</v>
      </c>
      <c r="D240" t="s">
        <v>20</v>
      </c>
      <c r="E240">
        <v>5203</v>
      </c>
    </row>
    <row r="241" spans="1:5" x14ac:dyDescent="0.3">
      <c r="A241" t="s">
        <v>14</v>
      </c>
      <c r="B241">
        <v>2928</v>
      </c>
      <c r="D241" t="s">
        <v>20</v>
      </c>
      <c r="E241">
        <v>94</v>
      </c>
    </row>
    <row r="242" spans="1:5" x14ac:dyDescent="0.3">
      <c r="A242" t="s">
        <v>14</v>
      </c>
      <c r="B242">
        <v>4697</v>
      </c>
      <c r="D242" t="s">
        <v>20</v>
      </c>
      <c r="E242">
        <v>205</v>
      </c>
    </row>
    <row r="243" spans="1:5" x14ac:dyDescent="0.3">
      <c r="A243" t="s">
        <v>14</v>
      </c>
      <c r="B243">
        <v>2915</v>
      </c>
      <c r="D243" t="s">
        <v>20</v>
      </c>
      <c r="E243">
        <v>92</v>
      </c>
    </row>
    <row r="244" spans="1:5" x14ac:dyDescent="0.3">
      <c r="A244" t="s">
        <v>14</v>
      </c>
      <c r="B244">
        <v>18</v>
      </c>
      <c r="D244" t="s">
        <v>20</v>
      </c>
      <c r="E244">
        <v>219</v>
      </c>
    </row>
    <row r="245" spans="1:5" x14ac:dyDescent="0.3">
      <c r="A245" t="s">
        <v>14</v>
      </c>
      <c r="B245">
        <v>602</v>
      </c>
      <c r="D245" t="s">
        <v>20</v>
      </c>
      <c r="E245">
        <v>2526</v>
      </c>
    </row>
    <row r="246" spans="1:5" x14ac:dyDescent="0.3">
      <c r="A246" t="s">
        <v>14</v>
      </c>
      <c r="B246">
        <v>1</v>
      </c>
      <c r="D246" t="s">
        <v>20</v>
      </c>
      <c r="E246">
        <v>94</v>
      </c>
    </row>
    <row r="247" spans="1:5" x14ac:dyDescent="0.3">
      <c r="A247" t="s">
        <v>14</v>
      </c>
      <c r="B247">
        <v>3868</v>
      </c>
      <c r="D247" t="s">
        <v>20</v>
      </c>
      <c r="E247">
        <v>1713</v>
      </c>
    </row>
    <row r="248" spans="1:5" x14ac:dyDescent="0.3">
      <c r="A248" t="s">
        <v>14</v>
      </c>
      <c r="B248">
        <v>504</v>
      </c>
      <c r="D248" t="s">
        <v>20</v>
      </c>
      <c r="E248">
        <v>249</v>
      </c>
    </row>
    <row r="249" spans="1:5" x14ac:dyDescent="0.3">
      <c r="A249" t="s">
        <v>14</v>
      </c>
      <c r="B249">
        <v>14</v>
      </c>
      <c r="D249" t="s">
        <v>20</v>
      </c>
      <c r="E249">
        <v>192</v>
      </c>
    </row>
    <row r="250" spans="1:5" x14ac:dyDescent="0.3">
      <c r="A250" t="s">
        <v>14</v>
      </c>
      <c r="B250">
        <v>750</v>
      </c>
      <c r="D250" t="s">
        <v>20</v>
      </c>
      <c r="E250">
        <v>247</v>
      </c>
    </row>
    <row r="251" spans="1:5" x14ac:dyDescent="0.3">
      <c r="A251" t="s">
        <v>14</v>
      </c>
      <c r="B251">
        <v>77</v>
      </c>
      <c r="D251" t="s">
        <v>20</v>
      </c>
      <c r="E251">
        <v>2293</v>
      </c>
    </row>
    <row r="252" spans="1:5" x14ac:dyDescent="0.3">
      <c r="A252" t="s">
        <v>14</v>
      </c>
      <c r="B252">
        <v>752</v>
      </c>
      <c r="D252" t="s">
        <v>20</v>
      </c>
      <c r="E252">
        <v>3131</v>
      </c>
    </row>
    <row r="253" spans="1:5" x14ac:dyDescent="0.3">
      <c r="A253" t="s">
        <v>14</v>
      </c>
      <c r="B253">
        <v>131</v>
      </c>
      <c r="D253" t="s">
        <v>20</v>
      </c>
      <c r="E253">
        <v>143</v>
      </c>
    </row>
    <row r="254" spans="1:5" x14ac:dyDescent="0.3">
      <c r="A254" t="s">
        <v>14</v>
      </c>
      <c r="B254">
        <v>87</v>
      </c>
      <c r="D254" t="s">
        <v>20</v>
      </c>
      <c r="E254">
        <v>296</v>
      </c>
    </row>
    <row r="255" spans="1:5" x14ac:dyDescent="0.3">
      <c r="A255" t="s">
        <v>14</v>
      </c>
      <c r="B255">
        <v>1063</v>
      </c>
      <c r="D255" t="s">
        <v>20</v>
      </c>
      <c r="E255">
        <v>170</v>
      </c>
    </row>
    <row r="256" spans="1:5" x14ac:dyDescent="0.3">
      <c r="A256" t="s">
        <v>14</v>
      </c>
      <c r="B256">
        <v>76</v>
      </c>
      <c r="D256" t="s">
        <v>20</v>
      </c>
      <c r="E256">
        <v>86</v>
      </c>
    </row>
    <row r="257" spans="1:5" x14ac:dyDescent="0.3">
      <c r="A257" t="s">
        <v>14</v>
      </c>
      <c r="B257">
        <v>4428</v>
      </c>
      <c r="D257" t="s">
        <v>20</v>
      </c>
      <c r="E257">
        <v>6286</v>
      </c>
    </row>
    <row r="258" spans="1:5" x14ac:dyDescent="0.3">
      <c r="A258" t="s">
        <v>14</v>
      </c>
      <c r="B258">
        <v>58</v>
      </c>
      <c r="D258" t="s">
        <v>20</v>
      </c>
      <c r="E258">
        <v>3727</v>
      </c>
    </row>
    <row r="259" spans="1:5" x14ac:dyDescent="0.3">
      <c r="A259" t="s">
        <v>14</v>
      </c>
      <c r="B259">
        <v>111</v>
      </c>
      <c r="D259" t="s">
        <v>20</v>
      </c>
      <c r="E259">
        <v>1605</v>
      </c>
    </row>
    <row r="260" spans="1:5" x14ac:dyDescent="0.3">
      <c r="A260" t="s">
        <v>14</v>
      </c>
      <c r="B260">
        <v>2955</v>
      </c>
      <c r="D260" t="s">
        <v>20</v>
      </c>
      <c r="E260">
        <v>2120</v>
      </c>
    </row>
    <row r="261" spans="1:5" x14ac:dyDescent="0.3">
      <c r="A261" t="s">
        <v>14</v>
      </c>
      <c r="B261">
        <v>1657</v>
      </c>
      <c r="D261" t="s">
        <v>20</v>
      </c>
      <c r="E261">
        <v>50</v>
      </c>
    </row>
    <row r="262" spans="1:5" x14ac:dyDescent="0.3">
      <c r="A262" t="s">
        <v>14</v>
      </c>
      <c r="B262">
        <v>926</v>
      </c>
      <c r="D262" t="s">
        <v>20</v>
      </c>
      <c r="E262">
        <v>2080</v>
      </c>
    </row>
    <row r="263" spans="1:5" x14ac:dyDescent="0.3">
      <c r="A263" t="s">
        <v>14</v>
      </c>
      <c r="B263">
        <v>77</v>
      </c>
      <c r="D263" t="s">
        <v>20</v>
      </c>
      <c r="E263">
        <v>2105</v>
      </c>
    </row>
    <row r="264" spans="1:5" x14ac:dyDescent="0.3">
      <c r="A264" t="s">
        <v>14</v>
      </c>
      <c r="B264">
        <v>1748</v>
      </c>
      <c r="D264" t="s">
        <v>20</v>
      </c>
      <c r="E264">
        <v>2436</v>
      </c>
    </row>
    <row r="265" spans="1:5" x14ac:dyDescent="0.3">
      <c r="A265" t="s">
        <v>14</v>
      </c>
      <c r="B265">
        <v>79</v>
      </c>
      <c r="D265" t="s">
        <v>20</v>
      </c>
      <c r="E265">
        <v>80</v>
      </c>
    </row>
    <row r="266" spans="1:5" x14ac:dyDescent="0.3">
      <c r="A266" t="s">
        <v>14</v>
      </c>
      <c r="B266">
        <v>889</v>
      </c>
      <c r="D266" t="s">
        <v>20</v>
      </c>
      <c r="E266">
        <v>42</v>
      </c>
    </row>
    <row r="267" spans="1:5" x14ac:dyDescent="0.3">
      <c r="A267" t="s">
        <v>14</v>
      </c>
      <c r="B267">
        <v>56</v>
      </c>
      <c r="D267" t="s">
        <v>20</v>
      </c>
      <c r="E267">
        <v>139</v>
      </c>
    </row>
    <row r="268" spans="1:5" x14ac:dyDescent="0.3">
      <c r="A268" t="s">
        <v>14</v>
      </c>
      <c r="B268">
        <v>1</v>
      </c>
      <c r="D268" t="s">
        <v>20</v>
      </c>
      <c r="E268">
        <v>159</v>
      </c>
    </row>
    <row r="269" spans="1:5" x14ac:dyDescent="0.3">
      <c r="A269" t="s">
        <v>14</v>
      </c>
      <c r="B269">
        <v>83</v>
      </c>
      <c r="D269" t="s">
        <v>20</v>
      </c>
      <c r="E269">
        <v>381</v>
      </c>
    </row>
    <row r="270" spans="1:5" x14ac:dyDescent="0.3">
      <c r="A270" t="s">
        <v>14</v>
      </c>
      <c r="B270">
        <v>2025</v>
      </c>
      <c r="D270" t="s">
        <v>20</v>
      </c>
      <c r="E270">
        <v>194</v>
      </c>
    </row>
    <row r="271" spans="1:5" x14ac:dyDescent="0.3">
      <c r="A271" t="s">
        <v>14</v>
      </c>
      <c r="B271">
        <v>14</v>
      </c>
      <c r="D271" t="s">
        <v>20</v>
      </c>
      <c r="E271">
        <v>106</v>
      </c>
    </row>
    <row r="272" spans="1:5" x14ac:dyDescent="0.3">
      <c r="A272" t="s">
        <v>14</v>
      </c>
      <c r="B272">
        <v>656</v>
      </c>
      <c r="D272" t="s">
        <v>20</v>
      </c>
      <c r="E272">
        <v>142</v>
      </c>
    </row>
    <row r="273" spans="1:5" x14ac:dyDescent="0.3">
      <c r="A273" t="s">
        <v>14</v>
      </c>
      <c r="B273">
        <v>1596</v>
      </c>
      <c r="D273" t="s">
        <v>20</v>
      </c>
      <c r="E273">
        <v>211</v>
      </c>
    </row>
    <row r="274" spans="1:5" x14ac:dyDescent="0.3">
      <c r="A274" t="s">
        <v>14</v>
      </c>
      <c r="B274">
        <v>10</v>
      </c>
      <c r="D274" t="s">
        <v>20</v>
      </c>
      <c r="E274">
        <v>2756</v>
      </c>
    </row>
    <row r="275" spans="1:5" x14ac:dyDescent="0.3">
      <c r="A275" t="s">
        <v>14</v>
      </c>
      <c r="B275">
        <v>1121</v>
      </c>
      <c r="D275" t="s">
        <v>20</v>
      </c>
      <c r="E275">
        <v>173</v>
      </c>
    </row>
    <row r="276" spans="1:5" x14ac:dyDescent="0.3">
      <c r="A276" t="s">
        <v>14</v>
      </c>
      <c r="B276">
        <v>15</v>
      </c>
      <c r="D276" t="s">
        <v>20</v>
      </c>
      <c r="E276">
        <v>87</v>
      </c>
    </row>
    <row r="277" spans="1:5" x14ac:dyDescent="0.3">
      <c r="A277" t="s">
        <v>14</v>
      </c>
      <c r="B277">
        <v>191</v>
      </c>
      <c r="D277" t="s">
        <v>20</v>
      </c>
      <c r="E277">
        <v>1572</v>
      </c>
    </row>
    <row r="278" spans="1:5" x14ac:dyDescent="0.3">
      <c r="A278" t="s">
        <v>14</v>
      </c>
      <c r="B278">
        <v>16</v>
      </c>
      <c r="D278" t="s">
        <v>20</v>
      </c>
      <c r="E278">
        <v>2346</v>
      </c>
    </row>
    <row r="279" spans="1:5" x14ac:dyDescent="0.3">
      <c r="A279" t="s">
        <v>14</v>
      </c>
      <c r="B279">
        <v>17</v>
      </c>
      <c r="D279" t="s">
        <v>20</v>
      </c>
      <c r="E279">
        <v>115</v>
      </c>
    </row>
    <row r="280" spans="1:5" x14ac:dyDescent="0.3">
      <c r="A280" t="s">
        <v>14</v>
      </c>
      <c r="B280">
        <v>34</v>
      </c>
      <c r="D280" t="s">
        <v>20</v>
      </c>
      <c r="E280">
        <v>85</v>
      </c>
    </row>
    <row r="281" spans="1:5" x14ac:dyDescent="0.3">
      <c r="A281" t="s">
        <v>14</v>
      </c>
      <c r="B281">
        <v>1</v>
      </c>
      <c r="D281" t="s">
        <v>20</v>
      </c>
      <c r="E281">
        <v>144</v>
      </c>
    </row>
    <row r="282" spans="1:5" x14ac:dyDescent="0.3">
      <c r="A282" t="s">
        <v>14</v>
      </c>
      <c r="B282">
        <v>1274</v>
      </c>
      <c r="D282" t="s">
        <v>20</v>
      </c>
      <c r="E282">
        <v>2443</v>
      </c>
    </row>
    <row r="283" spans="1:5" x14ac:dyDescent="0.3">
      <c r="A283" t="s">
        <v>14</v>
      </c>
      <c r="B283">
        <v>210</v>
      </c>
      <c r="D283" t="s">
        <v>20</v>
      </c>
      <c r="E283">
        <v>64</v>
      </c>
    </row>
    <row r="284" spans="1:5" x14ac:dyDescent="0.3">
      <c r="A284" t="s">
        <v>14</v>
      </c>
      <c r="B284">
        <v>248</v>
      </c>
      <c r="D284" t="s">
        <v>20</v>
      </c>
      <c r="E284">
        <v>268</v>
      </c>
    </row>
    <row r="285" spans="1:5" x14ac:dyDescent="0.3">
      <c r="A285" t="s">
        <v>14</v>
      </c>
      <c r="B285">
        <v>513</v>
      </c>
      <c r="D285" t="s">
        <v>20</v>
      </c>
      <c r="E285">
        <v>195</v>
      </c>
    </row>
    <row r="286" spans="1:5" x14ac:dyDescent="0.3">
      <c r="A286" t="s">
        <v>14</v>
      </c>
      <c r="B286">
        <v>3410</v>
      </c>
      <c r="D286" t="s">
        <v>20</v>
      </c>
      <c r="E286">
        <v>186</v>
      </c>
    </row>
    <row r="287" spans="1:5" x14ac:dyDescent="0.3">
      <c r="A287" t="s">
        <v>14</v>
      </c>
      <c r="B287">
        <v>10</v>
      </c>
      <c r="D287" t="s">
        <v>20</v>
      </c>
      <c r="E287">
        <v>460</v>
      </c>
    </row>
    <row r="288" spans="1:5" x14ac:dyDescent="0.3">
      <c r="A288" t="s">
        <v>14</v>
      </c>
      <c r="B288">
        <v>2201</v>
      </c>
      <c r="D288" t="s">
        <v>20</v>
      </c>
      <c r="E288">
        <v>2528</v>
      </c>
    </row>
    <row r="289" spans="1:5" x14ac:dyDescent="0.3">
      <c r="A289" t="s">
        <v>14</v>
      </c>
      <c r="B289">
        <v>676</v>
      </c>
      <c r="D289" t="s">
        <v>20</v>
      </c>
      <c r="E289">
        <v>3657</v>
      </c>
    </row>
    <row r="290" spans="1:5" x14ac:dyDescent="0.3">
      <c r="A290" t="s">
        <v>14</v>
      </c>
      <c r="B290">
        <v>831</v>
      </c>
      <c r="D290" t="s">
        <v>20</v>
      </c>
      <c r="E290">
        <v>131</v>
      </c>
    </row>
    <row r="291" spans="1:5" x14ac:dyDescent="0.3">
      <c r="A291" t="s">
        <v>14</v>
      </c>
      <c r="B291">
        <v>859</v>
      </c>
      <c r="D291" t="s">
        <v>20</v>
      </c>
      <c r="E291">
        <v>239</v>
      </c>
    </row>
    <row r="292" spans="1:5" x14ac:dyDescent="0.3">
      <c r="A292" t="s">
        <v>14</v>
      </c>
      <c r="B292">
        <v>45</v>
      </c>
      <c r="D292" t="s">
        <v>20</v>
      </c>
      <c r="E292">
        <v>78</v>
      </c>
    </row>
    <row r="293" spans="1:5" x14ac:dyDescent="0.3">
      <c r="A293" t="s">
        <v>14</v>
      </c>
      <c r="B293">
        <v>6</v>
      </c>
      <c r="D293" t="s">
        <v>20</v>
      </c>
      <c r="E293">
        <v>1773</v>
      </c>
    </row>
    <row r="294" spans="1:5" x14ac:dyDescent="0.3">
      <c r="A294" t="s">
        <v>14</v>
      </c>
      <c r="B294">
        <v>7</v>
      </c>
      <c r="D294" t="s">
        <v>20</v>
      </c>
      <c r="E294">
        <v>32</v>
      </c>
    </row>
    <row r="295" spans="1:5" x14ac:dyDescent="0.3">
      <c r="A295" t="s">
        <v>14</v>
      </c>
      <c r="B295">
        <v>31</v>
      </c>
      <c r="D295" t="s">
        <v>20</v>
      </c>
      <c r="E295">
        <v>369</v>
      </c>
    </row>
    <row r="296" spans="1:5" x14ac:dyDescent="0.3">
      <c r="A296" t="s">
        <v>14</v>
      </c>
      <c r="B296">
        <v>78</v>
      </c>
      <c r="D296" t="s">
        <v>20</v>
      </c>
      <c r="E296">
        <v>89</v>
      </c>
    </row>
    <row r="297" spans="1:5" x14ac:dyDescent="0.3">
      <c r="A297" t="s">
        <v>14</v>
      </c>
      <c r="B297">
        <v>1225</v>
      </c>
      <c r="D297" t="s">
        <v>20</v>
      </c>
      <c r="E297">
        <v>147</v>
      </c>
    </row>
    <row r="298" spans="1:5" x14ac:dyDescent="0.3">
      <c r="A298" t="s">
        <v>14</v>
      </c>
      <c r="B298">
        <v>1</v>
      </c>
      <c r="D298" t="s">
        <v>20</v>
      </c>
      <c r="E298">
        <v>126</v>
      </c>
    </row>
    <row r="299" spans="1:5" x14ac:dyDescent="0.3">
      <c r="A299" t="s">
        <v>14</v>
      </c>
      <c r="B299">
        <v>67</v>
      </c>
      <c r="D299" t="s">
        <v>20</v>
      </c>
      <c r="E299">
        <v>2218</v>
      </c>
    </row>
    <row r="300" spans="1:5" x14ac:dyDescent="0.3">
      <c r="A300" t="s">
        <v>14</v>
      </c>
      <c r="B300">
        <v>19</v>
      </c>
      <c r="D300" t="s">
        <v>20</v>
      </c>
      <c r="E300">
        <v>202</v>
      </c>
    </row>
    <row r="301" spans="1:5" x14ac:dyDescent="0.3">
      <c r="A301" t="s">
        <v>14</v>
      </c>
      <c r="B301">
        <v>2108</v>
      </c>
      <c r="D301" t="s">
        <v>20</v>
      </c>
      <c r="E301">
        <v>140</v>
      </c>
    </row>
    <row r="302" spans="1:5" x14ac:dyDescent="0.3">
      <c r="A302" t="s">
        <v>14</v>
      </c>
      <c r="B302">
        <v>679</v>
      </c>
      <c r="D302" t="s">
        <v>20</v>
      </c>
      <c r="E302">
        <v>1052</v>
      </c>
    </row>
    <row r="303" spans="1:5" x14ac:dyDescent="0.3">
      <c r="A303" t="s">
        <v>14</v>
      </c>
      <c r="B303">
        <v>36</v>
      </c>
      <c r="D303" t="s">
        <v>20</v>
      </c>
      <c r="E303">
        <v>247</v>
      </c>
    </row>
    <row r="304" spans="1:5" x14ac:dyDescent="0.3">
      <c r="A304" t="s">
        <v>14</v>
      </c>
      <c r="B304">
        <v>47</v>
      </c>
      <c r="D304" t="s">
        <v>20</v>
      </c>
      <c r="E304">
        <v>84</v>
      </c>
    </row>
    <row r="305" spans="1:5" x14ac:dyDescent="0.3">
      <c r="A305" t="s">
        <v>14</v>
      </c>
      <c r="B305">
        <v>70</v>
      </c>
      <c r="D305" t="s">
        <v>20</v>
      </c>
      <c r="E305">
        <v>88</v>
      </c>
    </row>
    <row r="306" spans="1:5" x14ac:dyDescent="0.3">
      <c r="A306" t="s">
        <v>14</v>
      </c>
      <c r="B306">
        <v>154</v>
      </c>
      <c r="D306" t="s">
        <v>20</v>
      </c>
      <c r="E306">
        <v>156</v>
      </c>
    </row>
    <row r="307" spans="1:5" x14ac:dyDescent="0.3">
      <c r="A307" t="s">
        <v>14</v>
      </c>
      <c r="B307">
        <v>22</v>
      </c>
      <c r="D307" t="s">
        <v>20</v>
      </c>
      <c r="E307">
        <v>2985</v>
      </c>
    </row>
    <row r="308" spans="1:5" x14ac:dyDescent="0.3">
      <c r="A308" t="s">
        <v>14</v>
      </c>
      <c r="B308">
        <v>1758</v>
      </c>
      <c r="D308" t="s">
        <v>20</v>
      </c>
      <c r="E308">
        <v>762</v>
      </c>
    </row>
    <row r="309" spans="1:5" x14ac:dyDescent="0.3">
      <c r="A309" t="s">
        <v>14</v>
      </c>
      <c r="B309">
        <v>94</v>
      </c>
      <c r="D309" t="s">
        <v>20</v>
      </c>
      <c r="E309">
        <v>554</v>
      </c>
    </row>
    <row r="310" spans="1:5" x14ac:dyDescent="0.3">
      <c r="A310" t="s">
        <v>14</v>
      </c>
      <c r="B310">
        <v>33</v>
      </c>
      <c r="D310" t="s">
        <v>20</v>
      </c>
      <c r="E310">
        <v>135</v>
      </c>
    </row>
    <row r="311" spans="1:5" x14ac:dyDescent="0.3">
      <c r="A311" t="s">
        <v>14</v>
      </c>
      <c r="B311">
        <v>1</v>
      </c>
      <c r="D311" t="s">
        <v>20</v>
      </c>
      <c r="E311">
        <v>122</v>
      </c>
    </row>
    <row r="312" spans="1:5" x14ac:dyDescent="0.3">
      <c r="A312" t="s">
        <v>14</v>
      </c>
      <c r="B312">
        <v>31</v>
      </c>
      <c r="D312" t="s">
        <v>20</v>
      </c>
      <c r="E312">
        <v>221</v>
      </c>
    </row>
    <row r="313" spans="1:5" x14ac:dyDescent="0.3">
      <c r="A313" t="s">
        <v>14</v>
      </c>
      <c r="B313">
        <v>35</v>
      </c>
      <c r="D313" t="s">
        <v>20</v>
      </c>
      <c r="E313">
        <v>126</v>
      </c>
    </row>
    <row r="314" spans="1:5" x14ac:dyDescent="0.3">
      <c r="A314" t="s">
        <v>14</v>
      </c>
      <c r="B314">
        <v>63</v>
      </c>
      <c r="D314" t="s">
        <v>20</v>
      </c>
      <c r="E314">
        <v>1022</v>
      </c>
    </row>
    <row r="315" spans="1:5" x14ac:dyDescent="0.3">
      <c r="A315" t="s">
        <v>14</v>
      </c>
      <c r="B315">
        <v>526</v>
      </c>
      <c r="D315" t="s">
        <v>20</v>
      </c>
      <c r="E315">
        <v>3177</v>
      </c>
    </row>
    <row r="316" spans="1:5" x14ac:dyDescent="0.3">
      <c r="A316" t="s">
        <v>14</v>
      </c>
      <c r="B316">
        <v>121</v>
      </c>
      <c r="D316" t="s">
        <v>20</v>
      </c>
      <c r="E316">
        <v>198</v>
      </c>
    </row>
    <row r="317" spans="1:5" x14ac:dyDescent="0.3">
      <c r="A317" t="s">
        <v>14</v>
      </c>
      <c r="B317">
        <v>67</v>
      </c>
      <c r="D317" t="s">
        <v>20</v>
      </c>
      <c r="E317">
        <v>85</v>
      </c>
    </row>
    <row r="318" spans="1:5" x14ac:dyDescent="0.3">
      <c r="A318" t="s">
        <v>14</v>
      </c>
      <c r="B318">
        <v>57</v>
      </c>
      <c r="D318" t="s">
        <v>20</v>
      </c>
      <c r="E318">
        <v>3596</v>
      </c>
    </row>
    <row r="319" spans="1:5" x14ac:dyDescent="0.3">
      <c r="A319" t="s">
        <v>14</v>
      </c>
      <c r="B319">
        <v>1229</v>
      </c>
      <c r="D319" t="s">
        <v>20</v>
      </c>
      <c r="E319">
        <v>244</v>
      </c>
    </row>
    <row r="320" spans="1:5" x14ac:dyDescent="0.3">
      <c r="A320" t="s">
        <v>14</v>
      </c>
      <c r="B320">
        <v>12</v>
      </c>
      <c r="D320" t="s">
        <v>20</v>
      </c>
      <c r="E320">
        <v>5180</v>
      </c>
    </row>
    <row r="321" spans="1:5" x14ac:dyDescent="0.3">
      <c r="A321" t="s">
        <v>14</v>
      </c>
      <c r="B321">
        <v>452</v>
      </c>
      <c r="D321" t="s">
        <v>20</v>
      </c>
      <c r="E321">
        <v>589</v>
      </c>
    </row>
    <row r="322" spans="1:5" x14ac:dyDescent="0.3">
      <c r="A322" t="s">
        <v>14</v>
      </c>
      <c r="B322">
        <v>1886</v>
      </c>
      <c r="D322" t="s">
        <v>20</v>
      </c>
      <c r="E322">
        <v>2725</v>
      </c>
    </row>
    <row r="323" spans="1:5" x14ac:dyDescent="0.3">
      <c r="A323" t="s">
        <v>14</v>
      </c>
      <c r="B323">
        <v>1825</v>
      </c>
      <c r="D323" t="s">
        <v>20</v>
      </c>
      <c r="E323">
        <v>300</v>
      </c>
    </row>
    <row r="324" spans="1:5" x14ac:dyDescent="0.3">
      <c r="A324" t="s">
        <v>14</v>
      </c>
      <c r="B324">
        <v>31</v>
      </c>
      <c r="D324" t="s">
        <v>20</v>
      </c>
      <c r="E324">
        <v>144</v>
      </c>
    </row>
    <row r="325" spans="1:5" x14ac:dyDescent="0.3">
      <c r="A325" t="s">
        <v>14</v>
      </c>
      <c r="B325">
        <v>107</v>
      </c>
      <c r="D325" t="s">
        <v>20</v>
      </c>
      <c r="E325">
        <v>87</v>
      </c>
    </row>
    <row r="326" spans="1:5" x14ac:dyDescent="0.3">
      <c r="A326" t="s">
        <v>14</v>
      </c>
      <c r="B326">
        <v>27</v>
      </c>
      <c r="D326" t="s">
        <v>20</v>
      </c>
      <c r="E326">
        <v>3116</v>
      </c>
    </row>
    <row r="327" spans="1:5" x14ac:dyDescent="0.3">
      <c r="A327" t="s">
        <v>14</v>
      </c>
      <c r="B327">
        <v>1221</v>
      </c>
      <c r="D327" t="s">
        <v>20</v>
      </c>
      <c r="E327">
        <v>909</v>
      </c>
    </row>
    <row r="328" spans="1:5" x14ac:dyDescent="0.3">
      <c r="A328" t="s">
        <v>14</v>
      </c>
      <c r="B328">
        <v>1</v>
      </c>
      <c r="D328" t="s">
        <v>20</v>
      </c>
      <c r="E328">
        <v>1613</v>
      </c>
    </row>
    <row r="329" spans="1:5" x14ac:dyDescent="0.3">
      <c r="A329" t="s">
        <v>14</v>
      </c>
      <c r="B329">
        <v>16</v>
      </c>
      <c r="D329" t="s">
        <v>20</v>
      </c>
      <c r="E329">
        <v>136</v>
      </c>
    </row>
    <row r="330" spans="1:5" x14ac:dyDescent="0.3">
      <c r="A330" t="s">
        <v>14</v>
      </c>
      <c r="B330">
        <v>41</v>
      </c>
      <c r="D330" t="s">
        <v>20</v>
      </c>
      <c r="E330">
        <v>130</v>
      </c>
    </row>
    <row r="331" spans="1:5" x14ac:dyDescent="0.3">
      <c r="A331" t="s">
        <v>14</v>
      </c>
      <c r="B331">
        <v>523</v>
      </c>
      <c r="D331" t="s">
        <v>20</v>
      </c>
      <c r="E331">
        <v>102</v>
      </c>
    </row>
    <row r="332" spans="1:5" x14ac:dyDescent="0.3">
      <c r="A332" t="s">
        <v>14</v>
      </c>
      <c r="B332">
        <v>141</v>
      </c>
      <c r="D332" t="s">
        <v>20</v>
      </c>
      <c r="E332">
        <v>4006</v>
      </c>
    </row>
    <row r="333" spans="1:5" x14ac:dyDescent="0.3">
      <c r="A333" t="s">
        <v>14</v>
      </c>
      <c r="B333">
        <v>52</v>
      </c>
      <c r="D333" t="s">
        <v>20</v>
      </c>
      <c r="E333">
        <v>1629</v>
      </c>
    </row>
    <row r="334" spans="1:5" x14ac:dyDescent="0.3">
      <c r="A334" t="s">
        <v>14</v>
      </c>
      <c r="B334">
        <v>225</v>
      </c>
      <c r="D334" t="s">
        <v>20</v>
      </c>
      <c r="E334">
        <v>2188</v>
      </c>
    </row>
    <row r="335" spans="1:5" x14ac:dyDescent="0.3">
      <c r="A335" t="s">
        <v>14</v>
      </c>
      <c r="B335">
        <v>38</v>
      </c>
      <c r="D335" t="s">
        <v>20</v>
      </c>
      <c r="E335">
        <v>2409</v>
      </c>
    </row>
    <row r="336" spans="1:5" x14ac:dyDescent="0.3">
      <c r="A336" t="s">
        <v>14</v>
      </c>
      <c r="B336">
        <v>15</v>
      </c>
      <c r="D336" t="s">
        <v>20</v>
      </c>
      <c r="E336">
        <v>194</v>
      </c>
    </row>
    <row r="337" spans="1:5" x14ac:dyDescent="0.3">
      <c r="A337" t="s">
        <v>14</v>
      </c>
      <c r="B337">
        <v>37</v>
      </c>
      <c r="D337" t="s">
        <v>20</v>
      </c>
      <c r="E337">
        <v>1140</v>
      </c>
    </row>
    <row r="338" spans="1:5" x14ac:dyDescent="0.3">
      <c r="A338" t="s">
        <v>14</v>
      </c>
      <c r="B338">
        <v>112</v>
      </c>
      <c r="D338" t="s">
        <v>20</v>
      </c>
      <c r="E338">
        <v>102</v>
      </c>
    </row>
    <row r="339" spans="1:5" x14ac:dyDescent="0.3">
      <c r="A339" t="s">
        <v>14</v>
      </c>
      <c r="B339">
        <v>21</v>
      </c>
      <c r="D339" t="s">
        <v>20</v>
      </c>
      <c r="E339">
        <v>2857</v>
      </c>
    </row>
    <row r="340" spans="1:5" x14ac:dyDescent="0.3">
      <c r="A340" t="s">
        <v>14</v>
      </c>
      <c r="B340">
        <v>67</v>
      </c>
      <c r="D340" t="s">
        <v>20</v>
      </c>
      <c r="E340">
        <v>107</v>
      </c>
    </row>
    <row r="341" spans="1:5" x14ac:dyDescent="0.3">
      <c r="A341" t="s">
        <v>14</v>
      </c>
      <c r="B341">
        <v>78</v>
      </c>
      <c r="D341" t="s">
        <v>20</v>
      </c>
      <c r="E341">
        <v>160</v>
      </c>
    </row>
    <row r="342" spans="1:5" x14ac:dyDescent="0.3">
      <c r="A342" t="s">
        <v>14</v>
      </c>
      <c r="B342">
        <v>67</v>
      </c>
      <c r="D342" t="s">
        <v>20</v>
      </c>
      <c r="E342">
        <v>2230</v>
      </c>
    </row>
    <row r="343" spans="1:5" x14ac:dyDescent="0.3">
      <c r="A343" t="s">
        <v>14</v>
      </c>
      <c r="B343">
        <v>263</v>
      </c>
      <c r="D343" t="s">
        <v>20</v>
      </c>
      <c r="E343">
        <v>316</v>
      </c>
    </row>
    <row r="344" spans="1:5" x14ac:dyDescent="0.3">
      <c r="A344" t="s">
        <v>14</v>
      </c>
      <c r="B344">
        <v>1691</v>
      </c>
      <c r="D344" t="s">
        <v>20</v>
      </c>
      <c r="E344">
        <v>117</v>
      </c>
    </row>
    <row r="345" spans="1:5" x14ac:dyDescent="0.3">
      <c r="A345" t="s">
        <v>14</v>
      </c>
      <c r="B345">
        <v>181</v>
      </c>
      <c r="D345" t="s">
        <v>20</v>
      </c>
      <c r="E345">
        <v>6406</v>
      </c>
    </row>
    <row r="346" spans="1:5" x14ac:dyDescent="0.3">
      <c r="A346" t="s">
        <v>14</v>
      </c>
      <c r="B346">
        <v>13</v>
      </c>
      <c r="D346" t="s">
        <v>20</v>
      </c>
      <c r="E346">
        <v>192</v>
      </c>
    </row>
    <row r="347" spans="1:5" x14ac:dyDescent="0.3">
      <c r="A347" t="s">
        <v>14</v>
      </c>
      <c r="B347">
        <v>1</v>
      </c>
      <c r="D347" t="s">
        <v>20</v>
      </c>
      <c r="E347">
        <v>26</v>
      </c>
    </row>
    <row r="348" spans="1:5" x14ac:dyDescent="0.3">
      <c r="A348" t="s">
        <v>14</v>
      </c>
      <c r="B348">
        <v>21</v>
      </c>
      <c r="D348" t="s">
        <v>20</v>
      </c>
      <c r="E348">
        <v>723</v>
      </c>
    </row>
    <row r="349" spans="1:5" x14ac:dyDescent="0.3">
      <c r="A349" t="s">
        <v>14</v>
      </c>
      <c r="B349">
        <v>830</v>
      </c>
      <c r="D349" t="s">
        <v>20</v>
      </c>
      <c r="E349">
        <v>170</v>
      </c>
    </row>
    <row r="350" spans="1:5" x14ac:dyDescent="0.3">
      <c r="A350" t="s">
        <v>14</v>
      </c>
      <c r="B350">
        <v>130</v>
      </c>
      <c r="D350" t="s">
        <v>20</v>
      </c>
      <c r="E350">
        <v>238</v>
      </c>
    </row>
    <row r="351" spans="1:5" x14ac:dyDescent="0.3">
      <c r="A351" t="s">
        <v>14</v>
      </c>
      <c r="B351">
        <v>55</v>
      </c>
      <c r="D351" t="s">
        <v>20</v>
      </c>
      <c r="E351">
        <v>55</v>
      </c>
    </row>
    <row r="352" spans="1:5" x14ac:dyDescent="0.3">
      <c r="A352" t="s">
        <v>14</v>
      </c>
      <c r="B352">
        <v>114</v>
      </c>
      <c r="D352" t="s">
        <v>20</v>
      </c>
      <c r="E352">
        <v>128</v>
      </c>
    </row>
    <row r="353" spans="1:5" x14ac:dyDescent="0.3">
      <c r="A353" t="s">
        <v>14</v>
      </c>
      <c r="B353">
        <v>594</v>
      </c>
      <c r="D353" t="s">
        <v>20</v>
      </c>
      <c r="E353">
        <v>2144</v>
      </c>
    </row>
    <row r="354" spans="1:5" x14ac:dyDescent="0.3">
      <c r="A354" t="s">
        <v>14</v>
      </c>
      <c r="B354">
        <v>24</v>
      </c>
      <c r="D354" t="s">
        <v>20</v>
      </c>
      <c r="E354">
        <v>2693</v>
      </c>
    </row>
    <row r="355" spans="1:5" x14ac:dyDescent="0.3">
      <c r="A355" t="s">
        <v>14</v>
      </c>
      <c r="B355">
        <v>252</v>
      </c>
      <c r="D355" t="s">
        <v>20</v>
      </c>
      <c r="E355">
        <v>432</v>
      </c>
    </row>
    <row r="356" spans="1:5" x14ac:dyDescent="0.3">
      <c r="A356" t="s">
        <v>14</v>
      </c>
      <c r="B356">
        <v>67</v>
      </c>
      <c r="D356" t="s">
        <v>20</v>
      </c>
      <c r="E356">
        <v>189</v>
      </c>
    </row>
    <row r="357" spans="1:5" x14ac:dyDescent="0.3">
      <c r="A357" t="s">
        <v>14</v>
      </c>
      <c r="B357">
        <v>742</v>
      </c>
      <c r="D357" t="s">
        <v>20</v>
      </c>
      <c r="E357">
        <v>154</v>
      </c>
    </row>
    <row r="358" spans="1:5" x14ac:dyDescent="0.3">
      <c r="A358" t="s">
        <v>14</v>
      </c>
      <c r="B358">
        <v>75</v>
      </c>
      <c r="D358" t="s">
        <v>20</v>
      </c>
      <c r="E358">
        <v>96</v>
      </c>
    </row>
    <row r="359" spans="1:5" x14ac:dyDescent="0.3">
      <c r="A359" t="s">
        <v>14</v>
      </c>
      <c r="B359">
        <v>4405</v>
      </c>
      <c r="D359" t="s">
        <v>20</v>
      </c>
      <c r="E359">
        <v>3063</v>
      </c>
    </row>
    <row r="360" spans="1:5" x14ac:dyDescent="0.3">
      <c r="A360" t="s">
        <v>14</v>
      </c>
      <c r="B360">
        <v>92</v>
      </c>
      <c r="D360" t="s">
        <v>20</v>
      </c>
      <c r="E360">
        <v>2266</v>
      </c>
    </row>
    <row r="361" spans="1:5" x14ac:dyDescent="0.3">
      <c r="A361" t="s">
        <v>14</v>
      </c>
      <c r="B361">
        <v>64</v>
      </c>
      <c r="D361" t="s">
        <v>20</v>
      </c>
      <c r="E361">
        <v>194</v>
      </c>
    </row>
    <row r="362" spans="1:5" x14ac:dyDescent="0.3">
      <c r="A362" t="s">
        <v>14</v>
      </c>
      <c r="B362">
        <v>64</v>
      </c>
      <c r="D362" t="s">
        <v>20</v>
      </c>
      <c r="E362">
        <v>129</v>
      </c>
    </row>
    <row r="363" spans="1:5" x14ac:dyDescent="0.3">
      <c r="A363" t="s">
        <v>14</v>
      </c>
      <c r="B363">
        <v>842</v>
      </c>
      <c r="D363" t="s">
        <v>20</v>
      </c>
      <c r="E363">
        <v>375</v>
      </c>
    </row>
    <row r="364" spans="1:5" x14ac:dyDescent="0.3">
      <c r="A364" t="s">
        <v>14</v>
      </c>
      <c r="B364">
        <v>112</v>
      </c>
      <c r="D364" t="s">
        <v>20</v>
      </c>
      <c r="E364">
        <v>409</v>
      </c>
    </row>
    <row r="365" spans="1:5" x14ac:dyDescent="0.3">
      <c r="A365" t="s">
        <v>14</v>
      </c>
      <c r="B365">
        <v>374</v>
      </c>
      <c r="D365" t="s">
        <v>20</v>
      </c>
      <c r="E365">
        <v>234</v>
      </c>
    </row>
    <row r="366" spans="1:5" x14ac:dyDescent="0.3">
      <c r="D366" t="s">
        <v>20</v>
      </c>
      <c r="E366">
        <v>3016</v>
      </c>
    </row>
    <row r="367" spans="1:5" x14ac:dyDescent="0.3">
      <c r="D367" t="s">
        <v>20</v>
      </c>
      <c r="E367">
        <v>264</v>
      </c>
    </row>
    <row r="368" spans="1:5" x14ac:dyDescent="0.3">
      <c r="D368" t="s">
        <v>20</v>
      </c>
      <c r="E368">
        <v>272</v>
      </c>
    </row>
    <row r="369" spans="4:5" x14ac:dyDescent="0.3">
      <c r="D369" t="s">
        <v>20</v>
      </c>
      <c r="E369">
        <v>419</v>
      </c>
    </row>
    <row r="370" spans="4:5" x14ac:dyDescent="0.3">
      <c r="D370" t="s">
        <v>20</v>
      </c>
      <c r="E370">
        <v>1621</v>
      </c>
    </row>
    <row r="371" spans="4:5" x14ac:dyDescent="0.3">
      <c r="D371" t="s">
        <v>20</v>
      </c>
      <c r="E371">
        <v>1101</v>
      </c>
    </row>
    <row r="372" spans="4:5" x14ac:dyDescent="0.3">
      <c r="D372" t="s">
        <v>20</v>
      </c>
      <c r="E372">
        <v>1073</v>
      </c>
    </row>
    <row r="373" spans="4:5" x14ac:dyDescent="0.3">
      <c r="D373" t="s">
        <v>20</v>
      </c>
      <c r="E373">
        <v>331</v>
      </c>
    </row>
    <row r="374" spans="4:5" x14ac:dyDescent="0.3">
      <c r="D374" t="s">
        <v>20</v>
      </c>
      <c r="E374">
        <v>1170</v>
      </c>
    </row>
    <row r="375" spans="4:5" x14ac:dyDescent="0.3">
      <c r="D375" t="s">
        <v>20</v>
      </c>
      <c r="E375">
        <v>363</v>
      </c>
    </row>
    <row r="376" spans="4:5" x14ac:dyDescent="0.3">
      <c r="D376" t="s">
        <v>20</v>
      </c>
      <c r="E376">
        <v>103</v>
      </c>
    </row>
    <row r="377" spans="4:5" x14ac:dyDescent="0.3">
      <c r="D377" t="s">
        <v>20</v>
      </c>
      <c r="E377">
        <v>147</v>
      </c>
    </row>
    <row r="378" spans="4:5" x14ac:dyDescent="0.3">
      <c r="D378" t="s">
        <v>20</v>
      </c>
      <c r="E378">
        <v>110</v>
      </c>
    </row>
    <row r="379" spans="4:5" x14ac:dyDescent="0.3">
      <c r="D379" t="s">
        <v>20</v>
      </c>
      <c r="E379">
        <v>134</v>
      </c>
    </row>
    <row r="380" spans="4:5" x14ac:dyDescent="0.3">
      <c r="D380" t="s">
        <v>20</v>
      </c>
      <c r="E380">
        <v>269</v>
      </c>
    </row>
    <row r="381" spans="4:5" x14ac:dyDescent="0.3">
      <c r="D381" t="s">
        <v>20</v>
      </c>
      <c r="E381">
        <v>175</v>
      </c>
    </row>
    <row r="382" spans="4:5" x14ac:dyDescent="0.3">
      <c r="D382" t="s">
        <v>20</v>
      </c>
      <c r="E382">
        <v>69</v>
      </c>
    </row>
    <row r="383" spans="4:5" x14ac:dyDescent="0.3">
      <c r="D383" t="s">
        <v>20</v>
      </c>
      <c r="E383">
        <v>190</v>
      </c>
    </row>
    <row r="384" spans="4:5" x14ac:dyDescent="0.3">
      <c r="D384" t="s">
        <v>20</v>
      </c>
      <c r="E384">
        <v>237</v>
      </c>
    </row>
    <row r="385" spans="4:5" x14ac:dyDescent="0.3">
      <c r="D385" t="s">
        <v>20</v>
      </c>
      <c r="E385">
        <v>196</v>
      </c>
    </row>
    <row r="386" spans="4:5" x14ac:dyDescent="0.3">
      <c r="D386" t="s">
        <v>20</v>
      </c>
      <c r="E386">
        <v>7295</v>
      </c>
    </row>
    <row r="387" spans="4:5" x14ac:dyDescent="0.3">
      <c r="D387" t="s">
        <v>20</v>
      </c>
      <c r="E387">
        <v>2893</v>
      </c>
    </row>
    <row r="388" spans="4:5" x14ac:dyDescent="0.3">
      <c r="D388" t="s">
        <v>20</v>
      </c>
      <c r="E388">
        <v>820</v>
      </c>
    </row>
    <row r="389" spans="4:5" x14ac:dyDescent="0.3">
      <c r="D389" t="s">
        <v>20</v>
      </c>
      <c r="E389">
        <v>2038</v>
      </c>
    </row>
    <row r="390" spans="4:5" x14ac:dyDescent="0.3">
      <c r="D390" t="s">
        <v>20</v>
      </c>
      <c r="E390">
        <v>116</v>
      </c>
    </row>
    <row r="391" spans="4:5" x14ac:dyDescent="0.3">
      <c r="D391" t="s">
        <v>20</v>
      </c>
      <c r="E391">
        <v>1345</v>
      </c>
    </row>
    <row r="392" spans="4:5" x14ac:dyDescent="0.3">
      <c r="D392" t="s">
        <v>20</v>
      </c>
      <c r="E392">
        <v>168</v>
      </c>
    </row>
    <row r="393" spans="4:5" x14ac:dyDescent="0.3">
      <c r="D393" t="s">
        <v>20</v>
      </c>
      <c r="E393">
        <v>137</v>
      </c>
    </row>
    <row r="394" spans="4:5" x14ac:dyDescent="0.3">
      <c r="D394" t="s">
        <v>20</v>
      </c>
      <c r="E394">
        <v>186</v>
      </c>
    </row>
    <row r="395" spans="4:5" x14ac:dyDescent="0.3">
      <c r="D395" t="s">
        <v>20</v>
      </c>
      <c r="E395">
        <v>125</v>
      </c>
    </row>
    <row r="396" spans="4:5" x14ac:dyDescent="0.3">
      <c r="D396" t="s">
        <v>20</v>
      </c>
      <c r="E396">
        <v>202</v>
      </c>
    </row>
    <row r="397" spans="4:5" x14ac:dyDescent="0.3">
      <c r="D397" t="s">
        <v>20</v>
      </c>
      <c r="E397">
        <v>103</v>
      </c>
    </row>
    <row r="398" spans="4:5" x14ac:dyDescent="0.3">
      <c r="D398" t="s">
        <v>20</v>
      </c>
      <c r="E398">
        <v>1785</v>
      </c>
    </row>
    <row r="399" spans="4:5" x14ac:dyDescent="0.3">
      <c r="D399" t="s">
        <v>20</v>
      </c>
      <c r="E399">
        <v>157</v>
      </c>
    </row>
    <row r="400" spans="4:5" x14ac:dyDescent="0.3">
      <c r="D400" t="s">
        <v>20</v>
      </c>
      <c r="E400">
        <v>555</v>
      </c>
    </row>
    <row r="401" spans="4:5" x14ac:dyDescent="0.3">
      <c r="D401" t="s">
        <v>20</v>
      </c>
      <c r="E401">
        <v>297</v>
      </c>
    </row>
    <row r="402" spans="4:5" x14ac:dyDescent="0.3">
      <c r="D402" t="s">
        <v>20</v>
      </c>
      <c r="E402">
        <v>123</v>
      </c>
    </row>
    <row r="403" spans="4:5" x14ac:dyDescent="0.3">
      <c r="D403" t="s">
        <v>20</v>
      </c>
      <c r="E403">
        <v>3036</v>
      </c>
    </row>
    <row r="404" spans="4:5" x14ac:dyDescent="0.3">
      <c r="D404" t="s">
        <v>20</v>
      </c>
      <c r="E404">
        <v>144</v>
      </c>
    </row>
    <row r="405" spans="4:5" x14ac:dyDescent="0.3">
      <c r="D405" t="s">
        <v>20</v>
      </c>
      <c r="E405">
        <v>121</v>
      </c>
    </row>
    <row r="406" spans="4:5" x14ac:dyDescent="0.3">
      <c r="D406" t="s">
        <v>20</v>
      </c>
      <c r="E406">
        <v>181</v>
      </c>
    </row>
    <row r="407" spans="4:5" x14ac:dyDescent="0.3">
      <c r="D407" t="s">
        <v>20</v>
      </c>
      <c r="E407">
        <v>122</v>
      </c>
    </row>
    <row r="408" spans="4:5" x14ac:dyDescent="0.3">
      <c r="D408" t="s">
        <v>20</v>
      </c>
      <c r="E408">
        <v>1071</v>
      </c>
    </row>
    <row r="409" spans="4:5" x14ac:dyDescent="0.3">
      <c r="D409" t="s">
        <v>20</v>
      </c>
      <c r="E409">
        <v>980</v>
      </c>
    </row>
    <row r="410" spans="4:5" x14ac:dyDescent="0.3">
      <c r="D410" t="s">
        <v>20</v>
      </c>
      <c r="E410">
        <v>536</v>
      </c>
    </row>
    <row r="411" spans="4:5" x14ac:dyDescent="0.3">
      <c r="D411" t="s">
        <v>20</v>
      </c>
      <c r="E411">
        <v>1991</v>
      </c>
    </row>
    <row r="412" spans="4:5" x14ac:dyDescent="0.3">
      <c r="D412" t="s">
        <v>20</v>
      </c>
      <c r="E412">
        <v>180</v>
      </c>
    </row>
    <row r="413" spans="4:5" x14ac:dyDescent="0.3">
      <c r="D413" t="s">
        <v>20</v>
      </c>
      <c r="E413">
        <v>130</v>
      </c>
    </row>
    <row r="414" spans="4:5" x14ac:dyDescent="0.3">
      <c r="D414" t="s">
        <v>20</v>
      </c>
      <c r="E414">
        <v>122</v>
      </c>
    </row>
    <row r="415" spans="4:5" x14ac:dyDescent="0.3">
      <c r="D415" t="s">
        <v>20</v>
      </c>
      <c r="E415">
        <v>140</v>
      </c>
    </row>
    <row r="416" spans="4:5" x14ac:dyDescent="0.3">
      <c r="D416" t="s">
        <v>20</v>
      </c>
      <c r="E416">
        <v>3388</v>
      </c>
    </row>
    <row r="417" spans="4:5" x14ac:dyDescent="0.3">
      <c r="D417" t="s">
        <v>20</v>
      </c>
      <c r="E417">
        <v>280</v>
      </c>
    </row>
    <row r="418" spans="4:5" x14ac:dyDescent="0.3">
      <c r="D418" t="s">
        <v>20</v>
      </c>
      <c r="E418">
        <v>366</v>
      </c>
    </row>
    <row r="419" spans="4:5" x14ac:dyDescent="0.3">
      <c r="D419" t="s">
        <v>20</v>
      </c>
      <c r="E419">
        <v>270</v>
      </c>
    </row>
    <row r="420" spans="4:5" x14ac:dyDescent="0.3">
      <c r="D420" t="s">
        <v>20</v>
      </c>
      <c r="E420">
        <v>137</v>
      </c>
    </row>
    <row r="421" spans="4:5" x14ac:dyDescent="0.3">
      <c r="D421" t="s">
        <v>20</v>
      </c>
      <c r="E421">
        <v>3205</v>
      </c>
    </row>
    <row r="422" spans="4:5" x14ac:dyDescent="0.3">
      <c r="D422" t="s">
        <v>20</v>
      </c>
      <c r="E422">
        <v>288</v>
      </c>
    </row>
    <row r="423" spans="4:5" x14ac:dyDescent="0.3">
      <c r="D423" t="s">
        <v>20</v>
      </c>
      <c r="E423">
        <v>148</v>
      </c>
    </row>
    <row r="424" spans="4:5" x14ac:dyDescent="0.3">
      <c r="D424" t="s">
        <v>20</v>
      </c>
      <c r="E424">
        <v>114</v>
      </c>
    </row>
    <row r="425" spans="4:5" x14ac:dyDescent="0.3">
      <c r="D425" t="s">
        <v>20</v>
      </c>
      <c r="E425">
        <v>1518</v>
      </c>
    </row>
    <row r="426" spans="4:5" x14ac:dyDescent="0.3">
      <c r="D426" t="s">
        <v>20</v>
      </c>
      <c r="E426">
        <v>166</v>
      </c>
    </row>
    <row r="427" spans="4:5" x14ac:dyDescent="0.3">
      <c r="D427" t="s">
        <v>20</v>
      </c>
      <c r="E427">
        <v>100</v>
      </c>
    </row>
    <row r="428" spans="4:5" x14ac:dyDescent="0.3">
      <c r="D428" t="s">
        <v>20</v>
      </c>
      <c r="E428">
        <v>235</v>
      </c>
    </row>
    <row r="429" spans="4:5" x14ac:dyDescent="0.3">
      <c r="D429" t="s">
        <v>20</v>
      </c>
      <c r="E429">
        <v>148</v>
      </c>
    </row>
    <row r="430" spans="4:5" x14ac:dyDescent="0.3">
      <c r="D430" t="s">
        <v>20</v>
      </c>
      <c r="E430">
        <v>198</v>
      </c>
    </row>
    <row r="431" spans="4:5" x14ac:dyDescent="0.3">
      <c r="D431" t="s">
        <v>20</v>
      </c>
      <c r="E431">
        <v>150</v>
      </c>
    </row>
    <row r="432" spans="4:5" x14ac:dyDescent="0.3">
      <c r="D432" t="s">
        <v>20</v>
      </c>
      <c r="E432">
        <v>216</v>
      </c>
    </row>
    <row r="433" spans="4:5" x14ac:dyDescent="0.3">
      <c r="D433" t="s">
        <v>20</v>
      </c>
      <c r="E433">
        <v>5139</v>
      </c>
    </row>
    <row r="434" spans="4:5" x14ac:dyDescent="0.3">
      <c r="D434" t="s">
        <v>20</v>
      </c>
      <c r="E434">
        <v>2353</v>
      </c>
    </row>
    <row r="435" spans="4:5" x14ac:dyDescent="0.3">
      <c r="D435" t="s">
        <v>20</v>
      </c>
      <c r="E435">
        <v>78</v>
      </c>
    </row>
    <row r="436" spans="4:5" x14ac:dyDescent="0.3">
      <c r="D436" t="s">
        <v>20</v>
      </c>
      <c r="E436">
        <v>174</v>
      </c>
    </row>
    <row r="437" spans="4:5" x14ac:dyDescent="0.3">
      <c r="D437" t="s">
        <v>20</v>
      </c>
      <c r="E437">
        <v>164</v>
      </c>
    </row>
    <row r="438" spans="4:5" x14ac:dyDescent="0.3">
      <c r="D438" t="s">
        <v>20</v>
      </c>
      <c r="E438">
        <v>161</v>
      </c>
    </row>
    <row r="439" spans="4:5" x14ac:dyDescent="0.3">
      <c r="D439" t="s">
        <v>20</v>
      </c>
      <c r="E439">
        <v>138</v>
      </c>
    </row>
    <row r="440" spans="4:5" x14ac:dyDescent="0.3">
      <c r="D440" t="s">
        <v>20</v>
      </c>
      <c r="E440">
        <v>3308</v>
      </c>
    </row>
    <row r="441" spans="4:5" x14ac:dyDescent="0.3">
      <c r="D441" t="s">
        <v>20</v>
      </c>
      <c r="E441">
        <v>127</v>
      </c>
    </row>
    <row r="442" spans="4:5" x14ac:dyDescent="0.3">
      <c r="D442" t="s">
        <v>20</v>
      </c>
      <c r="E442">
        <v>207</v>
      </c>
    </row>
    <row r="443" spans="4:5" x14ac:dyDescent="0.3">
      <c r="D443" t="s">
        <v>20</v>
      </c>
      <c r="E443">
        <v>181</v>
      </c>
    </row>
    <row r="444" spans="4:5" x14ac:dyDescent="0.3">
      <c r="D444" t="s">
        <v>20</v>
      </c>
      <c r="E444">
        <v>110</v>
      </c>
    </row>
    <row r="445" spans="4:5" x14ac:dyDescent="0.3">
      <c r="D445" t="s">
        <v>20</v>
      </c>
      <c r="E445">
        <v>185</v>
      </c>
    </row>
    <row r="446" spans="4:5" x14ac:dyDescent="0.3">
      <c r="D446" t="s">
        <v>20</v>
      </c>
      <c r="E446">
        <v>121</v>
      </c>
    </row>
    <row r="447" spans="4:5" x14ac:dyDescent="0.3">
      <c r="D447" t="s">
        <v>20</v>
      </c>
      <c r="E447">
        <v>106</v>
      </c>
    </row>
    <row r="448" spans="4:5" x14ac:dyDescent="0.3">
      <c r="D448" t="s">
        <v>20</v>
      </c>
      <c r="E448">
        <v>142</v>
      </c>
    </row>
    <row r="449" spans="4:5" x14ac:dyDescent="0.3">
      <c r="D449" t="s">
        <v>20</v>
      </c>
      <c r="E449">
        <v>233</v>
      </c>
    </row>
    <row r="450" spans="4:5" x14ac:dyDescent="0.3">
      <c r="D450" t="s">
        <v>20</v>
      </c>
      <c r="E450">
        <v>218</v>
      </c>
    </row>
    <row r="451" spans="4:5" x14ac:dyDescent="0.3">
      <c r="D451" t="s">
        <v>20</v>
      </c>
      <c r="E451">
        <v>76</v>
      </c>
    </row>
    <row r="452" spans="4:5" x14ac:dyDescent="0.3">
      <c r="D452" t="s">
        <v>20</v>
      </c>
      <c r="E452">
        <v>43</v>
      </c>
    </row>
    <row r="453" spans="4:5" x14ac:dyDescent="0.3">
      <c r="D453" t="s">
        <v>20</v>
      </c>
      <c r="E453">
        <v>221</v>
      </c>
    </row>
    <row r="454" spans="4:5" x14ac:dyDescent="0.3">
      <c r="D454" t="s">
        <v>20</v>
      </c>
      <c r="E454">
        <v>2805</v>
      </c>
    </row>
    <row r="455" spans="4:5" x14ac:dyDescent="0.3">
      <c r="D455" t="s">
        <v>20</v>
      </c>
      <c r="E455">
        <v>68</v>
      </c>
    </row>
    <row r="456" spans="4:5" x14ac:dyDescent="0.3">
      <c r="D456" t="s">
        <v>20</v>
      </c>
      <c r="E456">
        <v>183</v>
      </c>
    </row>
    <row r="457" spans="4:5" x14ac:dyDescent="0.3">
      <c r="D457" t="s">
        <v>20</v>
      </c>
      <c r="E457">
        <v>133</v>
      </c>
    </row>
    <row r="458" spans="4:5" x14ac:dyDescent="0.3">
      <c r="D458" t="s">
        <v>20</v>
      </c>
      <c r="E458">
        <v>2489</v>
      </c>
    </row>
    <row r="459" spans="4:5" x14ac:dyDescent="0.3">
      <c r="D459" t="s">
        <v>20</v>
      </c>
      <c r="E459">
        <v>69</v>
      </c>
    </row>
    <row r="460" spans="4:5" x14ac:dyDescent="0.3">
      <c r="D460" t="s">
        <v>20</v>
      </c>
      <c r="E460">
        <v>279</v>
      </c>
    </row>
    <row r="461" spans="4:5" x14ac:dyDescent="0.3">
      <c r="D461" t="s">
        <v>20</v>
      </c>
      <c r="E461">
        <v>210</v>
      </c>
    </row>
    <row r="462" spans="4:5" x14ac:dyDescent="0.3">
      <c r="D462" t="s">
        <v>20</v>
      </c>
      <c r="E462">
        <v>2100</v>
      </c>
    </row>
    <row r="463" spans="4:5" x14ac:dyDescent="0.3">
      <c r="D463" t="s">
        <v>20</v>
      </c>
      <c r="E463">
        <v>252</v>
      </c>
    </row>
    <row r="464" spans="4:5" x14ac:dyDescent="0.3">
      <c r="D464" t="s">
        <v>20</v>
      </c>
      <c r="E464">
        <v>1280</v>
      </c>
    </row>
    <row r="465" spans="4:5" x14ac:dyDescent="0.3">
      <c r="D465" t="s">
        <v>20</v>
      </c>
      <c r="E465">
        <v>157</v>
      </c>
    </row>
    <row r="466" spans="4:5" x14ac:dyDescent="0.3">
      <c r="D466" t="s">
        <v>20</v>
      </c>
      <c r="E466">
        <v>194</v>
      </c>
    </row>
    <row r="467" spans="4:5" x14ac:dyDescent="0.3">
      <c r="D467" t="s">
        <v>20</v>
      </c>
      <c r="E467">
        <v>82</v>
      </c>
    </row>
    <row r="468" spans="4:5" x14ac:dyDescent="0.3">
      <c r="D468" t="s">
        <v>20</v>
      </c>
      <c r="E468">
        <v>4233</v>
      </c>
    </row>
    <row r="469" spans="4:5" x14ac:dyDescent="0.3">
      <c r="D469" t="s">
        <v>20</v>
      </c>
      <c r="E469">
        <v>1297</v>
      </c>
    </row>
    <row r="470" spans="4:5" x14ac:dyDescent="0.3">
      <c r="D470" t="s">
        <v>20</v>
      </c>
      <c r="E470">
        <v>165</v>
      </c>
    </row>
    <row r="471" spans="4:5" x14ac:dyDescent="0.3">
      <c r="D471" t="s">
        <v>20</v>
      </c>
      <c r="E471">
        <v>119</v>
      </c>
    </row>
    <row r="472" spans="4:5" x14ac:dyDescent="0.3">
      <c r="D472" t="s">
        <v>20</v>
      </c>
      <c r="E472">
        <v>1797</v>
      </c>
    </row>
    <row r="473" spans="4:5" x14ac:dyDescent="0.3">
      <c r="D473" t="s">
        <v>20</v>
      </c>
      <c r="E473">
        <v>261</v>
      </c>
    </row>
    <row r="474" spans="4:5" x14ac:dyDescent="0.3">
      <c r="D474" t="s">
        <v>20</v>
      </c>
      <c r="E474">
        <v>157</v>
      </c>
    </row>
    <row r="475" spans="4:5" x14ac:dyDescent="0.3">
      <c r="D475" t="s">
        <v>20</v>
      </c>
      <c r="E475">
        <v>3533</v>
      </c>
    </row>
    <row r="476" spans="4:5" x14ac:dyDescent="0.3">
      <c r="D476" t="s">
        <v>20</v>
      </c>
      <c r="E476">
        <v>155</v>
      </c>
    </row>
    <row r="477" spans="4:5" x14ac:dyDescent="0.3">
      <c r="D477" t="s">
        <v>20</v>
      </c>
      <c r="E477">
        <v>132</v>
      </c>
    </row>
    <row r="478" spans="4:5" x14ac:dyDescent="0.3">
      <c r="D478" t="s">
        <v>20</v>
      </c>
      <c r="E478">
        <v>1354</v>
      </c>
    </row>
    <row r="479" spans="4:5" x14ac:dyDescent="0.3">
      <c r="D479" t="s">
        <v>20</v>
      </c>
      <c r="E479">
        <v>48</v>
      </c>
    </row>
    <row r="480" spans="4:5" x14ac:dyDescent="0.3">
      <c r="D480" t="s">
        <v>20</v>
      </c>
      <c r="E480">
        <v>110</v>
      </c>
    </row>
    <row r="481" spans="4:5" x14ac:dyDescent="0.3">
      <c r="D481" t="s">
        <v>20</v>
      </c>
      <c r="E481">
        <v>172</v>
      </c>
    </row>
    <row r="482" spans="4:5" x14ac:dyDescent="0.3">
      <c r="D482" t="s">
        <v>20</v>
      </c>
      <c r="E482">
        <v>307</v>
      </c>
    </row>
    <row r="483" spans="4:5" x14ac:dyDescent="0.3">
      <c r="D483" t="s">
        <v>20</v>
      </c>
      <c r="E483">
        <v>160</v>
      </c>
    </row>
    <row r="484" spans="4:5" x14ac:dyDescent="0.3">
      <c r="D484" t="s">
        <v>20</v>
      </c>
      <c r="E484">
        <v>1467</v>
      </c>
    </row>
    <row r="485" spans="4:5" x14ac:dyDescent="0.3">
      <c r="D485" t="s">
        <v>20</v>
      </c>
      <c r="E485">
        <v>2662</v>
      </c>
    </row>
    <row r="486" spans="4:5" x14ac:dyDescent="0.3">
      <c r="D486" t="s">
        <v>20</v>
      </c>
      <c r="E486">
        <v>452</v>
      </c>
    </row>
    <row r="487" spans="4:5" x14ac:dyDescent="0.3">
      <c r="D487" t="s">
        <v>20</v>
      </c>
      <c r="E487">
        <v>158</v>
      </c>
    </row>
    <row r="488" spans="4:5" x14ac:dyDescent="0.3">
      <c r="D488" t="s">
        <v>20</v>
      </c>
      <c r="E488">
        <v>225</v>
      </c>
    </row>
    <row r="489" spans="4:5" x14ac:dyDescent="0.3">
      <c r="D489" t="s">
        <v>20</v>
      </c>
      <c r="E489">
        <v>65</v>
      </c>
    </row>
    <row r="490" spans="4:5" x14ac:dyDescent="0.3">
      <c r="D490" t="s">
        <v>20</v>
      </c>
      <c r="E490">
        <v>163</v>
      </c>
    </row>
    <row r="491" spans="4:5" x14ac:dyDescent="0.3">
      <c r="D491" t="s">
        <v>20</v>
      </c>
      <c r="E491">
        <v>85</v>
      </c>
    </row>
    <row r="492" spans="4:5" x14ac:dyDescent="0.3">
      <c r="D492" t="s">
        <v>20</v>
      </c>
      <c r="E492">
        <v>217</v>
      </c>
    </row>
    <row r="493" spans="4:5" x14ac:dyDescent="0.3">
      <c r="D493" t="s">
        <v>20</v>
      </c>
      <c r="E493">
        <v>150</v>
      </c>
    </row>
    <row r="494" spans="4:5" x14ac:dyDescent="0.3">
      <c r="D494" t="s">
        <v>20</v>
      </c>
      <c r="E494">
        <v>3272</v>
      </c>
    </row>
    <row r="495" spans="4:5" x14ac:dyDescent="0.3">
      <c r="D495" t="s">
        <v>20</v>
      </c>
      <c r="E495">
        <v>300</v>
      </c>
    </row>
    <row r="496" spans="4:5" x14ac:dyDescent="0.3">
      <c r="D496" t="s">
        <v>20</v>
      </c>
      <c r="E496">
        <v>126</v>
      </c>
    </row>
    <row r="497" spans="4:5" x14ac:dyDescent="0.3">
      <c r="D497" t="s">
        <v>20</v>
      </c>
      <c r="E497">
        <v>2320</v>
      </c>
    </row>
    <row r="498" spans="4:5" x14ac:dyDescent="0.3">
      <c r="D498" t="s">
        <v>20</v>
      </c>
      <c r="E498">
        <v>81</v>
      </c>
    </row>
    <row r="499" spans="4:5" x14ac:dyDescent="0.3">
      <c r="D499" t="s">
        <v>20</v>
      </c>
      <c r="E499">
        <v>1887</v>
      </c>
    </row>
    <row r="500" spans="4:5" x14ac:dyDescent="0.3">
      <c r="D500" t="s">
        <v>20</v>
      </c>
      <c r="E500">
        <v>4358</v>
      </c>
    </row>
    <row r="501" spans="4:5" x14ac:dyDescent="0.3">
      <c r="D501" t="s">
        <v>20</v>
      </c>
      <c r="E501">
        <v>53</v>
      </c>
    </row>
    <row r="502" spans="4:5" x14ac:dyDescent="0.3">
      <c r="D502" t="s">
        <v>20</v>
      </c>
      <c r="E502">
        <v>2414</v>
      </c>
    </row>
    <row r="503" spans="4:5" x14ac:dyDescent="0.3">
      <c r="D503" t="s">
        <v>20</v>
      </c>
      <c r="E503">
        <v>80</v>
      </c>
    </row>
    <row r="504" spans="4:5" x14ac:dyDescent="0.3">
      <c r="D504" t="s">
        <v>20</v>
      </c>
      <c r="E504">
        <v>193</v>
      </c>
    </row>
    <row r="505" spans="4:5" x14ac:dyDescent="0.3">
      <c r="D505" t="s">
        <v>20</v>
      </c>
      <c r="E505">
        <v>52</v>
      </c>
    </row>
    <row r="506" spans="4:5" x14ac:dyDescent="0.3">
      <c r="D506" t="s">
        <v>20</v>
      </c>
      <c r="E506">
        <v>290</v>
      </c>
    </row>
    <row r="507" spans="4:5" x14ac:dyDescent="0.3">
      <c r="D507" t="s">
        <v>20</v>
      </c>
      <c r="E507">
        <v>122</v>
      </c>
    </row>
    <row r="508" spans="4:5" x14ac:dyDescent="0.3">
      <c r="D508" t="s">
        <v>20</v>
      </c>
      <c r="E508">
        <v>1470</v>
      </c>
    </row>
    <row r="509" spans="4:5" x14ac:dyDescent="0.3">
      <c r="D509" t="s">
        <v>20</v>
      </c>
      <c r="E509">
        <v>165</v>
      </c>
    </row>
    <row r="510" spans="4:5" x14ac:dyDescent="0.3">
      <c r="D510" t="s">
        <v>20</v>
      </c>
      <c r="E510">
        <v>182</v>
      </c>
    </row>
    <row r="511" spans="4:5" x14ac:dyDescent="0.3">
      <c r="D511" t="s">
        <v>20</v>
      </c>
      <c r="E511">
        <v>199</v>
      </c>
    </row>
    <row r="512" spans="4:5" x14ac:dyDescent="0.3">
      <c r="D512" t="s">
        <v>20</v>
      </c>
      <c r="E512">
        <v>56</v>
      </c>
    </row>
    <row r="513" spans="4:5" x14ac:dyDescent="0.3">
      <c r="D513" t="s">
        <v>20</v>
      </c>
      <c r="E513">
        <v>1460</v>
      </c>
    </row>
    <row r="514" spans="4:5" x14ac:dyDescent="0.3">
      <c r="D514" t="s">
        <v>20</v>
      </c>
      <c r="E514">
        <v>123</v>
      </c>
    </row>
    <row r="515" spans="4:5" x14ac:dyDescent="0.3">
      <c r="D515" t="s">
        <v>20</v>
      </c>
      <c r="E515">
        <v>159</v>
      </c>
    </row>
    <row r="516" spans="4:5" x14ac:dyDescent="0.3">
      <c r="D516" t="s">
        <v>20</v>
      </c>
      <c r="E516">
        <v>110</v>
      </c>
    </row>
    <row r="517" spans="4:5" x14ac:dyDescent="0.3">
      <c r="D517" t="s">
        <v>20</v>
      </c>
      <c r="E517">
        <v>236</v>
      </c>
    </row>
    <row r="518" spans="4:5" x14ac:dyDescent="0.3">
      <c r="D518" t="s">
        <v>20</v>
      </c>
      <c r="E518">
        <v>191</v>
      </c>
    </row>
    <row r="519" spans="4:5" x14ac:dyDescent="0.3">
      <c r="D519" t="s">
        <v>20</v>
      </c>
      <c r="E519">
        <v>3934</v>
      </c>
    </row>
    <row r="520" spans="4:5" x14ac:dyDescent="0.3">
      <c r="D520" t="s">
        <v>20</v>
      </c>
      <c r="E520">
        <v>80</v>
      </c>
    </row>
    <row r="521" spans="4:5" x14ac:dyDescent="0.3">
      <c r="D521" t="s">
        <v>20</v>
      </c>
      <c r="E521">
        <v>462</v>
      </c>
    </row>
    <row r="522" spans="4:5" x14ac:dyDescent="0.3">
      <c r="D522" t="s">
        <v>20</v>
      </c>
      <c r="E522">
        <v>179</v>
      </c>
    </row>
    <row r="523" spans="4:5" x14ac:dyDescent="0.3">
      <c r="D523" t="s">
        <v>20</v>
      </c>
      <c r="E523">
        <v>1866</v>
      </c>
    </row>
    <row r="524" spans="4:5" x14ac:dyDescent="0.3">
      <c r="D524" t="s">
        <v>20</v>
      </c>
      <c r="E524">
        <v>156</v>
      </c>
    </row>
    <row r="525" spans="4:5" x14ac:dyDescent="0.3">
      <c r="D525" t="s">
        <v>20</v>
      </c>
      <c r="E525">
        <v>255</v>
      </c>
    </row>
    <row r="526" spans="4:5" x14ac:dyDescent="0.3">
      <c r="D526" t="s">
        <v>20</v>
      </c>
      <c r="E526">
        <v>2261</v>
      </c>
    </row>
    <row r="527" spans="4:5" x14ac:dyDescent="0.3">
      <c r="D527" t="s">
        <v>20</v>
      </c>
      <c r="E527">
        <v>40</v>
      </c>
    </row>
    <row r="528" spans="4:5" x14ac:dyDescent="0.3">
      <c r="D528" t="s">
        <v>20</v>
      </c>
      <c r="E528">
        <v>2289</v>
      </c>
    </row>
    <row r="529" spans="4:5" x14ac:dyDescent="0.3">
      <c r="D529" t="s">
        <v>20</v>
      </c>
      <c r="E529">
        <v>65</v>
      </c>
    </row>
    <row r="530" spans="4:5" x14ac:dyDescent="0.3">
      <c r="D530" t="s">
        <v>20</v>
      </c>
      <c r="E530">
        <v>3777</v>
      </c>
    </row>
    <row r="531" spans="4:5" x14ac:dyDescent="0.3">
      <c r="D531" t="s">
        <v>20</v>
      </c>
      <c r="E531">
        <v>184</v>
      </c>
    </row>
    <row r="532" spans="4:5" x14ac:dyDescent="0.3">
      <c r="D532" t="s">
        <v>20</v>
      </c>
      <c r="E532">
        <v>85</v>
      </c>
    </row>
    <row r="533" spans="4:5" x14ac:dyDescent="0.3">
      <c r="D533" t="s">
        <v>20</v>
      </c>
      <c r="E533">
        <v>144</v>
      </c>
    </row>
    <row r="534" spans="4:5" x14ac:dyDescent="0.3">
      <c r="D534" t="s">
        <v>20</v>
      </c>
      <c r="E534">
        <v>1902</v>
      </c>
    </row>
    <row r="535" spans="4:5" x14ac:dyDescent="0.3">
      <c r="D535" t="s">
        <v>20</v>
      </c>
      <c r="E535">
        <v>105</v>
      </c>
    </row>
    <row r="536" spans="4:5" x14ac:dyDescent="0.3">
      <c r="D536" t="s">
        <v>20</v>
      </c>
      <c r="E536">
        <v>132</v>
      </c>
    </row>
    <row r="537" spans="4:5" x14ac:dyDescent="0.3">
      <c r="D537" t="s">
        <v>20</v>
      </c>
      <c r="E537">
        <v>96</v>
      </c>
    </row>
    <row r="538" spans="4:5" x14ac:dyDescent="0.3">
      <c r="D538" t="s">
        <v>20</v>
      </c>
      <c r="E538">
        <v>114</v>
      </c>
    </row>
    <row r="539" spans="4:5" x14ac:dyDescent="0.3">
      <c r="D539" t="s">
        <v>20</v>
      </c>
      <c r="E539">
        <v>203</v>
      </c>
    </row>
    <row r="540" spans="4:5" x14ac:dyDescent="0.3">
      <c r="D540" t="s">
        <v>20</v>
      </c>
      <c r="E540">
        <v>1559</v>
      </c>
    </row>
    <row r="541" spans="4:5" x14ac:dyDescent="0.3">
      <c r="D541" t="s">
        <v>20</v>
      </c>
      <c r="E541">
        <v>1548</v>
      </c>
    </row>
    <row r="542" spans="4:5" x14ac:dyDescent="0.3">
      <c r="D542" t="s">
        <v>20</v>
      </c>
      <c r="E542">
        <v>80</v>
      </c>
    </row>
    <row r="543" spans="4:5" x14ac:dyDescent="0.3">
      <c r="D543" t="s">
        <v>20</v>
      </c>
      <c r="E543">
        <v>131</v>
      </c>
    </row>
    <row r="544" spans="4:5" x14ac:dyDescent="0.3">
      <c r="D544" t="s">
        <v>20</v>
      </c>
      <c r="E544">
        <v>112</v>
      </c>
    </row>
    <row r="545" spans="4:5" x14ac:dyDescent="0.3">
      <c r="D545" t="s">
        <v>20</v>
      </c>
      <c r="E545">
        <v>155</v>
      </c>
    </row>
    <row r="546" spans="4:5" x14ac:dyDescent="0.3">
      <c r="D546" t="s">
        <v>20</v>
      </c>
      <c r="E546">
        <v>266</v>
      </c>
    </row>
    <row r="547" spans="4:5" x14ac:dyDescent="0.3">
      <c r="D547" t="s">
        <v>20</v>
      </c>
      <c r="E547">
        <v>155</v>
      </c>
    </row>
    <row r="548" spans="4:5" x14ac:dyDescent="0.3">
      <c r="D548" t="s">
        <v>20</v>
      </c>
      <c r="E548">
        <v>207</v>
      </c>
    </row>
    <row r="549" spans="4:5" x14ac:dyDescent="0.3">
      <c r="D549" t="s">
        <v>20</v>
      </c>
      <c r="E549">
        <v>245</v>
      </c>
    </row>
    <row r="550" spans="4:5" x14ac:dyDescent="0.3">
      <c r="D550" t="s">
        <v>20</v>
      </c>
      <c r="E550">
        <v>1573</v>
      </c>
    </row>
    <row r="551" spans="4:5" x14ac:dyDescent="0.3">
      <c r="D551" t="s">
        <v>20</v>
      </c>
      <c r="E551">
        <v>114</v>
      </c>
    </row>
    <row r="552" spans="4:5" x14ac:dyDescent="0.3">
      <c r="D552" t="s">
        <v>20</v>
      </c>
      <c r="E552">
        <v>93</v>
      </c>
    </row>
    <row r="553" spans="4:5" x14ac:dyDescent="0.3">
      <c r="D553" t="s">
        <v>20</v>
      </c>
      <c r="E553">
        <v>1681</v>
      </c>
    </row>
    <row r="554" spans="4:5" x14ac:dyDescent="0.3">
      <c r="D554" t="s">
        <v>20</v>
      </c>
      <c r="E554">
        <v>32</v>
      </c>
    </row>
    <row r="555" spans="4:5" x14ac:dyDescent="0.3">
      <c r="D555" t="s">
        <v>20</v>
      </c>
      <c r="E555">
        <v>135</v>
      </c>
    </row>
    <row r="556" spans="4:5" x14ac:dyDescent="0.3">
      <c r="D556" t="s">
        <v>20</v>
      </c>
      <c r="E556">
        <v>140</v>
      </c>
    </row>
    <row r="557" spans="4:5" x14ac:dyDescent="0.3">
      <c r="D557" t="s">
        <v>20</v>
      </c>
      <c r="E557">
        <v>92</v>
      </c>
    </row>
    <row r="558" spans="4:5" x14ac:dyDescent="0.3">
      <c r="D558" t="s">
        <v>20</v>
      </c>
      <c r="E558">
        <v>1015</v>
      </c>
    </row>
    <row r="559" spans="4:5" x14ac:dyDescent="0.3">
      <c r="D559" t="s">
        <v>20</v>
      </c>
      <c r="E559">
        <v>323</v>
      </c>
    </row>
    <row r="560" spans="4:5" x14ac:dyDescent="0.3">
      <c r="D560" t="s">
        <v>20</v>
      </c>
      <c r="E560">
        <v>2326</v>
      </c>
    </row>
    <row r="561" spans="4:5" x14ac:dyDescent="0.3">
      <c r="D561" t="s">
        <v>20</v>
      </c>
      <c r="E561">
        <v>381</v>
      </c>
    </row>
    <row r="562" spans="4:5" x14ac:dyDescent="0.3">
      <c r="D562" t="s">
        <v>20</v>
      </c>
      <c r="E562">
        <v>480</v>
      </c>
    </row>
    <row r="563" spans="4:5" x14ac:dyDescent="0.3">
      <c r="D563" t="s">
        <v>20</v>
      </c>
      <c r="E563">
        <v>226</v>
      </c>
    </row>
    <row r="564" spans="4:5" x14ac:dyDescent="0.3">
      <c r="D564" t="s">
        <v>20</v>
      </c>
      <c r="E564">
        <v>241</v>
      </c>
    </row>
    <row r="565" spans="4:5" x14ac:dyDescent="0.3">
      <c r="D565" t="s">
        <v>20</v>
      </c>
      <c r="E565">
        <v>132</v>
      </c>
    </row>
    <row r="566" spans="4:5" x14ac:dyDescent="0.3">
      <c r="D566" t="s">
        <v>20</v>
      </c>
      <c r="E566">
        <v>2043</v>
      </c>
    </row>
  </sheetData>
  <mergeCells count="2">
    <mergeCell ref="H2:I2"/>
    <mergeCell ref="K2:L2"/>
  </mergeCells>
  <conditionalFormatting sqref="A2:A365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566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7B1F-D111-436A-957E-F0C62B741183}">
  <dimension ref="A1:F26"/>
  <sheetViews>
    <sheetView workbookViewId="0">
      <selection activeCell="F10" sqref="F10"/>
    </sheetView>
  </sheetViews>
  <sheetFormatPr defaultRowHeight="15.6" x14ac:dyDescent="0.3"/>
  <cols>
    <col min="1" max="1" width="17.3984375" bestFit="1" customWidth="1"/>
    <col min="2" max="2" width="5.59765625" bestFit="1" customWidth="1"/>
    <col min="3" max="3" width="9.19921875" bestFit="1" customWidth="1"/>
    <col min="4" max="4" width="10.8984375" bestFit="1" customWidth="1"/>
    <col min="5" max="5" width="10.59765625" customWidth="1"/>
    <col min="6" max="6" width="10.296875" customWidth="1"/>
  </cols>
  <sheetData>
    <row r="1" spans="1:6" s="8" customFormat="1" ht="42" customHeight="1" x14ac:dyDescent="0.3">
      <c r="A1" s="18" t="s">
        <v>2066</v>
      </c>
      <c r="B1" s="18" t="s">
        <v>14</v>
      </c>
      <c r="C1" s="18" t="s">
        <v>20</v>
      </c>
      <c r="D1" s="18" t="s">
        <v>2067</v>
      </c>
      <c r="E1" s="18" t="s">
        <v>2091</v>
      </c>
      <c r="F1" s="18" t="s">
        <v>2090</v>
      </c>
    </row>
    <row r="2" spans="1:6" x14ac:dyDescent="0.3">
      <c r="A2" s="19" t="s">
        <v>2065</v>
      </c>
      <c r="B2" s="20"/>
      <c r="C2" s="20">
        <v>4</v>
      </c>
      <c r="D2" s="20">
        <v>4</v>
      </c>
      <c r="E2" s="21">
        <f>$B2/$D2</f>
        <v>0</v>
      </c>
      <c r="F2" s="21">
        <f>$C2/$D2</f>
        <v>1</v>
      </c>
    </row>
    <row r="3" spans="1:6" x14ac:dyDescent="0.3">
      <c r="A3" s="19" t="s">
        <v>2062</v>
      </c>
      <c r="B3" s="20"/>
      <c r="C3" s="20">
        <v>3</v>
      </c>
      <c r="D3" s="20">
        <v>3</v>
      </c>
      <c r="E3" s="21">
        <f>$B3/$D3</f>
        <v>0</v>
      </c>
      <c r="F3" s="21">
        <f>$C3/$D3</f>
        <v>1</v>
      </c>
    </row>
    <row r="4" spans="1:6" x14ac:dyDescent="0.3">
      <c r="A4" s="19" t="s">
        <v>2038</v>
      </c>
      <c r="B4" s="20">
        <v>12</v>
      </c>
      <c r="C4" s="20">
        <v>36</v>
      </c>
      <c r="D4" s="20">
        <v>51</v>
      </c>
      <c r="E4" s="21">
        <f>$B4/$D4</f>
        <v>0.23529411764705882</v>
      </c>
      <c r="F4" s="21">
        <f>$C4/$D4</f>
        <v>0.70588235294117652</v>
      </c>
    </row>
    <row r="5" spans="1:6" x14ac:dyDescent="0.3">
      <c r="A5" s="19" t="s">
        <v>2059</v>
      </c>
      <c r="B5" s="20">
        <v>7</v>
      </c>
      <c r="C5" s="20">
        <v>14</v>
      </c>
      <c r="D5" s="20">
        <v>21</v>
      </c>
      <c r="E5" s="21">
        <f>$B5/$D5</f>
        <v>0.33333333333333331</v>
      </c>
      <c r="F5" s="21">
        <f>$C5/$D5</f>
        <v>0.66666666666666663</v>
      </c>
    </row>
    <row r="6" spans="1:6" x14ac:dyDescent="0.3">
      <c r="A6" s="19" t="s">
        <v>2060</v>
      </c>
      <c r="B6" s="20">
        <v>3</v>
      </c>
      <c r="C6" s="20">
        <v>11</v>
      </c>
      <c r="D6" s="20">
        <v>17</v>
      </c>
      <c r="E6" s="21">
        <f>$B6/$D6</f>
        <v>0.17647058823529413</v>
      </c>
      <c r="F6" s="21">
        <f>$C6/$D6</f>
        <v>0.6470588235294118</v>
      </c>
    </row>
    <row r="7" spans="1:6" x14ac:dyDescent="0.3">
      <c r="A7" s="19" t="s">
        <v>2046</v>
      </c>
      <c r="B7" s="20">
        <v>16</v>
      </c>
      <c r="C7" s="20">
        <v>28</v>
      </c>
      <c r="D7" s="20">
        <v>45</v>
      </c>
      <c r="E7" s="21">
        <f>$B7/$D7</f>
        <v>0.35555555555555557</v>
      </c>
      <c r="F7" s="21">
        <f>$C7/$D7</f>
        <v>0.62222222222222223</v>
      </c>
    </row>
    <row r="8" spans="1:6" x14ac:dyDescent="0.3">
      <c r="A8" s="19" t="s">
        <v>2055</v>
      </c>
      <c r="B8" s="20">
        <v>11</v>
      </c>
      <c r="C8" s="20">
        <v>26</v>
      </c>
      <c r="D8" s="20">
        <v>42</v>
      </c>
      <c r="E8" s="21">
        <f>$B8/$D8</f>
        <v>0.26190476190476192</v>
      </c>
      <c r="F8" s="21">
        <f>$C8/$D8</f>
        <v>0.61904761904761907</v>
      </c>
    </row>
    <row r="9" spans="1:6" x14ac:dyDescent="0.3">
      <c r="A9" s="19" t="s">
        <v>2048</v>
      </c>
      <c r="B9" s="20">
        <v>6</v>
      </c>
      <c r="C9" s="20">
        <v>13</v>
      </c>
      <c r="D9" s="20">
        <v>21</v>
      </c>
      <c r="E9" s="21">
        <f>$B9/$D9</f>
        <v>0.2857142857142857</v>
      </c>
      <c r="F9" s="21">
        <f>$C9/$D9</f>
        <v>0.61904761904761907</v>
      </c>
    </row>
    <row r="10" spans="1:6" x14ac:dyDescent="0.3">
      <c r="A10" s="19" t="s">
        <v>2049</v>
      </c>
      <c r="B10" s="20">
        <v>10</v>
      </c>
      <c r="C10" s="20">
        <v>21</v>
      </c>
      <c r="D10" s="20">
        <v>34</v>
      </c>
      <c r="E10" s="21">
        <f>$B10/$D10</f>
        <v>0.29411764705882354</v>
      </c>
      <c r="F10" s="21">
        <f>$C10/$D10</f>
        <v>0.61764705882352944</v>
      </c>
    </row>
    <row r="11" spans="1:6" x14ac:dyDescent="0.3">
      <c r="A11" s="19" t="s">
        <v>2044</v>
      </c>
      <c r="B11" s="20">
        <v>12</v>
      </c>
      <c r="C11" s="20">
        <v>22</v>
      </c>
      <c r="D11" s="20">
        <v>37</v>
      </c>
      <c r="E11" s="21">
        <f>$B11/$D11</f>
        <v>0.32432432432432434</v>
      </c>
      <c r="F11" s="21">
        <f>$C11/$D11</f>
        <v>0.59459459459459463</v>
      </c>
    </row>
    <row r="12" spans="1:6" x14ac:dyDescent="0.3">
      <c r="A12" s="19" t="s">
        <v>2058</v>
      </c>
      <c r="B12" s="20">
        <v>6</v>
      </c>
      <c r="C12" s="20">
        <v>10</v>
      </c>
      <c r="D12" s="20">
        <v>17</v>
      </c>
      <c r="E12" s="21">
        <f>$B12/$D12</f>
        <v>0.35294117647058826</v>
      </c>
      <c r="F12" s="21">
        <f>$C12/$D12</f>
        <v>0.58823529411764708</v>
      </c>
    </row>
    <row r="13" spans="1:6" x14ac:dyDescent="0.3">
      <c r="A13" s="19" t="s">
        <v>2036</v>
      </c>
      <c r="B13" s="20">
        <v>30</v>
      </c>
      <c r="C13" s="20">
        <v>49</v>
      </c>
      <c r="D13" s="20">
        <v>85</v>
      </c>
      <c r="E13" s="21">
        <f>$B13/$D13</f>
        <v>0.35294117647058826</v>
      </c>
      <c r="F13" s="21">
        <f>$C13/$D13</f>
        <v>0.57647058823529407</v>
      </c>
    </row>
    <row r="14" spans="1:6" x14ac:dyDescent="0.3">
      <c r="A14" s="19" t="s">
        <v>2057</v>
      </c>
      <c r="B14" s="20">
        <v>3</v>
      </c>
      <c r="C14" s="20">
        <v>4</v>
      </c>
      <c r="D14" s="20">
        <v>7</v>
      </c>
      <c r="E14" s="21">
        <f>$B14/$D14</f>
        <v>0.42857142857142855</v>
      </c>
      <c r="F14" s="21">
        <f>$C14/$D14</f>
        <v>0.5714285714285714</v>
      </c>
    </row>
    <row r="15" spans="1:6" x14ac:dyDescent="0.3">
      <c r="A15" s="19" t="s">
        <v>2042</v>
      </c>
      <c r="B15" s="20">
        <v>21</v>
      </c>
      <c r="C15" s="20">
        <v>34</v>
      </c>
      <c r="D15" s="20">
        <v>60</v>
      </c>
      <c r="E15" s="21">
        <f>$B15/$D15</f>
        <v>0.35</v>
      </c>
      <c r="F15" s="21">
        <f>$C15/$D15</f>
        <v>0.56666666666666665</v>
      </c>
    </row>
    <row r="16" spans="1:6" x14ac:dyDescent="0.3">
      <c r="A16" s="19" t="s">
        <v>2052</v>
      </c>
      <c r="B16" s="20">
        <v>5</v>
      </c>
      <c r="C16" s="20">
        <v>9</v>
      </c>
      <c r="D16" s="20">
        <v>16</v>
      </c>
      <c r="E16" s="21">
        <f>$B16/$D16</f>
        <v>0.3125</v>
      </c>
      <c r="F16" s="21">
        <f>$C16/$D16</f>
        <v>0.5625</v>
      </c>
    </row>
    <row r="17" spans="1:6" x14ac:dyDescent="0.3">
      <c r="A17" s="19" t="s">
        <v>2043</v>
      </c>
      <c r="B17" s="20">
        <v>8</v>
      </c>
      <c r="C17" s="20">
        <v>10</v>
      </c>
      <c r="D17" s="20">
        <v>18</v>
      </c>
      <c r="E17" s="21">
        <f>$B17/$D17</f>
        <v>0.44444444444444442</v>
      </c>
      <c r="F17" s="21">
        <f>$C17/$D17</f>
        <v>0.55555555555555558</v>
      </c>
    </row>
    <row r="18" spans="1:6" x14ac:dyDescent="0.3">
      <c r="A18" s="19" t="s">
        <v>2040</v>
      </c>
      <c r="B18" s="20">
        <v>132</v>
      </c>
      <c r="C18" s="20">
        <v>187</v>
      </c>
      <c r="D18" s="20">
        <v>344</v>
      </c>
      <c r="E18" s="21">
        <f>$B18/$D18</f>
        <v>0.38372093023255816</v>
      </c>
      <c r="F18" s="21">
        <f>$C18/$D18</f>
        <v>0.54360465116279066</v>
      </c>
    </row>
    <row r="19" spans="1:6" x14ac:dyDescent="0.3">
      <c r="A19" s="19" t="s">
        <v>2053</v>
      </c>
      <c r="B19" s="20">
        <v>7</v>
      </c>
      <c r="C19" s="20">
        <v>9</v>
      </c>
      <c r="D19" s="20">
        <v>17</v>
      </c>
      <c r="E19" s="21">
        <f>$B19/$D19</f>
        <v>0.41176470588235292</v>
      </c>
      <c r="F19" s="21">
        <f>$C19/$D19</f>
        <v>0.52941176470588236</v>
      </c>
    </row>
    <row r="20" spans="1:6" x14ac:dyDescent="0.3">
      <c r="A20" s="19" t="s">
        <v>2045</v>
      </c>
      <c r="B20" s="20">
        <v>19</v>
      </c>
      <c r="C20" s="20">
        <v>23</v>
      </c>
      <c r="D20" s="20">
        <v>45</v>
      </c>
      <c r="E20" s="21">
        <f>$B20/$D20</f>
        <v>0.42222222222222222</v>
      </c>
      <c r="F20" s="21">
        <f>$C20/$D20</f>
        <v>0.51111111111111107</v>
      </c>
    </row>
    <row r="21" spans="1:6" x14ac:dyDescent="0.3">
      <c r="A21" s="19" t="s">
        <v>2056</v>
      </c>
      <c r="B21" s="20">
        <v>4</v>
      </c>
      <c r="C21" s="20">
        <v>4</v>
      </c>
      <c r="D21" s="20">
        <v>8</v>
      </c>
      <c r="E21" s="21">
        <f>$B21/$D21</f>
        <v>0.5</v>
      </c>
      <c r="F21" s="21">
        <f>$C21/$D21</f>
        <v>0.5</v>
      </c>
    </row>
    <row r="22" spans="1:6" x14ac:dyDescent="0.3">
      <c r="A22" s="19" t="s">
        <v>2051</v>
      </c>
      <c r="B22" s="20">
        <v>15</v>
      </c>
      <c r="C22" s="20">
        <v>17</v>
      </c>
      <c r="D22" s="20">
        <v>35</v>
      </c>
      <c r="E22" s="21">
        <f>$B22/$D22</f>
        <v>0.42857142857142855</v>
      </c>
      <c r="F22" s="21">
        <f>$C22/$D22</f>
        <v>0.48571428571428571</v>
      </c>
    </row>
    <row r="23" spans="1:6" x14ac:dyDescent="0.3">
      <c r="A23" s="19" t="s">
        <v>2034</v>
      </c>
      <c r="B23" s="20">
        <v>20</v>
      </c>
      <c r="C23" s="20">
        <v>22</v>
      </c>
      <c r="D23" s="20">
        <v>46</v>
      </c>
      <c r="E23" s="21">
        <f>$B23/$D23</f>
        <v>0.43478260869565216</v>
      </c>
      <c r="F23" s="21">
        <f>$C23/$D23</f>
        <v>0.47826086956521741</v>
      </c>
    </row>
    <row r="24" spans="1:6" x14ac:dyDescent="0.3">
      <c r="A24" s="19" t="s">
        <v>2063</v>
      </c>
      <c r="B24" s="20">
        <v>9</v>
      </c>
      <c r="C24" s="20">
        <v>5</v>
      </c>
      <c r="D24" s="20">
        <v>14</v>
      </c>
      <c r="E24" s="21">
        <f>$B24/$D24</f>
        <v>0.6428571428571429</v>
      </c>
      <c r="F24" s="21">
        <f>$C24/$D24</f>
        <v>0.35714285714285715</v>
      </c>
    </row>
    <row r="25" spans="1:6" x14ac:dyDescent="0.3">
      <c r="A25" s="19" t="s">
        <v>2061</v>
      </c>
      <c r="B25" s="20">
        <v>8</v>
      </c>
      <c r="C25" s="20">
        <v>4</v>
      </c>
      <c r="D25" s="20">
        <v>13</v>
      </c>
      <c r="E25" s="21">
        <f>$B25/$D25</f>
        <v>0.61538461538461542</v>
      </c>
      <c r="F25" s="21">
        <f>$C25/$D25</f>
        <v>0.30769230769230771</v>
      </c>
    </row>
    <row r="26" spans="1:6" x14ac:dyDescent="0.3">
      <c r="A26" s="22" t="s">
        <v>2067</v>
      </c>
      <c r="B26" s="23">
        <v>364</v>
      </c>
      <c r="C26" s="23">
        <v>565</v>
      </c>
      <c r="D26" s="23">
        <v>1000</v>
      </c>
      <c r="E26" s="21">
        <f>$B26/$D26</f>
        <v>0.36399999999999999</v>
      </c>
      <c r="F26" s="21">
        <f>$C26/$D26</f>
        <v>0.56499999999999995</v>
      </c>
    </row>
  </sheetData>
  <sortState xmlns:xlrd2="http://schemas.microsoft.com/office/spreadsheetml/2017/richdata2" ref="A2:F25">
    <sortCondition descending="1" ref="F2: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Crowdfunding</vt:lpstr>
      <vt:lpstr>Outcome -Cat</vt:lpstr>
      <vt:lpstr>Outcome- sub</vt:lpstr>
      <vt:lpstr>Outcome - Month</vt:lpstr>
      <vt:lpstr>Outcome-Percentage</vt:lpstr>
      <vt:lpstr>Stat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Vijay Mani</cp:lastModifiedBy>
  <dcterms:created xsi:type="dcterms:W3CDTF">2021-09-29T18:52:28Z</dcterms:created>
  <dcterms:modified xsi:type="dcterms:W3CDTF">2023-11-22T13:11:46Z</dcterms:modified>
</cp:coreProperties>
</file>