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USER\Univer\PAS\"/>
    </mc:Choice>
  </mc:AlternateContent>
  <xr:revisionPtr revIDLastSave="0" documentId="13_ncr:1_{5438A7AF-BEC5-421A-9637-890C0F30E77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7" i="1" l="1"/>
  <c r="B43" i="1"/>
  <c r="B41" i="1"/>
  <c r="C35" i="1"/>
  <c r="C43" i="1" s="1"/>
  <c r="D35" i="1"/>
  <c r="E35" i="1"/>
  <c r="F35" i="1"/>
  <c r="F43" i="1" s="1"/>
  <c r="F45" i="1" s="1"/>
  <c r="B35" i="1"/>
  <c r="D45" i="1"/>
  <c r="E45" i="1"/>
  <c r="D43" i="1"/>
  <c r="E43" i="1"/>
  <c r="C41" i="1"/>
  <c r="D41" i="1"/>
  <c r="E41" i="1"/>
  <c r="F41" i="1"/>
  <c r="C39" i="1"/>
  <c r="D39" i="1"/>
  <c r="E39" i="1"/>
  <c r="F39" i="1"/>
  <c r="C37" i="1"/>
  <c r="D37" i="1"/>
  <c r="E37" i="1"/>
  <c r="F37" i="1"/>
  <c r="C33" i="1"/>
  <c r="D33" i="1"/>
  <c r="E33" i="1"/>
  <c r="F33" i="1"/>
  <c r="E27" i="1"/>
  <c r="D27" i="1"/>
  <c r="C27" i="1"/>
  <c r="B27" i="1"/>
  <c r="C26" i="1"/>
  <c r="D26" i="1" s="1"/>
  <c r="E26" i="1" s="1"/>
  <c r="F26" i="1" s="1"/>
  <c r="B39" i="1"/>
  <c r="B37" i="1"/>
  <c r="B33" i="1"/>
  <c r="B26" i="1"/>
  <c r="F23" i="1"/>
  <c r="E23" i="1"/>
  <c r="D23" i="1"/>
  <c r="B23" i="1"/>
  <c r="B24" i="1" s="1"/>
  <c r="C23" i="1"/>
  <c r="B19" i="1"/>
  <c r="B15" i="1"/>
  <c r="B17" i="1" s="1"/>
  <c r="B13" i="1"/>
  <c r="C1" i="1"/>
  <c r="B11" i="1" s="1"/>
  <c r="C45" i="1" l="1"/>
  <c r="B45" i="1"/>
  <c r="F24" i="1"/>
  <c r="E24" i="1"/>
  <c r="D24" i="1"/>
  <c r="C24" i="1"/>
</calcChain>
</file>

<file path=xl/sharedStrings.xml><?xml version="1.0" encoding="utf-8"?>
<sst xmlns="http://schemas.openxmlformats.org/spreadsheetml/2006/main" count="38" uniqueCount="38">
  <si>
    <t>q</t>
  </si>
  <si>
    <t>V</t>
  </si>
  <si>
    <t>σ</t>
  </si>
  <si>
    <t>C</t>
  </si>
  <si>
    <t>K</t>
  </si>
  <si>
    <t>S</t>
  </si>
  <si>
    <t>d</t>
  </si>
  <si>
    <t>θ</t>
  </si>
  <si>
    <t>Размер партии</t>
  </si>
  <si>
    <r>
      <t>V</t>
    </r>
    <r>
      <rPr>
        <vertAlign val="subscript"/>
        <sz val="16"/>
        <color theme="1"/>
        <rFont val="Times New Roman"/>
        <family val="1"/>
        <charset val="204"/>
      </rPr>
      <t>Θ </t>
    </r>
  </si>
  <si>
    <t>Потребность в деталх в течение 8 дней</t>
  </si>
  <si>
    <t>Стандартное отклонение</t>
  </si>
  <si>
    <t>D</t>
  </si>
  <si>
    <r>
      <t>D</t>
    </r>
    <r>
      <rPr>
        <vertAlign val="subscript"/>
        <sz val="14"/>
        <color theme="1"/>
        <rFont val="Times New Roman"/>
        <family val="1"/>
        <charset val="204"/>
      </rPr>
      <t>Θ</t>
    </r>
  </si>
  <si>
    <t>Дисперсия потребности</t>
  </si>
  <si>
    <t>Стандартное отклонение за период 8 дней</t>
  </si>
  <si>
    <r>
      <t>σ</t>
    </r>
    <r>
      <rPr>
        <vertAlign val="subscript"/>
        <sz val="14"/>
        <color theme="1"/>
        <rFont val="Times New Roman"/>
        <family val="1"/>
        <charset val="204"/>
      </rPr>
      <t>Θ</t>
    </r>
  </si>
  <si>
    <t>Вероятность того, что потребность составити от</t>
  </si>
  <si>
    <t>a</t>
  </si>
  <si>
    <t>b</t>
  </si>
  <si>
    <t xml:space="preserve">P(600&lt;X&lt;620) </t>
  </si>
  <si>
    <t>Определение точки заказа</t>
  </si>
  <si>
    <t>r</t>
  </si>
  <si>
    <t>Y1</t>
  </si>
  <si>
    <t>Количество поставок в год</t>
  </si>
  <si>
    <t>N</t>
  </si>
  <si>
    <t>Средний дифицит за год</t>
  </si>
  <si>
    <t>y</t>
  </si>
  <si>
    <t>Затраты на приобретение деталей</t>
  </si>
  <si>
    <t>Zприобр</t>
  </si>
  <si>
    <t>Затраты связанные с партиями деталей</t>
  </si>
  <si>
    <t>Zпарт</t>
  </si>
  <si>
    <t>Затраты на хранение деталей</t>
  </si>
  <si>
    <t>Zхран</t>
  </si>
  <si>
    <t>Pдер</t>
  </si>
  <si>
    <t>Потери от дефицита деталей</t>
  </si>
  <si>
    <t>Среднегодовые затраты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</si>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</sst>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  <charset val="204"/>
    </font>
    <font>
      <i/>
      <sz val="14"/>
      <color theme="1"/>
      <name val="Times New Roman"/>
      <family val="1"/>
      <charset val="204"/>
    </font>
    <font>
      <vertAlign val="subscript"/>
      <sz val="16"/>
      <color theme="1"/>
      <name val="Times New Roman"/>
      <family val="1"/>
      <charset val="204"/>
    </font>
    <font>
      <vertAlign val="subscript"/>
      <sz val="14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right" vertical="center"/>
    </xf>
    <xf numFmtId="0" fontId="0" fillId="0" borderId="0" xfId="0" quotePrefix="1"/>
    <xf numFmtId="0" fontId="2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7"/>
  <sheetViews>
    <sheetView tabSelected="1" topLeftCell="A22" workbookViewId="0">
      <selection activeCell="L35" sqref="L35"/>
    </sheetView>
  </sheetViews>
  <sheetFormatPr defaultRowHeight="14.4" x14ac:dyDescent="0.3"/>
  <cols>
    <col min="1" max="1" width="14.5546875" customWidth="1"/>
    <col min="2" max="2" width="16.109375" customWidth="1"/>
    <col min="4" max="4" width="12" bestFit="1" customWidth="1"/>
    <col min="5" max="5" width="11" bestFit="1" customWidth="1"/>
  </cols>
  <sheetData>
    <row r="1" spans="1:3" x14ac:dyDescent="0.3">
      <c r="A1" t="s">
        <v>1</v>
      </c>
      <c r="B1" s="2">
        <v>75</v>
      </c>
      <c r="C1">
        <f>75*360</f>
        <v>27000</v>
      </c>
    </row>
    <row r="2" spans="1:3" ht="18" x14ac:dyDescent="0.35">
      <c r="A2" s="1" t="s">
        <v>2</v>
      </c>
      <c r="B2" s="2">
        <v>5</v>
      </c>
    </row>
    <row r="3" spans="1:3" x14ac:dyDescent="0.3">
      <c r="A3" t="s">
        <v>3</v>
      </c>
      <c r="B3" s="2">
        <v>6</v>
      </c>
    </row>
    <row r="4" spans="1:3" x14ac:dyDescent="0.3">
      <c r="A4" t="s">
        <v>4</v>
      </c>
      <c r="B4" s="2">
        <v>40</v>
      </c>
    </row>
    <row r="5" spans="1:3" x14ac:dyDescent="0.3">
      <c r="A5" t="s">
        <v>5</v>
      </c>
      <c r="B5" s="2">
        <v>0.2</v>
      </c>
    </row>
    <row r="6" spans="1:3" x14ac:dyDescent="0.3">
      <c r="A6" t="s">
        <v>6</v>
      </c>
      <c r="B6" s="2">
        <v>0.6</v>
      </c>
    </row>
    <row r="7" spans="1:3" ht="16.2" customHeight="1" x14ac:dyDescent="0.35">
      <c r="A7" s="1" t="s">
        <v>7</v>
      </c>
      <c r="B7" s="2">
        <v>8</v>
      </c>
    </row>
    <row r="10" spans="1:3" x14ac:dyDescent="0.3">
      <c r="A10" t="s">
        <v>8</v>
      </c>
    </row>
    <row r="11" spans="1:3" x14ac:dyDescent="0.3">
      <c r="A11" t="s">
        <v>0</v>
      </c>
      <c r="B11">
        <f>ROUND(SQRT((2*B4*C1)/B5), 0)</f>
        <v>3286</v>
      </c>
      <c r="C11" s="3"/>
    </row>
    <row r="12" spans="1:3" x14ac:dyDescent="0.3">
      <c r="A12" t="s">
        <v>10</v>
      </c>
      <c r="C12" s="3"/>
    </row>
    <row r="13" spans="1:3" ht="23.4" x14ac:dyDescent="0.5">
      <c r="A13" s="4" t="s">
        <v>9</v>
      </c>
      <c r="B13">
        <f>B7*B1</f>
        <v>600</v>
      </c>
    </row>
    <row r="14" spans="1:3" x14ac:dyDescent="0.3">
      <c r="A14" t="s">
        <v>11</v>
      </c>
    </row>
    <row r="15" spans="1:3" x14ac:dyDescent="0.3">
      <c r="A15" t="s">
        <v>12</v>
      </c>
      <c r="B15">
        <f>B2*B2</f>
        <v>25</v>
      </c>
    </row>
    <row r="16" spans="1:3" x14ac:dyDescent="0.3">
      <c r="A16" t="s">
        <v>14</v>
      </c>
    </row>
    <row r="17" spans="1:6" ht="20.399999999999999" x14ac:dyDescent="0.45">
      <c r="A17" s="4" t="s">
        <v>13</v>
      </c>
      <c r="B17">
        <f>B7*B15</f>
        <v>200</v>
      </c>
    </row>
    <row r="18" spans="1:6" x14ac:dyDescent="0.3">
      <c r="A18" t="s">
        <v>15</v>
      </c>
    </row>
    <row r="19" spans="1:6" ht="20.399999999999999" x14ac:dyDescent="0.45">
      <c r="A19" s="1" t="s">
        <v>16</v>
      </c>
      <c r="B19">
        <f>ROUND(SQRT(B17), 2)</f>
        <v>14.14</v>
      </c>
    </row>
    <row r="20" spans="1:6" x14ac:dyDescent="0.3">
      <c r="A20" t="s">
        <v>17</v>
      </c>
    </row>
    <row r="21" spans="1:6" x14ac:dyDescent="0.3">
      <c r="A21" t="s">
        <v>18</v>
      </c>
      <c r="B21">
        <v>600</v>
      </c>
      <c r="C21">
        <v>620</v>
      </c>
      <c r="D21">
        <v>640</v>
      </c>
      <c r="E21">
        <v>660</v>
      </c>
      <c r="F21">
        <v>680</v>
      </c>
    </row>
    <row r="22" spans="1:6" x14ac:dyDescent="0.3">
      <c r="A22" t="s">
        <v>19</v>
      </c>
      <c r="B22">
        <v>620</v>
      </c>
      <c r="C22">
        <v>640</v>
      </c>
      <c r="D22">
        <v>660</v>
      </c>
      <c r="E22">
        <v>680</v>
      </c>
      <c r="F22">
        <v>700</v>
      </c>
    </row>
    <row r="23" spans="1:6" x14ac:dyDescent="0.3">
      <c r="A23" t="s">
        <v>20</v>
      </c>
      <c r="B23">
        <f>_xlfn.NORM.DIST(B22, B21, B19,1)</f>
        <v>0.92138173945700996</v>
      </c>
      <c r="C23">
        <f>_xlfn.NORM.DIST(C22, B21, B19,1)</f>
        <v>0.99766425204618314</v>
      </c>
      <c r="D23">
        <f>_xlfn.NORM.DIST(D22, B21, B19,1)</f>
        <v>0.99998898625661603</v>
      </c>
      <c r="E23">
        <f>_xlfn.NORM.DIST(E22, B21, B19,1)</f>
        <v>0.99999999232963588</v>
      </c>
      <c r="F23">
        <f>_xlfn.NORM.DIST(F22, B21, B19,1)</f>
        <v>0.99999999999923717</v>
      </c>
    </row>
    <row r="24" spans="1:6" x14ac:dyDescent="0.3">
      <c r="B24">
        <f>B23-0.5</f>
        <v>0.42138173945700996</v>
      </c>
      <c r="C24">
        <f>C23-B23</f>
        <v>7.6282512589173179E-2</v>
      </c>
      <c r="D24">
        <f t="shared" ref="D24:F24" si="0">D23-C23</f>
        <v>2.3247342104328883E-3</v>
      </c>
      <c r="E24">
        <f t="shared" si="0"/>
        <v>1.1006073019848017E-5</v>
      </c>
      <c r="F24">
        <f t="shared" si="0"/>
        <v>7.6696012873966879E-9</v>
      </c>
    </row>
    <row r="25" spans="1:6" x14ac:dyDescent="0.3">
      <c r="A25" t="s">
        <v>21</v>
      </c>
    </row>
    <row r="26" spans="1:6" x14ac:dyDescent="0.3">
      <c r="A26" t="s">
        <v>22</v>
      </c>
      <c r="B26">
        <f>B13+10</f>
        <v>610</v>
      </c>
      <c r="C26">
        <f>B26+20</f>
        <v>630</v>
      </c>
      <c r="D26">
        <f>C26+20</f>
        <v>650</v>
      </c>
      <c r="E26">
        <f>D26+20</f>
        <v>670</v>
      </c>
      <c r="F26">
        <f>E26+20</f>
        <v>690</v>
      </c>
    </row>
    <row r="27" spans="1:6" x14ac:dyDescent="0.3">
      <c r="A27" t="s">
        <v>23</v>
      </c>
      <c r="B27">
        <f>20*C24+40*D24+60*E24+80*F24</f>
        <v>1.619300598150073</v>
      </c>
      <c r="C27">
        <f>20*D24+40*E24+60*F24</f>
        <v>4.6935387305528931E-2</v>
      </c>
      <c r="D27">
        <f>20*E24+40*F24</f>
        <v>2.2042824444845621E-4</v>
      </c>
      <c r="E27">
        <f>20*F24</f>
        <v>1.5339202574793376E-7</v>
      </c>
      <c r="F27">
        <v>0</v>
      </c>
    </row>
    <row r="32" spans="1:6" x14ac:dyDescent="0.3">
      <c r="A32" t="s">
        <v>24</v>
      </c>
    </row>
    <row r="33" spans="1:6" x14ac:dyDescent="0.3">
      <c r="A33" t="s">
        <v>25</v>
      </c>
      <c r="B33">
        <f>$C$1/$B$11</f>
        <v>8.2166768107121122</v>
      </c>
      <c r="C33">
        <f t="shared" ref="C33:F33" si="1">$C$1/$B$11</f>
        <v>8.2166768107121122</v>
      </c>
      <c r="D33">
        <f t="shared" si="1"/>
        <v>8.2166768107121122</v>
      </c>
      <c r="E33">
        <f t="shared" si="1"/>
        <v>8.2166768107121122</v>
      </c>
      <c r="F33">
        <f t="shared" si="1"/>
        <v>8.2166768107121122</v>
      </c>
    </row>
    <row r="34" spans="1:6" x14ac:dyDescent="0.3">
      <c r="A34" t="s">
        <v>26</v>
      </c>
    </row>
    <row r="35" spans="1:6" x14ac:dyDescent="0.3">
      <c r="A35" t="s">
        <v>27</v>
      </c>
      <c r="B35">
        <f>$B$33*B27</f>
        <v>13.305269674391957</v>
      </c>
      <c r="C35">
        <f t="shared" ref="C35:F35" si="2">$B$33*C27</f>
        <v>0.38565290847513123</v>
      </c>
      <c r="D35">
        <f t="shared" si="2"/>
        <v>1.8111876445856111E-3</v>
      </c>
      <c r="E35">
        <f t="shared" si="2"/>
        <v>1.2603727009112026E-6</v>
      </c>
      <c r="F35">
        <f t="shared" si="2"/>
        <v>0</v>
      </c>
    </row>
    <row r="36" spans="1:6" x14ac:dyDescent="0.3">
      <c r="A36" t="s">
        <v>28</v>
      </c>
    </row>
    <row r="37" spans="1:6" x14ac:dyDescent="0.3">
      <c r="A37" t="s">
        <v>29</v>
      </c>
      <c r="B37">
        <f>$B$3*$C$1</f>
        <v>162000</v>
      </c>
      <c r="C37">
        <f t="shared" ref="C37:F37" si="3">$B$3*$C$1</f>
        <v>162000</v>
      </c>
      <c r="D37">
        <f t="shared" si="3"/>
        <v>162000</v>
      </c>
      <c r="E37">
        <f t="shared" si="3"/>
        <v>162000</v>
      </c>
      <c r="F37">
        <f t="shared" si="3"/>
        <v>162000</v>
      </c>
    </row>
    <row r="38" spans="1:6" x14ac:dyDescent="0.3">
      <c r="A38" t="s">
        <v>30</v>
      </c>
    </row>
    <row r="39" spans="1:6" x14ac:dyDescent="0.3">
      <c r="A39" t="s">
        <v>31</v>
      </c>
      <c r="B39">
        <f>$B4*$B33</f>
        <v>328.66707242848452</v>
      </c>
      <c r="C39">
        <f t="shared" ref="C39:F39" si="4">$B4*$B33</f>
        <v>328.66707242848452</v>
      </c>
      <c r="D39">
        <f t="shared" si="4"/>
        <v>328.66707242848452</v>
      </c>
      <c r="E39">
        <f t="shared" si="4"/>
        <v>328.66707242848452</v>
      </c>
      <c r="F39">
        <f t="shared" si="4"/>
        <v>328.66707242848452</v>
      </c>
    </row>
    <row r="40" spans="1:6" x14ac:dyDescent="0.3">
      <c r="A40" t="s">
        <v>32</v>
      </c>
    </row>
    <row r="41" spans="1:6" x14ac:dyDescent="0.3">
      <c r="A41" t="s">
        <v>33</v>
      </c>
      <c r="B41">
        <f>$B$5*($B$11/2+B26-$B$13)</f>
        <v>330.6</v>
      </c>
      <c r="C41">
        <f t="shared" ref="C41:F41" si="5">$B$5*($B$11/2+C26-$B$13)</f>
        <v>334.6</v>
      </c>
      <c r="D41">
        <f t="shared" si="5"/>
        <v>338.6</v>
      </c>
      <c r="E41">
        <f t="shared" si="5"/>
        <v>342.6</v>
      </c>
      <c r="F41">
        <f t="shared" si="5"/>
        <v>346.6</v>
      </c>
    </row>
    <row r="42" spans="1:6" x14ac:dyDescent="0.3">
      <c r="A42" t="s">
        <v>35</v>
      </c>
    </row>
    <row r="43" spans="1:6" x14ac:dyDescent="0.3">
      <c r="A43" t="s">
        <v>34</v>
      </c>
      <c r="B43">
        <f>$B$6*B35</f>
        <v>7.9831618046351736</v>
      </c>
      <c r="C43">
        <f t="shared" ref="C43:F43" si="6">$B$6*C35</f>
        <v>0.23139174508507873</v>
      </c>
      <c r="D43">
        <f t="shared" si="6"/>
        <v>1.0867125867513666E-3</v>
      </c>
      <c r="E43">
        <f t="shared" si="6"/>
        <v>7.5622362054672153E-7</v>
      </c>
      <c r="F43">
        <f t="shared" si="6"/>
        <v>0</v>
      </c>
    </row>
    <row r="44" spans="1:6" x14ac:dyDescent="0.3">
      <c r="A44" t="s">
        <v>36</v>
      </c>
    </row>
    <row r="45" spans="1:6" x14ac:dyDescent="0.3">
      <c r="A45" t="s">
        <v>37</v>
      </c>
      <c r="B45">
        <f>SUM(B33:B43)</f>
        <v>162688.77218071822</v>
      </c>
      <c r="C45">
        <f t="shared" ref="C45:F45" si="7">SUM(C33:C43)</f>
        <v>162672.10079389278</v>
      </c>
      <c r="D45">
        <f t="shared" si="7"/>
        <v>162675.48664713942</v>
      </c>
      <c r="E45">
        <f t="shared" si="7"/>
        <v>162679.48375125582</v>
      </c>
      <c r="F45">
        <f t="shared" si="7"/>
        <v>162683.48374923918</v>
      </c>
    </row>
    <row r="47" spans="1:6" x14ac:dyDescent="0.3">
      <c r="A47">
        <f>_xlfn.NORM.DIST(650, B21, B19, 1)</f>
        <v>0.99979693484760013</v>
      </c>
    </row>
  </sheetData>
  <pageMargins left="0.7" right="0.7" top="0.75" bottom="0.75" header="0.3" footer="0.3"/>
  <pageSetup paperSize="9"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Влад Дрозд</dc:creator>
  <cp:lastModifiedBy>Влад Дрозд</cp:lastModifiedBy>
  <dcterms:created xsi:type="dcterms:W3CDTF">2015-06-05T18:19:34Z</dcterms:created>
  <dcterms:modified xsi:type="dcterms:W3CDTF">2021-11-12T13:48:17Z</dcterms:modified>
</cp:coreProperties>
</file>