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Hamamatsu S10362-11-100C apf" sheetId="1" r:id="rId1"/>
    <sheet name="results" sheetId="2" r:id="rId2"/>
    <sheet name="th" sheetId="3" r:id="rId3"/>
  </sheets>
  <definedNames>
    <definedName name="_xlnm._FilterDatabase" localSheetId="2" hidden="1">th!$A$45:$C$507</definedName>
  </definedNames>
  <calcPr calcId="152511"/>
</workbook>
</file>

<file path=xl/calcChain.xml><?xml version="1.0" encoding="utf-8"?>
<calcChain xmlns="http://schemas.openxmlformats.org/spreadsheetml/2006/main">
  <c r="E34" i="2" l="1"/>
  <c r="M34" i="2" l="1"/>
  <c r="L34" i="2"/>
  <c r="K34" i="2"/>
  <c r="AM34" i="2"/>
  <c r="AI34" i="2"/>
  <c r="AB34" i="2"/>
  <c r="AE34" i="2"/>
  <c r="Z34" i="2"/>
  <c r="W34" i="2"/>
  <c r="U34" i="2"/>
  <c r="R34" i="2"/>
  <c r="E31" i="2"/>
  <c r="K31" i="2"/>
  <c r="L31" i="2"/>
  <c r="M31" i="2"/>
  <c r="R31" i="2"/>
  <c r="U31" i="2"/>
  <c r="W31" i="2"/>
  <c r="Z31" i="2"/>
  <c r="AB31" i="2"/>
  <c r="AE31" i="2"/>
  <c r="AI31" i="2"/>
  <c r="AM31" i="2"/>
  <c r="AM36" i="2"/>
  <c r="AI36" i="2"/>
  <c r="AE36" i="2"/>
  <c r="AB36" i="2"/>
  <c r="Z36" i="2"/>
  <c r="W36" i="2"/>
  <c r="U36" i="2"/>
  <c r="R36" i="2"/>
  <c r="E36" i="2"/>
  <c r="K36" i="2"/>
  <c r="L36" i="2"/>
  <c r="M36" i="2"/>
  <c r="E29" i="2"/>
  <c r="M29" i="2"/>
  <c r="L29" i="2"/>
  <c r="K29" i="2"/>
  <c r="AM29" i="2"/>
  <c r="AI29" i="2"/>
  <c r="AE29" i="2"/>
  <c r="AB29" i="2"/>
  <c r="Z29" i="2"/>
  <c r="W29" i="2"/>
  <c r="U29" i="2"/>
  <c r="R29" i="2"/>
  <c r="E28" i="2"/>
  <c r="M28" i="2"/>
  <c r="L28" i="2"/>
  <c r="K28" i="2"/>
  <c r="AM28" i="2"/>
  <c r="AI28" i="2"/>
  <c r="AE28" i="2"/>
  <c r="AB28" i="2"/>
  <c r="Z28" i="2"/>
  <c r="W28" i="2"/>
  <c r="U28" i="2"/>
  <c r="R28" i="2"/>
  <c r="C29" i="2"/>
  <c r="M27" i="2" l="1"/>
  <c r="L27" i="2"/>
  <c r="K27" i="2"/>
  <c r="M37" i="2"/>
  <c r="L37" i="2"/>
  <c r="K37" i="2"/>
  <c r="E37" i="2"/>
  <c r="AM37" i="2"/>
  <c r="AI37" i="2"/>
  <c r="AE37" i="2"/>
  <c r="AB37" i="2"/>
  <c r="Z37" i="2"/>
  <c r="W37" i="2"/>
  <c r="E30" i="2"/>
  <c r="AM30" i="2"/>
  <c r="AI30" i="2"/>
  <c r="AE30" i="2"/>
  <c r="AB30" i="2"/>
  <c r="Z30" i="2"/>
  <c r="W30" i="2"/>
  <c r="R30" i="2"/>
  <c r="U30" i="2"/>
  <c r="E27" i="2"/>
  <c r="AM27" i="2"/>
  <c r="AI27" i="2"/>
  <c r="AE27" i="2"/>
  <c r="AB27" i="2"/>
  <c r="Z27" i="2"/>
  <c r="W27" i="2"/>
  <c r="U27" i="2"/>
  <c r="R27" i="2"/>
  <c r="M30" i="2" l="1"/>
  <c r="L30" i="2"/>
  <c r="K30" i="2"/>
  <c r="U23" i="2"/>
  <c r="R23" i="2"/>
  <c r="AM22" i="2"/>
  <c r="AI22" i="2"/>
  <c r="AE22" i="2"/>
  <c r="AB22" i="2"/>
  <c r="Z22" i="2"/>
  <c r="W22" i="2"/>
  <c r="U22" i="2"/>
  <c r="R22" i="2"/>
  <c r="M22" i="2"/>
  <c r="L22" i="2"/>
  <c r="K22" i="2"/>
  <c r="U19" i="2"/>
  <c r="R19" i="2"/>
  <c r="N19" i="2"/>
  <c r="M19" i="2"/>
  <c r="L19" i="2"/>
  <c r="K19" i="2"/>
  <c r="AM51" i="2"/>
  <c r="AI51" i="2"/>
  <c r="AE51" i="2"/>
  <c r="AB51" i="2"/>
  <c r="Z51" i="2"/>
  <c r="W51" i="2"/>
  <c r="U51" i="2"/>
  <c r="R51" i="2"/>
  <c r="M51" i="2"/>
  <c r="L51" i="2"/>
  <c r="K51" i="2"/>
  <c r="AM44" i="2"/>
  <c r="AI44" i="2"/>
  <c r="AE44" i="2"/>
  <c r="AB44" i="2"/>
  <c r="Z44" i="2"/>
  <c r="W44" i="2"/>
  <c r="U44" i="2"/>
  <c r="R44" i="2"/>
  <c r="M44" i="2"/>
  <c r="L44" i="2"/>
  <c r="K44" i="2"/>
  <c r="AM5" i="2"/>
  <c r="AI5" i="2"/>
  <c r="AE5" i="2"/>
  <c r="AB5" i="2"/>
  <c r="Z5" i="2"/>
  <c r="W5" i="2"/>
  <c r="U5" i="2"/>
  <c r="R5" i="2"/>
  <c r="M5" i="2"/>
  <c r="L5" i="2"/>
  <c r="K5" i="2"/>
  <c r="M65" i="2"/>
  <c r="L65" i="2"/>
  <c r="K65" i="2"/>
  <c r="M58" i="2" l="1"/>
  <c r="L58" i="2"/>
  <c r="K58" i="2"/>
  <c r="AM58" i="2"/>
  <c r="AI58" i="2"/>
  <c r="AE58" i="2"/>
  <c r="AB58" i="2"/>
  <c r="Z58" i="2"/>
  <c r="W58" i="2"/>
  <c r="U58" i="2"/>
  <c r="R58" i="2"/>
  <c r="K14" i="2"/>
  <c r="AM14" i="2"/>
  <c r="AI14" i="2"/>
  <c r="AE14" i="2"/>
  <c r="AB14" i="2"/>
  <c r="Z14" i="2"/>
  <c r="W14" i="2"/>
  <c r="U14" i="2"/>
  <c r="R14" i="2"/>
  <c r="M14" i="2"/>
  <c r="K26" i="2"/>
  <c r="L14" i="2"/>
  <c r="D28" i="3" l="1"/>
  <c r="D43" i="3"/>
  <c r="D35" i="3"/>
  <c r="D20" i="3"/>
  <c r="D6" i="3"/>
  <c r="D13" i="3"/>
  <c r="D19" i="3" l="1"/>
  <c r="D44" i="3"/>
  <c r="D42" i="3"/>
  <c r="D41" i="3"/>
  <c r="D40" i="3"/>
  <c r="D36" i="3"/>
  <c r="D34" i="3"/>
  <c r="D33" i="3"/>
  <c r="D32" i="3"/>
  <c r="D21" i="3"/>
  <c r="D18" i="3"/>
  <c r="D17" i="3"/>
  <c r="D4" i="3"/>
  <c r="D5" i="3"/>
  <c r="D7" i="3"/>
  <c r="D3" i="3"/>
  <c r="R26" i="2" l="1"/>
  <c r="U26" i="2"/>
  <c r="N26" i="2"/>
  <c r="M26" i="2"/>
  <c r="L26" i="2"/>
  <c r="R37" i="2" l="1"/>
  <c r="U37" i="2"/>
  <c r="N3" i="1"/>
  <c r="N4" i="1"/>
  <c r="N5" i="1"/>
  <c r="N6" i="1"/>
  <c r="N7" i="1"/>
  <c r="N8" i="1"/>
  <c r="N9" i="1"/>
  <c r="N10" i="1"/>
  <c r="N11" i="1"/>
  <c r="N12" i="1"/>
  <c r="N2" i="1"/>
  <c r="Y6" i="1"/>
  <c r="U6" i="1"/>
  <c r="Q6" i="1"/>
  <c r="L6" i="1"/>
  <c r="I6" i="1"/>
  <c r="D6" i="1"/>
  <c r="G6" i="1"/>
  <c r="I3" i="1"/>
  <c r="I4" i="1"/>
  <c r="I5" i="1"/>
  <c r="I7" i="1"/>
  <c r="I8" i="1"/>
  <c r="I9" i="1"/>
  <c r="I10" i="1"/>
  <c r="I11" i="1"/>
  <c r="I12" i="1"/>
  <c r="I2" i="1"/>
  <c r="Y3" i="1"/>
  <c r="U3" i="1"/>
  <c r="Q3" i="1"/>
  <c r="L3" i="1"/>
  <c r="G3" i="1"/>
  <c r="D3" i="1"/>
  <c r="Y4" i="1"/>
  <c r="U4" i="1"/>
  <c r="Q4" i="1"/>
  <c r="L4" i="1"/>
  <c r="D4" i="1"/>
  <c r="G4" i="1"/>
  <c r="Y2" i="1"/>
  <c r="U2" i="1"/>
  <c r="Q2" i="1"/>
  <c r="L2" i="1"/>
  <c r="D2" i="1"/>
  <c r="G2" i="1"/>
  <c r="G5" i="1"/>
  <c r="Y5" i="1"/>
  <c r="Y7" i="1"/>
  <c r="U5" i="1"/>
  <c r="Q5" i="1"/>
  <c r="L5" i="1"/>
  <c r="D5" i="1"/>
  <c r="Y12" i="1"/>
  <c r="U12" i="1"/>
  <c r="Q12" i="1"/>
  <c r="L12" i="1"/>
  <c r="D12" i="1"/>
  <c r="G12" i="1"/>
  <c r="D8" i="1"/>
  <c r="D9" i="1"/>
  <c r="D10" i="1"/>
  <c r="D11" i="1"/>
  <c r="D7" i="1"/>
  <c r="Y9" i="1"/>
  <c r="U9" i="1"/>
  <c r="Q9" i="1"/>
  <c r="L9" i="1"/>
  <c r="G9" i="1"/>
  <c r="Y8" i="1"/>
  <c r="U8" i="1"/>
  <c r="Q8" i="1"/>
  <c r="L8" i="1"/>
  <c r="G8" i="1"/>
  <c r="Y11" i="1"/>
  <c r="U11" i="1"/>
  <c r="Q11" i="1"/>
  <c r="L11" i="1"/>
  <c r="G11" i="1"/>
  <c r="Y10" i="1"/>
  <c r="U10" i="1"/>
  <c r="Q10" i="1"/>
  <c r="L10" i="1"/>
  <c r="G10" i="1"/>
  <c r="U7" i="1"/>
  <c r="Q7" i="1"/>
  <c r="L7" i="1"/>
  <c r="G7" i="1"/>
</calcChain>
</file>

<file path=xl/sharedStrings.xml><?xml version="1.0" encoding="utf-8"?>
<sst xmlns="http://schemas.openxmlformats.org/spreadsheetml/2006/main" count="284" uniqueCount="43">
  <si>
    <t>T</t>
  </si>
  <si>
    <t>V</t>
  </si>
  <si>
    <t>dV</t>
  </si>
  <si>
    <t>nu_dc</t>
  </si>
  <si>
    <t>nu_f, [1 / ns]</t>
  </si>
  <si>
    <t>nu_s, [1 / ns]</t>
  </si>
  <si>
    <t>nu_dc, [1 / ns]</t>
  </si>
  <si>
    <t>p_s</t>
  </si>
  <si>
    <t>p_f</t>
  </si>
  <si>
    <t>min_time, ns</t>
  </si>
  <si>
    <t>N_1e</t>
  </si>
  <si>
    <t>N_2e</t>
  </si>
  <si>
    <t>N_3e</t>
  </si>
  <si>
    <t>N_4e</t>
  </si>
  <si>
    <t>X-talk</t>
  </si>
  <si>
    <t xml:space="preserve"> err nu_f, [1 / ns]</t>
  </si>
  <si>
    <t xml:space="preserve"> err nu_s, [1 / ns]</t>
  </si>
  <si>
    <t xml:space="preserve"> err nu_dc, [1 / ns]</t>
  </si>
  <si>
    <t>err p_s</t>
  </si>
  <si>
    <t>err p_f</t>
  </si>
  <si>
    <t>rel</t>
  </si>
  <si>
    <t>1 / nu_f</t>
  </si>
  <si>
    <t>1 / nu_s</t>
  </si>
  <si>
    <t>nu_dc, kHz</t>
  </si>
  <si>
    <t>err nu_dc</t>
  </si>
  <si>
    <t>p1</t>
  </si>
  <si>
    <t>p2</t>
  </si>
  <si>
    <t>p3</t>
  </si>
  <si>
    <t>p4</t>
  </si>
  <si>
    <t>th_amp_start, V</t>
  </si>
  <si>
    <t>th_amp_stop, V</t>
  </si>
  <si>
    <t>th_der, dV/dt</t>
  </si>
  <si>
    <t>A1 left</t>
  </si>
  <si>
    <t>A1 right</t>
  </si>
  <si>
    <t>A2 left</t>
  </si>
  <si>
    <t>A2 right</t>
  </si>
  <si>
    <t>B1 left</t>
  </si>
  <si>
    <t>B1 right</t>
  </si>
  <si>
    <t>C1 left</t>
  </si>
  <si>
    <t>C1 right</t>
  </si>
  <si>
    <t>V_BD</t>
  </si>
  <si>
    <t>N files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</si>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</sst>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Fill="1"/>
    <xf numFmtId="0" fontId="2" fillId="0" borderId="0" xfId="0" applyFont="1" applyFill="1"/>
    <xf numFmtId="1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apf'!$D$1</c:f>
              <c:strCache>
                <c:ptCount val="1"/>
                <c:pt idx="0">
                  <c:v>1 / nu_f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apf'!$D$2:$D$12</c:f>
              <c:numCache>
                <c:formatCode>0.0</c:formatCode>
                <c:ptCount val="11"/>
                <c:pt idx="0">
                  <c:v>1.1462027449263334</c:v>
                </c:pt>
                <c:pt idx="1">
                  <c:v>29.447968384661142</c:v>
                </c:pt>
                <c:pt idx="2">
                  <c:v>22.838037207730217</c:v>
                </c:pt>
                <c:pt idx="3">
                  <c:v>22.63575226527291</c:v>
                </c:pt>
                <c:pt idx="4">
                  <c:v>21.675047685104907</c:v>
                </c:pt>
                <c:pt idx="5">
                  <c:v>21.342986054492911</c:v>
                </c:pt>
                <c:pt idx="6">
                  <c:v>21.064028326905294</c:v>
                </c:pt>
                <c:pt idx="7">
                  <c:v>19.058328012883429</c:v>
                </c:pt>
                <c:pt idx="8">
                  <c:v>13.092586846401698</c:v>
                </c:pt>
                <c:pt idx="9">
                  <c:v>12.478490202513418</c:v>
                </c:pt>
                <c:pt idx="10">
                  <c:v>11.955072836281255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672"/>
        <c:axId val="143404064"/>
      </c:scatterChart>
      <c:valAx>
        <c:axId val="14340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04064"/>
        <c:crosses val="autoZero"/>
        <c:crossBetween val="midCat"/>
      </c:valAx>
      <c:valAx>
        <c:axId val="1434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0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apf'!$W$1</c:f>
              <c:strCache>
                <c:ptCount val="1"/>
                <c:pt idx="0">
                  <c:v>p_f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apf'!$W$2:$W$12</c:f>
              <c:numCache>
                <c:formatCode>0.00%</c:formatCode>
                <c:ptCount val="11"/>
                <c:pt idx="0">
                  <c:v>9.9298800000000003E-3</c:v>
                </c:pt>
                <c:pt idx="1">
                  <c:v>4.8117199999999999E-2</c:v>
                </c:pt>
                <c:pt idx="2">
                  <c:v>5.3572000000000002E-2</c:v>
                </c:pt>
                <c:pt idx="3">
                  <c:v>5.3997700000000003E-2</c:v>
                </c:pt>
                <c:pt idx="4">
                  <c:v>5.5761999999999999E-2</c:v>
                </c:pt>
                <c:pt idx="5">
                  <c:v>5.50123E-2</c:v>
                </c:pt>
                <c:pt idx="6">
                  <c:v>5.5704499999999997E-2</c:v>
                </c:pt>
                <c:pt idx="7">
                  <c:v>6.29556E-2</c:v>
                </c:pt>
                <c:pt idx="8">
                  <c:v>0.12582199999999999</c:v>
                </c:pt>
                <c:pt idx="9">
                  <c:v>0.137326</c:v>
                </c:pt>
                <c:pt idx="10">
                  <c:v>0.155389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7784"/>
        <c:axId val="208808176"/>
      </c:scatterChart>
      <c:valAx>
        <c:axId val="20880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8176"/>
        <c:crosses val="autoZero"/>
        <c:crossBetween val="midCat"/>
      </c:valAx>
      <c:valAx>
        <c:axId val="2088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apf'!$G$1</c:f>
              <c:strCache>
                <c:ptCount val="1"/>
                <c:pt idx="0">
                  <c:v>rel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apf'!$G$2:$G$12</c:f>
              <c:numCache>
                <c:formatCode>0.0%</c:formatCode>
                <c:ptCount val="11"/>
                <c:pt idx="0">
                  <c:v>0.78809805993723392</c:v>
                </c:pt>
                <c:pt idx="1">
                  <c:v>0.33377210806226476</c:v>
                </c:pt>
                <c:pt idx="2">
                  <c:v>0.2969652816158368</c:v>
                </c:pt>
                <c:pt idx="3">
                  <c:v>0.30473607844646305</c:v>
                </c:pt>
                <c:pt idx="4">
                  <c:v>0.30831671579677472</c:v>
                </c:pt>
                <c:pt idx="5">
                  <c:v>0.36641211598632339</c:v>
                </c:pt>
                <c:pt idx="6">
                  <c:v>0.37561585952820792</c:v>
                </c:pt>
                <c:pt idx="7">
                  <c:v>0.36320408610552596</c:v>
                </c:pt>
                <c:pt idx="8">
                  <c:v>0.345949350018526</c:v>
                </c:pt>
                <c:pt idx="9">
                  <c:v>0.46320654771337905</c:v>
                </c:pt>
                <c:pt idx="10">
                  <c:v>0.56901603773020981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8960"/>
        <c:axId val="208809352"/>
      </c:scatterChart>
      <c:valAx>
        <c:axId val="2088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9352"/>
        <c:crosses val="autoZero"/>
        <c:crossBetween val="midCat"/>
      </c:valAx>
      <c:valAx>
        <c:axId val="20880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results!$R$25</c:f>
              <c:strCache>
                <c:ptCount val="1"/>
                <c:pt idx="0">
                  <c:v>nu_dc, kHz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results!$A$27:$A$37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results!$R$27:$R$37</c:f>
              <c:numCache>
                <c:formatCode>General</c:formatCode>
                <c:ptCount val="11"/>
                <c:pt idx="0">
                  <c:v>312.38099999999997</c:v>
                </c:pt>
                <c:pt idx="1">
                  <c:v>255.33799999999997</c:v>
                </c:pt>
                <c:pt idx="2">
                  <c:v>224.72900000000001</c:v>
                </c:pt>
                <c:pt idx="3">
                  <c:v>196.364</c:v>
                </c:pt>
                <c:pt idx="4">
                  <c:v>203.52099999999999</c:v>
                </c:pt>
                <c:pt idx="7">
                  <c:v>151.65099999999998</c:v>
                </c:pt>
                <c:pt idx="9">
                  <c:v>141.49700000000001</c:v>
                </c:pt>
                <c:pt idx="10">
                  <c:v>120.50099999999999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5640"/>
        <c:axId val="213965248"/>
      </c:scatterChart>
      <c:valAx>
        <c:axId val="21396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965248"/>
        <c:crosses val="autoZero"/>
        <c:crossBetween val="midCat"/>
      </c:valAx>
      <c:valAx>
        <c:axId val="2139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96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results!$AB$25</c:f>
              <c:strCache>
                <c:ptCount val="1"/>
                <c:pt idx="0">
                  <c:v>1 / nu_s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results!$A$27:$A$37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results!$AB$27:$AB$37</c:f>
              <c:numCache>
                <c:formatCode>General</c:formatCode>
                <c:ptCount val="11"/>
                <c:pt idx="0">
                  <c:v>173.25947859292512</c:v>
                </c:pt>
                <c:pt idx="1">
                  <c:v>164.82610845557934</c:v>
                </c:pt>
                <c:pt idx="2">
                  <c:v>165.19068787054337</c:v>
                </c:pt>
                <c:pt idx="3">
                  <c:v>164.92533005681676</c:v>
                </c:pt>
                <c:pt idx="4">
                  <c:v>179.20536755916913</c:v>
                </c:pt>
                <c:pt idx="7">
                  <c:v>170.4837989245882</c:v>
                </c:pt>
                <c:pt idx="9">
                  <c:v>161.33013469452945</c:v>
                </c:pt>
                <c:pt idx="10">
                  <c:v>165.29936541573616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95232"/>
        <c:axId val="342294840"/>
      </c:scatterChart>
      <c:valAx>
        <c:axId val="3422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294840"/>
        <c:crosses val="autoZero"/>
        <c:crossBetween val="midCat"/>
      </c:valAx>
      <c:valAx>
        <c:axId val="34229484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2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results!$W$25</c:f>
              <c:strCache>
                <c:ptCount val="1"/>
                <c:pt idx="0">
                  <c:v>1 / nu_f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results!$A$27:$A$37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results!$W$27:$W$37</c:f>
              <c:numCache>
                <c:formatCode>General</c:formatCode>
                <c:ptCount val="11"/>
                <c:pt idx="0">
                  <c:v>34.159772086000643</c:v>
                </c:pt>
                <c:pt idx="1">
                  <c:v>35.078857271145537</c:v>
                </c:pt>
                <c:pt idx="2">
                  <c:v>33.699080689078805</c:v>
                </c:pt>
                <c:pt idx="3">
                  <c:v>35.907545252483906</c:v>
                </c:pt>
                <c:pt idx="4">
                  <c:v>35.918766118546294</c:v>
                </c:pt>
                <c:pt idx="7">
                  <c:v>35.425441843823393</c:v>
                </c:pt>
                <c:pt idx="9">
                  <c:v>37.820195227847769</c:v>
                </c:pt>
                <c:pt idx="10">
                  <c:v>40.561204830028267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5168"/>
        <c:axId val="295096040"/>
      </c:scatterChart>
      <c:valAx>
        <c:axId val="29681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096040"/>
        <c:crosses val="autoZero"/>
        <c:crossBetween val="midCat"/>
      </c:valAx>
      <c:valAx>
        <c:axId val="2950960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1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results!$AG$25</c:f>
              <c:strCache>
                <c:ptCount val="1"/>
                <c:pt idx="0">
                  <c:v>p_s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results!$A$27:$A$37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results!$AG$27:$AG$37</c:f>
              <c:numCache>
                <c:formatCode>0.00%</c:formatCode>
                <c:ptCount val="11"/>
                <c:pt idx="0">
                  <c:v>0.138381</c:v>
                </c:pt>
                <c:pt idx="1">
                  <c:v>0.136215</c:v>
                </c:pt>
                <c:pt idx="2">
                  <c:v>0.14887300000000001</c:v>
                </c:pt>
                <c:pt idx="3">
                  <c:v>0.15032899999999999</c:v>
                </c:pt>
                <c:pt idx="4">
                  <c:v>0.14457300000000001</c:v>
                </c:pt>
                <c:pt idx="7">
                  <c:v>0.153254</c:v>
                </c:pt>
                <c:pt idx="9">
                  <c:v>0.15157799999999999</c:v>
                </c:pt>
                <c:pt idx="10">
                  <c:v>0.15487400000000001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39656"/>
        <c:axId val="367039264"/>
      </c:scatterChart>
      <c:valAx>
        <c:axId val="36703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039264"/>
        <c:crosses val="autoZero"/>
        <c:crossBetween val="midCat"/>
      </c:valAx>
      <c:valAx>
        <c:axId val="3670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03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results!$AK$25</c:f>
              <c:strCache>
                <c:ptCount val="1"/>
                <c:pt idx="0">
                  <c:v>p_f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results!$A$27:$A$37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results!$AK$27:$AK$37</c:f>
              <c:numCache>
                <c:formatCode>0.00%</c:formatCode>
                <c:ptCount val="11"/>
                <c:pt idx="0">
                  <c:v>9.3510800000000005E-2</c:v>
                </c:pt>
                <c:pt idx="1">
                  <c:v>9.7086699999999998E-2</c:v>
                </c:pt>
                <c:pt idx="2">
                  <c:v>9.2839699999999997E-2</c:v>
                </c:pt>
                <c:pt idx="3">
                  <c:v>9.39633E-2</c:v>
                </c:pt>
                <c:pt idx="4">
                  <c:v>0.102896</c:v>
                </c:pt>
                <c:pt idx="7">
                  <c:v>9.9498100000000006E-2</c:v>
                </c:pt>
                <c:pt idx="9">
                  <c:v>9.3213599999999994E-2</c:v>
                </c:pt>
                <c:pt idx="10">
                  <c:v>9.9045900000000006E-2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22504"/>
        <c:axId val="215522112"/>
      </c:scatterChart>
      <c:valAx>
        <c:axId val="21552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522112"/>
        <c:crosses val="autoZero"/>
        <c:crossBetween val="midCat"/>
      </c:valAx>
      <c:valAx>
        <c:axId val="2155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52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results!$E$25</c:f>
              <c:strCache>
                <c:ptCount val="1"/>
                <c:pt idx="0">
                  <c:v>X-talk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results!$A$27:$A$37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results!$E$27:$E$37</c:f>
              <c:numCache>
                <c:formatCode>0.00%</c:formatCode>
                <c:ptCount val="11"/>
                <c:pt idx="0">
                  <c:v>0.10836349273813051</c:v>
                </c:pt>
                <c:pt idx="1">
                  <c:v>0.10993842980040196</c:v>
                </c:pt>
                <c:pt idx="2">
                  <c:v>0.11093547079114538</c:v>
                </c:pt>
                <c:pt idx="3">
                  <c:v>0.11103621790807712</c:v>
                </c:pt>
                <c:pt idx="4">
                  <c:v>0.11038100458648756</c:v>
                </c:pt>
                <c:pt idx="7">
                  <c:v>0.10997135358594783</c:v>
                </c:pt>
                <c:pt idx="9">
                  <c:v>0.11210081388135296</c:v>
                </c:pt>
                <c:pt idx="10">
                  <c:v>0.11365309473922645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804536"/>
        <c:axId val="364804144"/>
      </c:scatterChart>
      <c:valAx>
        <c:axId val="36480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804144"/>
        <c:crosses val="autoZero"/>
        <c:crossBetween val="midCat"/>
      </c:valAx>
      <c:valAx>
        <c:axId val="3648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80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13</xdr:row>
      <xdr:rowOff>109537</xdr:rowOff>
    </xdr:from>
    <xdr:to>
      <xdr:col>8</xdr:col>
      <xdr:colOff>466725</xdr:colOff>
      <xdr:row>27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13</xdr:row>
      <xdr:rowOff>128587</xdr:rowOff>
    </xdr:from>
    <xdr:to>
      <xdr:col>14</xdr:col>
      <xdr:colOff>400050</xdr:colOff>
      <xdr:row>28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28</xdr:row>
      <xdr:rowOff>42862</xdr:rowOff>
    </xdr:from>
    <xdr:to>
      <xdr:col>7</xdr:col>
      <xdr:colOff>533400</xdr:colOff>
      <xdr:row>42</xdr:row>
      <xdr:rowOff>119062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67</xdr:row>
      <xdr:rowOff>138112</xdr:rowOff>
    </xdr:from>
    <xdr:to>
      <xdr:col>8</xdr:col>
      <xdr:colOff>104775</xdr:colOff>
      <xdr:row>82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67</xdr:row>
      <xdr:rowOff>147637</xdr:rowOff>
    </xdr:from>
    <xdr:to>
      <xdr:col>15</xdr:col>
      <xdr:colOff>381000</xdr:colOff>
      <xdr:row>82</xdr:row>
      <xdr:rowOff>33337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419100</xdr:colOff>
      <xdr:row>67</xdr:row>
      <xdr:rowOff>147637</xdr:rowOff>
    </xdr:from>
    <xdr:to>
      <xdr:col>22</xdr:col>
      <xdr:colOff>85725</xdr:colOff>
      <xdr:row>82</xdr:row>
      <xdr:rowOff>33337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133350</xdr:colOff>
      <xdr:row>67</xdr:row>
      <xdr:rowOff>176212</xdr:rowOff>
    </xdr:from>
    <xdr:to>
      <xdr:col>27</xdr:col>
      <xdr:colOff>733425</xdr:colOff>
      <xdr:row>82</xdr:row>
      <xdr:rowOff>61912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38100</xdr:colOff>
      <xdr:row>67</xdr:row>
      <xdr:rowOff>157162</xdr:rowOff>
    </xdr:from>
    <xdr:to>
      <xdr:col>34</xdr:col>
      <xdr:colOff>295275</xdr:colOff>
      <xdr:row>82</xdr:row>
      <xdr:rowOff>42862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361950</xdr:colOff>
      <xdr:row>67</xdr:row>
      <xdr:rowOff>147637</xdr:rowOff>
    </xdr:from>
    <xdr:to>
      <xdr:col>42</xdr:col>
      <xdr:colOff>57150</xdr:colOff>
      <xdr:row>82</xdr:row>
      <xdr:rowOff>33337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activeCell="H32" sqref="H32"/>
    </sheetView>
  </sheetViews>
  <sheetFormatPr defaultRowHeight="15" x14ac:dyDescent="0.25"/>
  <cols>
    <col min="3" max="3" width="12.5703125" bestFit="1" customWidth="1"/>
    <col min="4" max="4" width="12.140625" bestFit="1" customWidth="1"/>
    <col min="5" max="5" width="13.5703125" bestFit="1" customWidth="1"/>
    <col min="6" max="6" width="15.7109375" bestFit="1" customWidth="1"/>
    <col min="7" max="8" width="15.7109375" customWidth="1"/>
    <col min="9" max="9" width="12.28515625" style="6" bestFit="1" customWidth="1"/>
    <col min="10" max="10" width="12.28515625" bestFit="1" customWidth="1"/>
    <col min="11" max="11" width="15.85546875" bestFit="1" customWidth="1"/>
    <col min="12" max="13" width="15.85546875" customWidth="1"/>
    <col min="14" max="14" width="13.5703125" bestFit="1" customWidth="1"/>
    <col min="15" max="16" width="17" bestFit="1" customWidth="1"/>
    <col min="17" max="17" width="17" customWidth="1"/>
    <col min="18" max="18" width="12.28515625" bestFit="1" customWidth="1"/>
    <col min="19" max="19" width="13.5703125" style="4" bestFit="1" customWidth="1"/>
    <col min="22" max="22" width="13.5703125" bestFit="1" customWidth="1"/>
    <col min="23" max="23" width="9.140625" style="4"/>
    <col min="25" max="25" width="12.5703125" bestFit="1" customWidth="1"/>
  </cols>
  <sheetData>
    <row r="1" spans="1:30" x14ac:dyDescent="0.25">
      <c r="A1" t="s">
        <v>0</v>
      </c>
      <c r="B1" t="s">
        <v>2</v>
      </c>
      <c r="C1" t="s">
        <v>9</v>
      </c>
      <c r="D1" t="s">
        <v>21</v>
      </c>
      <c r="E1" t="s">
        <v>4</v>
      </c>
      <c r="F1" t="s">
        <v>15</v>
      </c>
      <c r="G1" t="s">
        <v>20</v>
      </c>
      <c r="I1" s="6" t="s">
        <v>22</v>
      </c>
      <c r="J1" t="s">
        <v>5</v>
      </c>
      <c r="K1" t="s">
        <v>16</v>
      </c>
      <c r="L1" t="s">
        <v>20</v>
      </c>
      <c r="N1" t="s">
        <v>23</v>
      </c>
      <c r="O1" t="s">
        <v>6</v>
      </c>
      <c r="P1" t="s">
        <v>17</v>
      </c>
      <c r="Q1" t="s">
        <v>20</v>
      </c>
      <c r="S1" s="4" t="s">
        <v>7</v>
      </c>
      <c r="T1" t="s">
        <v>18</v>
      </c>
      <c r="U1" t="s">
        <v>20</v>
      </c>
      <c r="V1" s="2"/>
      <c r="W1" s="4" t="s">
        <v>8</v>
      </c>
      <c r="X1" t="s">
        <v>19</v>
      </c>
      <c r="Y1" s="2" t="s">
        <v>20</v>
      </c>
      <c r="Z1" s="2"/>
      <c r="AA1" s="1" t="s">
        <v>14</v>
      </c>
      <c r="AB1" s="1"/>
      <c r="AC1" s="1"/>
      <c r="AD1" s="1"/>
    </row>
    <row r="2" spans="1:30" x14ac:dyDescent="0.25">
      <c r="C2">
        <v>20</v>
      </c>
      <c r="D2" s="6">
        <f t="shared" ref="D2:D7" si="0">1 / E2</f>
        <v>1.1462027449263334</v>
      </c>
      <c r="E2" s="7">
        <v>0.87244600000000005</v>
      </c>
      <c r="F2">
        <v>0.68757299999999999</v>
      </c>
      <c r="G2" s="5">
        <f t="shared" ref="G2:G12" si="1">F2/E2</f>
        <v>0.78809805993723392</v>
      </c>
      <c r="H2" s="5"/>
      <c r="I2" s="6">
        <f xml:space="preserve"> 1 /J2</f>
        <v>105.61836914676201</v>
      </c>
      <c r="J2">
        <v>9.4680500000000004E-3</v>
      </c>
      <c r="K2">
        <v>3.2738100000000002E-4</v>
      </c>
      <c r="L2" s="5">
        <f t="shared" ref="L2:L12" si="2">K2/J2</f>
        <v>3.4577447309636092E-2</v>
      </c>
      <c r="M2" s="5"/>
      <c r="N2">
        <f>O2 * 1000*1000</f>
        <v>334.62700000000001</v>
      </c>
      <c r="O2">
        <v>3.3462699999999999E-4</v>
      </c>
      <c r="P2" s="3">
        <v>2.7971299999999998E-6</v>
      </c>
      <c r="Q2" s="5">
        <f t="shared" ref="Q2:Q12" si="3">P2/O2</f>
        <v>8.358948919244413E-3</v>
      </c>
      <c r="S2" s="4">
        <v>0.194796</v>
      </c>
      <c r="T2">
        <v>3.8989599999999999E-3</v>
      </c>
      <c r="U2" s="5">
        <f t="shared" ref="U2:U12" si="4">T2/S2</f>
        <v>2.0015606069939833E-2</v>
      </c>
      <c r="V2" s="2"/>
      <c r="W2" s="4">
        <v>9.9298800000000003E-3</v>
      </c>
      <c r="X2">
        <v>0.50103900000000001</v>
      </c>
      <c r="Y2" s="5">
        <f t="shared" ref="Y2:Y12" si="5">X2/W2</f>
        <v>50.45770945872458</v>
      </c>
      <c r="Z2" s="2"/>
      <c r="AA2" s="1"/>
      <c r="AB2" s="1"/>
      <c r="AC2" s="1"/>
      <c r="AD2" s="1"/>
    </row>
    <row r="3" spans="1:30" x14ac:dyDescent="0.25">
      <c r="C3">
        <v>23</v>
      </c>
      <c r="D3" s="6">
        <f t="shared" si="0"/>
        <v>29.447968384661142</v>
      </c>
      <c r="E3" s="7">
        <v>3.3958200000000001E-2</v>
      </c>
      <c r="F3">
        <v>1.13343E-2</v>
      </c>
      <c r="G3" s="5">
        <f t="shared" si="1"/>
        <v>0.33377210806226476</v>
      </c>
      <c r="H3" s="5"/>
      <c r="I3" s="6">
        <f t="shared" ref="I3:I12" si="6" xml:space="preserve"> 1 /J3</f>
        <v>127.35333035326539</v>
      </c>
      <c r="J3">
        <v>7.8521700000000003E-3</v>
      </c>
      <c r="K3">
        <v>6.5428999999999997E-4</v>
      </c>
      <c r="L3" s="5">
        <f t="shared" si="2"/>
        <v>8.3326010516838009E-2</v>
      </c>
      <c r="M3" s="5"/>
      <c r="N3">
        <f t="shared" ref="N3:N12" si="7">O3 * 1000*1000</f>
        <v>332.99600000000004</v>
      </c>
      <c r="O3">
        <v>3.3299600000000001E-4</v>
      </c>
      <c r="P3" s="3">
        <v>2.8661299999999999E-6</v>
      </c>
      <c r="Q3" s="5">
        <f t="shared" si="3"/>
        <v>8.6071003855902172E-3</v>
      </c>
      <c r="S3" s="4">
        <v>0.17452200000000001</v>
      </c>
      <c r="T3">
        <v>1.09236E-2</v>
      </c>
      <c r="U3" s="5">
        <f t="shared" si="4"/>
        <v>6.2591535737614737E-2</v>
      </c>
      <c r="V3" s="2"/>
      <c r="W3" s="4">
        <v>4.8117199999999999E-2</v>
      </c>
      <c r="X3">
        <v>1.13746E-2</v>
      </c>
      <c r="Y3" s="5">
        <f t="shared" si="5"/>
        <v>0.23639363886510439</v>
      </c>
      <c r="Z3" s="2"/>
      <c r="AA3" s="1"/>
      <c r="AB3" s="1"/>
      <c r="AC3" s="1"/>
      <c r="AD3" s="1"/>
    </row>
    <row r="4" spans="1:30" x14ac:dyDescent="0.25">
      <c r="C4">
        <v>24</v>
      </c>
      <c r="D4" s="6">
        <f t="shared" si="0"/>
        <v>22.838037207730217</v>
      </c>
      <c r="E4" s="7">
        <v>4.3786600000000002E-2</v>
      </c>
      <c r="F4">
        <v>1.30031E-2</v>
      </c>
      <c r="G4" s="5">
        <f t="shared" si="1"/>
        <v>0.2969652816158368</v>
      </c>
      <c r="H4" s="5"/>
      <c r="I4" s="6">
        <f t="shared" si="6"/>
        <v>124.8425423434693</v>
      </c>
      <c r="J4">
        <v>8.0100899999999992E-3</v>
      </c>
      <c r="K4">
        <v>5.53799E-4</v>
      </c>
      <c r="L4" s="5">
        <f t="shared" si="2"/>
        <v>6.9137675107270966E-2</v>
      </c>
      <c r="M4" s="5"/>
      <c r="N4">
        <f t="shared" si="7"/>
        <v>333.09</v>
      </c>
      <c r="O4">
        <v>3.3309000000000002E-4</v>
      </c>
      <c r="P4" s="3">
        <v>2.8530099999999999E-6</v>
      </c>
      <c r="Q4" s="5">
        <f t="shared" si="3"/>
        <v>8.5652826563391259E-3</v>
      </c>
      <c r="S4" s="4">
        <v>0.17818100000000001</v>
      </c>
      <c r="T4">
        <v>7.8974100000000005E-3</v>
      </c>
      <c r="U4" s="5">
        <f t="shared" si="4"/>
        <v>4.4322402500827814E-2</v>
      </c>
      <c r="V4" s="2"/>
      <c r="W4" s="4">
        <v>5.3572000000000002E-2</v>
      </c>
      <c r="X4">
        <v>9.1994299999999998E-3</v>
      </c>
      <c r="Y4" s="5">
        <f t="shared" si="5"/>
        <v>0.17172086164414246</v>
      </c>
      <c r="Z4" s="2"/>
      <c r="AA4" s="1"/>
      <c r="AB4" s="1"/>
      <c r="AC4" s="1"/>
      <c r="AD4" s="1"/>
    </row>
    <row r="5" spans="1:30" x14ac:dyDescent="0.25">
      <c r="C5">
        <v>25</v>
      </c>
      <c r="D5" s="6">
        <f t="shared" si="0"/>
        <v>22.63575226527291</v>
      </c>
      <c r="E5">
        <v>4.4177899999999999E-2</v>
      </c>
      <c r="F5" s="3">
        <v>1.34626E-2</v>
      </c>
      <c r="G5" s="5">
        <f t="shared" si="1"/>
        <v>0.30473607844646305</v>
      </c>
      <c r="H5" s="5"/>
      <c r="I5" s="6">
        <f t="shared" si="6"/>
        <v>124.78754919749126</v>
      </c>
      <c r="J5">
        <v>8.0136200000000008E-3</v>
      </c>
      <c r="K5">
        <v>5.5231799999999999E-4</v>
      </c>
      <c r="L5" s="5">
        <f t="shared" si="2"/>
        <v>6.8922409597659981E-2</v>
      </c>
      <c r="M5" s="5"/>
      <c r="N5">
        <f t="shared" si="7"/>
        <v>333.09</v>
      </c>
      <c r="O5">
        <v>3.3309000000000002E-4</v>
      </c>
      <c r="P5" s="3">
        <v>2.8527299999999998E-6</v>
      </c>
      <c r="Q5" s="5">
        <f t="shared" si="3"/>
        <v>8.5644420426911633E-3</v>
      </c>
      <c r="S5" s="4">
        <v>0.17827200000000001</v>
      </c>
      <c r="T5">
        <v>7.8677E-3</v>
      </c>
      <c r="U5" s="5">
        <f t="shared" si="4"/>
        <v>4.4133122419673307E-2</v>
      </c>
      <c r="V5" s="2"/>
      <c r="W5" s="4">
        <v>5.3997700000000003E-2</v>
      </c>
      <c r="X5">
        <v>9.6497500000000003E-3</v>
      </c>
      <c r="Y5" s="5">
        <f t="shared" si="5"/>
        <v>0.17870668565512976</v>
      </c>
      <c r="Z5" s="2"/>
      <c r="AA5" s="1"/>
      <c r="AB5" s="1"/>
      <c r="AC5" s="1"/>
      <c r="AD5" s="1"/>
    </row>
    <row r="6" spans="1:30" x14ac:dyDescent="0.25">
      <c r="C6">
        <v>26</v>
      </c>
      <c r="D6" s="6">
        <f t="shared" si="0"/>
        <v>21.675047685104907</v>
      </c>
      <c r="E6">
        <v>4.6136000000000003E-2</v>
      </c>
      <c r="F6" s="3">
        <v>1.4224499999999999E-2</v>
      </c>
      <c r="G6" s="5">
        <f t="shared" si="1"/>
        <v>0.30831671579677472</v>
      </c>
      <c r="H6" s="5"/>
      <c r="I6" s="6">
        <f t="shared" si="6"/>
        <v>124.43367125370655</v>
      </c>
      <c r="J6">
        <v>8.0364100000000008E-3</v>
      </c>
      <c r="K6">
        <v>5.4093000000000001E-4</v>
      </c>
      <c r="L6" s="5">
        <f t="shared" si="2"/>
        <v>6.7309905791267485E-2</v>
      </c>
      <c r="M6" s="5"/>
      <c r="N6">
        <f t="shared" si="7"/>
        <v>333.11</v>
      </c>
      <c r="O6">
        <v>3.3311000000000001E-4</v>
      </c>
      <c r="P6" s="3">
        <v>2.85111E-6</v>
      </c>
      <c r="Q6" s="5">
        <f t="shared" si="3"/>
        <v>8.5590645732640872E-3</v>
      </c>
      <c r="S6" s="4">
        <v>0.178757</v>
      </c>
      <c r="T6">
        <v>7.5673399999999997E-3</v>
      </c>
      <c r="U6" s="5">
        <f t="shared" si="4"/>
        <v>4.2333111430601318E-2</v>
      </c>
      <c r="V6" s="2"/>
      <c r="W6" s="4">
        <v>5.5761999999999999E-2</v>
      </c>
      <c r="X6">
        <v>1.0555999999999999E-2</v>
      </c>
      <c r="Y6" s="5">
        <f t="shared" si="5"/>
        <v>0.18930454431333166</v>
      </c>
      <c r="Z6" s="2"/>
      <c r="AA6" s="1"/>
      <c r="AB6" s="1"/>
      <c r="AC6" s="1"/>
      <c r="AD6" s="1"/>
    </row>
    <row r="7" spans="1:30" x14ac:dyDescent="0.25">
      <c r="C7">
        <v>30</v>
      </c>
      <c r="D7" s="6">
        <f t="shared" si="0"/>
        <v>21.342986054492911</v>
      </c>
      <c r="E7">
        <v>4.6853800000000001E-2</v>
      </c>
      <c r="F7">
        <v>1.71678E-2</v>
      </c>
      <c r="G7" s="5">
        <f t="shared" si="1"/>
        <v>0.36641211598632339</v>
      </c>
      <c r="H7" s="5"/>
      <c r="I7" s="6">
        <f t="shared" si="6"/>
        <v>124.12630596389661</v>
      </c>
      <c r="J7">
        <v>8.0563100000000006E-3</v>
      </c>
      <c r="K7">
        <v>5.4732999999999995E-4</v>
      </c>
      <c r="L7" s="5">
        <f t="shared" si="2"/>
        <v>6.7938051043219524E-2</v>
      </c>
      <c r="M7" s="5"/>
      <c r="N7">
        <f t="shared" si="7"/>
        <v>333.11899999999997</v>
      </c>
      <c r="O7">
        <v>3.3311899999999999E-4</v>
      </c>
      <c r="P7" s="3">
        <v>2.8512899999999999E-6</v>
      </c>
      <c r="Q7" s="5">
        <f t="shared" si="3"/>
        <v>8.5593736772744868E-3</v>
      </c>
      <c r="S7" s="4">
        <v>0.179115</v>
      </c>
      <c r="T7">
        <v>7.7244599999999998E-3</v>
      </c>
      <c r="U7" s="5">
        <f t="shared" si="4"/>
        <v>4.3125701365044802E-2</v>
      </c>
      <c r="W7" s="4">
        <v>5.50123E-2</v>
      </c>
      <c r="X7">
        <v>1.42711E-2</v>
      </c>
      <c r="Y7" s="5">
        <f t="shared" si="5"/>
        <v>0.25941653048500063</v>
      </c>
      <c r="AA7" t="s">
        <v>10</v>
      </c>
      <c r="AB7" t="s">
        <v>11</v>
      </c>
      <c r="AC7" t="s">
        <v>12</v>
      </c>
      <c r="AD7" t="s">
        <v>13</v>
      </c>
    </row>
    <row r="8" spans="1:30" x14ac:dyDescent="0.25">
      <c r="C8">
        <v>31</v>
      </c>
      <c r="D8" s="6">
        <f t="shared" ref="D8:D12" si="8">1 / E8</f>
        <v>21.064028326905294</v>
      </c>
      <c r="E8">
        <v>4.7474299999999997E-2</v>
      </c>
      <c r="F8">
        <v>1.78321E-2</v>
      </c>
      <c r="G8" s="5">
        <f t="shared" si="1"/>
        <v>0.37561585952820792</v>
      </c>
      <c r="H8" s="5"/>
      <c r="I8" s="6">
        <f t="shared" si="6"/>
        <v>124.01962486543871</v>
      </c>
      <c r="J8">
        <v>8.0632399999999993E-3</v>
      </c>
      <c r="K8">
        <v>5.4434600000000002E-4</v>
      </c>
      <c r="L8" s="5">
        <f t="shared" si="2"/>
        <v>6.7509586717002107E-2</v>
      </c>
      <c r="M8" s="5"/>
      <c r="N8">
        <f t="shared" si="7"/>
        <v>333.12400000000002</v>
      </c>
      <c r="O8">
        <v>3.3312400000000002E-4</v>
      </c>
      <c r="P8" s="3">
        <v>2.8508100000000002E-6</v>
      </c>
      <c r="Q8" s="5">
        <f t="shared" si="3"/>
        <v>8.5578043011010907E-3</v>
      </c>
      <c r="S8" s="4">
        <v>0.17924799999999999</v>
      </c>
      <c r="T8">
        <v>7.6538200000000004E-3</v>
      </c>
      <c r="U8" s="5">
        <f t="shared" si="4"/>
        <v>4.2699611711148805E-2</v>
      </c>
      <c r="W8" s="4">
        <v>5.5704499999999997E-2</v>
      </c>
      <c r="X8">
        <v>1.57698E-2</v>
      </c>
      <c r="Y8" s="5">
        <f t="shared" si="5"/>
        <v>0.28309741582816472</v>
      </c>
    </row>
    <row r="9" spans="1:30" x14ac:dyDescent="0.25">
      <c r="C9">
        <v>32</v>
      </c>
      <c r="D9" s="6">
        <f t="shared" si="8"/>
        <v>19.058328012883429</v>
      </c>
      <c r="E9">
        <v>5.2470500000000003E-2</v>
      </c>
      <c r="F9">
        <v>1.9057500000000002E-2</v>
      </c>
      <c r="G9" s="5">
        <f t="shared" si="1"/>
        <v>0.36320408610552596</v>
      </c>
      <c r="H9" s="5"/>
      <c r="I9" s="6">
        <f t="shared" si="6"/>
        <v>123.45511357253172</v>
      </c>
      <c r="J9">
        <v>8.1001100000000006E-3</v>
      </c>
      <c r="K9">
        <v>5.1843600000000005E-4</v>
      </c>
      <c r="L9" s="5">
        <f t="shared" si="2"/>
        <v>6.4003575260089068E-2</v>
      </c>
      <c r="M9" s="5"/>
      <c r="N9">
        <f t="shared" si="7"/>
        <v>333.13899999999995</v>
      </c>
      <c r="O9">
        <v>3.3313899999999998E-4</v>
      </c>
      <c r="P9" s="3">
        <v>2.84709E-6</v>
      </c>
      <c r="Q9" s="5">
        <f t="shared" si="3"/>
        <v>8.5462524651872037E-3</v>
      </c>
      <c r="S9" s="4">
        <v>0.17998900000000001</v>
      </c>
      <c r="T9">
        <v>6.9983399999999996E-3</v>
      </c>
      <c r="U9" s="5">
        <f t="shared" si="4"/>
        <v>3.8882042791503924E-2</v>
      </c>
      <c r="W9" s="4">
        <v>6.29556E-2</v>
      </c>
      <c r="X9">
        <v>2.1160200000000001E-2</v>
      </c>
      <c r="Y9" s="5">
        <f t="shared" si="5"/>
        <v>0.33611307016373443</v>
      </c>
    </row>
    <row r="10" spans="1:30" x14ac:dyDescent="0.25">
      <c r="C10">
        <v>35</v>
      </c>
      <c r="D10" s="6">
        <f t="shared" si="8"/>
        <v>13.092586846401698</v>
      </c>
      <c r="E10">
        <v>7.6379100000000005E-2</v>
      </c>
      <c r="F10">
        <v>2.64233E-2</v>
      </c>
      <c r="G10" s="5">
        <f t="shared" si="1"/>
        <v>0.345949350018526</v>
      </c>
      <c r="H10" s="5"/>
      <c r="I10" s="6">
        <f t="shared" si="6"/>
        <v>121.88507456319437</v>
      </c>
      <c r="J10">
        <v>8.2044500000000003E-3</v>
      </c>
      <c r="K10">
        <v>4.61407E-4</v>
      </c>
      <c r="L10" s="5">
        <f t="shared" si="2"/>
        <v>5.6238626598979817E-2</v>
      </c>
      <c r="M10" s="5"/>
      <c r="N10">
        <f t="shared" si="7"/>
        <v>333.22499999999997</v>
      </c>
      <c r="O10">
        <v>3.3322499999999998E-4</v>
      </c>
      <c r="P10" s="3">
        <v>2.83824E-6</v>
      </c>
      <c r="Q10" s="5">
        <f t="shared" si="3"/>
        <v>8.51748818365969E-3</v>
      </c>
      <c r="S10" s="4">
        <v>0.181977</v>
      </c>
      <c r="T10">
        <v>5.7071700000000001E-3</v>
      </c>
      <c r="U10" s="5">
        <f t="shared" si="4"/>
        <v>3.1362040257834782E-2</v>
      </c>
      <c r="W10" s="4">
        <v>0.12582199999999999</v>
      </c>
      <c r="X10">
        <v>7.5555800000000006E-2</v>
      </c>
      <c r="Y10" s="5">
        <f t="shared" si="5"/>
        <v>0.60049752825420044</v>
      </c>
    </row>
    <row r="11" spans="1:30" x14ac:dyDescent="0.25">
      <c r="C11">
        <v>40</v>
      </c>
      <c r="D11" s="6">
        <f t="shared" si="8"/>
        <v>12.478490202513418</v>
      </c>
      <c r="E11">
        <v>8.0137899999999998E-2</v>
      </c>
      <c r="F11">
        <v>3.7120399999999998E-2</v>
      </c>
      <c r="G11" s="5">
        <f t="shared" si="1"/>
        <v>0.46320654771337905</v>
      </c>
      <c r="H11" s="5"/>
      <c r="I11" s="6">
        <f t="shared" si="6"/>
        <v>121.58113838851496</v>
      </c>
      <c r="J11">
        <v>8.2249599999999999E-3</v>
      </c>
      <c r="K11">
        <v>4.6230899999999999E-4</v>
      </c>
      <c r="L11" s="5">
        <f t="shared" si="2"/>
        <v>5.620805450725596E-2</v>
      </c>
      <c r="M11" s="5"/>
      <c r="N11">
        <f t="shared" si="7"/>
        <v>333.23700000000002</v>
      </c>
      <c r="O11">
        <v>3.3323700000000001E-4</v>
      </c>
      <c r="P11" s="3">
        <v>2.8378600000000001E-6</v>
      </c>
      <c r="Q11" s="5">
        <f t="shared" si="3"/>
        <v>8.5160411358882714E-3</v>
      </c>
      <c r="S11" s="4">
        <v>0.18229500000000001</v>
      </c>
      <c r="T11">
        <v>5.7212699999999997E-3</v>
      </c>
      <c r="U11" s="5">
        <f t="shared" si="4"/>
        <v>3.1384678680161274E-2</v>
      </c>
      <c r="W11" s="4">
        <v>0.137326</v>
      </c>
      <c r="X11">
        <v>0.135132</v>
      </c>
      <c r="Y11" s="5">
        <f t="shared" si="5"/>
        <v>0.98402341872624266</v>
      </c>
    </row>
    <row r="12" spans="1:30" x14ac:dyDescent="0.25">
      <c r="C12">
        <v>45</v>
      </c>
      <c r="D12" s="6">
        <f t="shared" si="8"/>
        <v>11.955072836281255</v>
      </c>
      <c r="E12">
        <v>8.3646499999999999E-2</v>
      </c>
      <c r="F12">
        <v>4.7596199999999998E-2</v>
      </c>
      <c r="G12" s="5">
        <f t="shared" si="1"/>
        <v>0.56901603773020981</v>
      </c>
      <c r="H12" s="5"/>
      <c r="I12" s="6">
        <f t="shared" si="6"/>
        <v>121.50210623901167</v>
      </c>
      <c r="J12">
        <v>8.2303099999999994E-3</v>
      </c>
      <c r="K12">
        <v>4.5840799999999999E-4</v>
      </c>
      <c r="L12" s="5">
        <f t="shared" si="2"/>
        <v>5.5697537516812855E-2</v>
      </c>
      <c r="M12" s="5"/>
      <c r="N12">
        <f t="shared" si="7"/>
        <v>333.23400000000004</v>
      </c>
      <c r="O12">
        <v>3.3323400000000002E-4</v>
      </c>
      <c r="P12" s="3">
        <v>2.83718E-6</v>
      </c>
      <c r="Q12" s="5">
        <f t="shared" si="3"/>
        <v>8.5140771950041102E-3</v>
      </c>
      <c r="S12" s="4">
        <v>0.182397</v>
      </c>
      <c r="T12">
        <v>5.6575699999999998E-3</v>
      </c>
      <c r="U12" s="5">
        <f t="shared" si="4"/>
        <v>3.101788954862196E-2</v>
      </c>
      <c r="W12" s="4">
        <v>0.155389</v>
      </c>
      <c r="X12">
        <v>0.21698700000000001</v>
      </c>
      <c r="Y12" s="5">
        <f t="shared" si="5"/>
        <v>1.3964115864057303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29"/>
  <sheetViews>
    <sheetView tabSelected="1" workbookViewId="0">
      <selection activeCell="E41" sqref="E41"/>
    </sheetView>
  </sheetViews>
  <sheetFormatPr defaultRowHeight="15" x14ac:dyDescent="0.25"/>
  <cols>
    <col min="5" max="5" width="9.140625" style="4"/>
    <col min="11" max="11" width="10.42578125" bestFit="1" customWidth="1"/>
    <col min="14" max="14" width="9.140625" style="4"/>
    <col min="18" max="18" width="14.140625" customWidth="1"/>
    <col min="20" max="20" width="13.7109375" customWidth="1"/>
    <col min="23" max="23" width="11.7109375" customWidth="1"/>
    <col min="24" max="24" width="12.140625" bestFit="1" customWidth="1"/>
    <col min="25" max="25" width="15.7109375" bestFit="1" customWidth="1"/>
    <col min="26" max="26" width="10.85546875" customWidth="1"/>
    <col min="28" max="28" width="11.140625" customWidth="1"/>
    <col min="29" max="29" width="12.28515625" bestFit="1" customWidth="1"/>
    <col min="30" max="30" width="15.85546875" bestFit="1" customWidth="1"/>
    <col min="33" max="33" width="9.140625" style="4"/>
    <col min="37" max="37" width="9.140625" style="4"/>
  </cols>
  <sheetData>
    <row r="1" spans="1:39" x14ac:dyDescent="0.25">
      <c r="A1" t="s">
        <v>0</v>
      </c>
      <c r="B1" t="s">
        <v>2</v>
      </c>
      <c r="C1" t="s">
        <v>1</v>
      </c>
      <c r="E1" s="11" t="s">
        <v>14</v>
      </c>
      <c r="F1" t="s">
        <v>10</v>
      </c>
      <c r="G1" t="s">
        <v>11</v>
      </c>
      <c r="H1" t="s">
        <v>12</v>
      </c>
      <c r="I1" t="s">
        <v>13</v>
      </c>
      <c r="K1" t="s">
        <v>25</v>
      </c>
      <c r="L1" t="s">
        <v>26</v>
      </c>
      <c r="M1" t="s">
        <v>27</v>
      </c>
      <c r="N1" s="4" t="s">
        <v>28</v>
      </c>
      <c r="R1" t="s">
        <v>23</v>
      </c>
      <c r="S1" t="s">
        <v>3</v>
      </c>
      <c r="T1" t="s">
        <v>24</v>
      </c>
      <c r="U1" s="4" t="s">
        <v>20</v>
      </c>
      <c r="W1" t="s">
        <v>21</v>
      </c>
      <c r="X1" t="s">
        <v>4</v>
      </c>
      <c r="Y1" t="s">
        <v>15</v>
      </c>
      <c r="Z1" t="s">
        <v>20</v>
      </c>
      <c r="AB1" s="6" t="s">
        <v>22</v>
      </c>
      <c r="AC1" t="s">
        <v>5</v>
      </c>
      <c r="AD1" t="s">
        <v>16</v>
      </c>
      <c r="AE1" t="s">
        <v>20</v>
      </c>
      <c r="AG1" s="4" t="s">
        <v>7</v>
      </c>
      <c r="AH1" t="s">
        <v>18</v>
      </c>
      <c r="AI1" t="s">
        <v>20</v>
      </c>
      <c r="AJ1" s="2"/>
      <c r="AK1" s="4" t="s">
        <v>8</v>
      </c>
      <c r="AL1" t="s">
        <v>19</v>
      </c>
      <c r="AM1" s="2" t="s">
        <v>20</v>
      </c>
    </row>
    <row r="2" spans="1:39" x14ac:dyDescent="0.25">
      <c r="A2">
        <v>295</v>
      </c>
      <c r="B2">
        <v>0.5</v>
      </c>
      <c r="C2" s="8">
        <v>69.512365500000001</v>
      </c>
      <c r="E2" s="11"/>
      <c r="F2" s="1"/>
      <c r="G2" s="1"/>
      <c r="H2" s="1"/>
      <c r="I2" s="1"/>
      <c r="K2" s="4"/>
      <c r="L2" s="4"/>
      <c r="M2" s="4"/>
    </row>
    <row r="3" spans="1:39" x14ac:dyDescent="0.25">
      <c r="A3">
        <v>290</v>
      </c>
      <c r="B3">
        <v>0.5</v>
      </c>
      <c r="C3" s="8">
        <v>69.333461</v>
      </c>
      <c r="E3" s="11"/>
      <c r="F3" s="1"/>
      <c r="G3" s="1"/>
      <c r="H3" s="1"/>
      <c r="I3" s="1"/>
      <c r="K3" s="4"/>
      <c r="L3" s="4"/>
      <c r="M3" s="4"/>
      <c r="T3" s="3"/>
      <c r="U3" s="4"/>
    </row>
    <row r="4" spans="1:39" x14ac:dyDescent="0.25">
      <c r="A4">
        <v>285</v>
      </c>
      <c r="B4">
        <v>0.5</v>
      </c>
      <c r="C4" s="8">
        <v>69.154556499999998</v>
      </c>
      <c r="E4" s="11"/>
      <c r="F4" s="1"/>
      <c r="G4" s="1"/>
      <c r="H4" s="1"/>
      <c r="I4" s="1"/>
      <c r="K4" s="4"/>
      <c r="L4" s="4"/>
      <c r="M4" s="4"/>
      <c r="T4" s="3"/>
      <c r="U4" s="4"/>
    </row>
    <row r="5" spans="1:39" x14ac:dyDescent="0.25">
      <c r="A5">
        <v>280</v>
      </c>
      <c r="B5">
        <v>0.5</v>
      </c>
      <c r="C5" s="8">
        <v>68.975651999999997</v>
      </c>
      <c r="E5" s="11"/>
      <c r="I5" s="1"/>
      <c r="K5" s="4" t="e">
        <f>F5/SUM(F5:I5)</f>
        <v>#DIV/0!</v>
      </c>
      <c r="L5" s="4" t="e">
        <f>G5/SUM(F5:I5)</f>
        <v>#DIV/0!</v>
      </c>
      <c r="M5" s="4" t="e">
        <f>H5/SUM(F5:I5)</f>
        <v>#DIV/0!</v>
      </c>
      <c r="R5">
        <f>S5 * 1000*1000</f>
        <v>0</v>
      </c>
      <c r="T5" s="3"/>
      <c r="U5" s="4" t="e">
        <f>T5/S5</f>
        <v>#DIV/0!</v>
      </c>
      <c r="W5" t="e">
        <f>1/X5</f>
        <v>#DIV/0!</v>
      </c>
      <c r="Z5" s="4" t="e">
        <f>Y5/X5</f>
        <v>#DIV/0!</v>
      </c>
      <c r="AB5" t="e">
        <f>1/AC5</f>
        <v>#DIV/0!</v>
      </c>
      <c r="AE5" s="4" t="e">
        <f>AD5/AC5</f>
        <v>#DIV/0!</v>
      </c>
      <c r="AI5" s="4" t="e">
        <f>AH5/AG5</f>
        <v>#DIV/0!</v>
      </c>
      <c r="AM5" s="4" t="e">
        <f>AL5/AK5</f>
        <v>#DIV/0!</v>
      </c>
    </row>
    <row r="6" spans="1:39" x14ac:dyDescent="0.25">
      <c r="A6">
        <v>275</v>
      </c>
      <c r="B6">
        <v>0.5</v>
      </c>
      <c r="C6" s="8">
        <v>68.796747499999995</v>
      </c>
      <c r="E6" s="11"/>
      <c r="F6" s="1"/>
      <c r="G6" s="1"/>
      <c r="H6" s="1"/>
      <c r="T6" s="3"/>
      <c r="U6" s="4"/>
    </row>
    <row r="10" spans="1:39" x14ac:dyDescent="0.25">
      <c r="A10" t="s">
        <v>0</v>
      </c>
      <c r="B10" t="s">
        <v>2</v>
      </c>
      <c r="C10" t="s">
        <v>1</v>
      </c>
      <c r="E10" s="11" t="s">
        <v>14</v>
      </c>
      <c r="F10" t="s">
        <v>10</v>
      </c>
      <c r="G10" t="s">
        <v>11</v>
      </c>
      <c r="H10" t="s">
        <v>12</v>
      </c>
      <c r="I10" t="s">
        <v>13</v>
      </c>
      <c r="K10" t="s">
        <v>25</v>
      </c>
      <c r="L10" t="s">
        <v>26</v>
      </c>
      <c r="M10" t="s">
        <v>27</v>
      </c>
      <c r="N10" s="4" t="s">
        <v>28</v>
      </c>
      <c r="R10" t="s">
        <v>23</v>
      </c>
      <c r="S10" t="s">
        <v>3</v>
      </c>
      <c r="T10" t="s">
        <v>24</v>
      </c>
      <c r="U10" s="4" t="s">
        <v>20</v>
      </c>
    </row>
    <row r="11" spans="1:39" x14ac:dyDescent="0.25">
      <c r="A11">
        <v>295</v>
      </c>
      <c r="B11">
        <v>0.8</v>
      </c>
      <c r="C11" s="8">
        <v>69.81</v>
      </c>
      <c r="E11" s="11"/>
      <c r="F11" s="1"/>
      <c r="G11" s="1"/>
      <c r="H11" s="1"/>
      <c r="I11" s="1"/>
      <c r="K11" s="4"/>
      <c r="L11" s="4"/>
      <c r="M11" s="4"/>
    </row>
    <row r="12" spans="1:39" x14ac:dyDescent="0.25">
      <c r="A12">
        <v>290</v>
      </c>
      <c r="B12">
        <v>0.8</v>
      </c>
      <c r="C12" s="8">
        <v>69.63</v>
      </c>
      <c r="E12" s="11"/>
      <c r="F12" s="1"/>
      <c r="G12" s="1"/>
      <c r="H12" s="1"/>
      <c r="I12" s="1"/>
      <c r="K12" s="4"/>
      <c r="L12" s="4"/>
      <c r="M12" s="4"/>
      <c r="T12" s="3"/>
      <c r="U12" s="4"/>
    </row>
    <row r="13" spans="1:39" x14ac:dyDescent="0.25">
      <c r="A13">
        <v>285</v>
      </c>
      <c r="B13">
        <v>0.8</v>
      </c>
      <c r="C13" s="8">
        <v>69.45</v>
      </c>
      <c r="E13" s="11"/>
      <c r="F13" s="1"/>
      <c r="G13" s="1"/>
      <c r="H13" s="1"/>
      <c r="I13" s="1"/>
      <c r="K13" s="4"/>
      <c r="L13" s="4"/>
      <c r="M13" s="4"/>
      <c r="T13" s="3"/>
      <c r="U13" s="4"/>
    </row>
    <row r="14" spans="1:39" x14ac:dyDescent="0.25">
      <c r="A14">
        <v>280</v>
      </c>
      <c r="B14">
        <v>0.8</v>
      </c>
      <c r="C14" s="8">
        <v>69.275651999999994</v>
      </c>
      <c r="E14" s="11"/>
      <c r="I14" s="1"/>
      <c r="K14" s="4" t="e">
        <f>F14/SUM(F14:I14)</f>
        <v>#DIV/0!</v>
      </c>
      <c r="L14" s="4" t="e">
        <f>G14/SUM(F14:I14)</f>
        <v>#DIV/0!</v>
      </c>
      <c r="M14" s="4" t="e">
        <f>H14/SUM(F14:I14)</f>
        <v>#DIV/0!</v>
      </c>
      <c r="R14">
        <f>S14 * 1000*1000</f>
        <v>0</v>
      </c>
      <c r="T14" s="3"/>
      <c r="U14" s="4" t="e">
        <f>T14/S14</f>
        <v>#DIV/0!</v>
      </c>
      <c r="W14" t="e">
        <f>1/X14</f>
        <v>#DIV/0!</v>
      </c>
      <c r="Z14" s="4" t="e">
        <f>Y14/X14</f>
        <v>#DIV/0!</v>
      </c>
      <c r="AB14" t="e">
        <f>1/AC14</f>
        <v>#DIV/0!</v>
      </c>
      <c r="AE14" s="4" t="e">
        <f>AD14/AC14</f>
        <v>#DIV/0!</v>
      </c>
      <c r="AI14" s="4" t="e">
        <f>AH14/AG14</f>
        <v>#DIV/0!</v>
      </c>
      <c r="AM14" s="4" t="e">
        <f>AL14/AK14</f>
        <v>#DIV/0!</v>
      </c>
    </row>
    <row r="15" spans="1:39" x14ac:dyDescent="0.25">
      <c r="A15">
        <v>275</v>
      </c>
      <c r="B15">
        <v>0.8</v>
      </c>
      <c r="C15" s="8">
        <v>69.099999999999994</v>
      </c>
      <c r="E15" s="11"/>
      <c r="F15" s="1"/>
      <c r="G15" s="1"/>
      <c r="H15" s="1"/>
      <c r="T15" s="3"/>
      <c r="U15" s="4"/>
    </row>
    <row r="18" spans="1:39" x14ac:dyDescent="0.25">
      <c r="A18" t="s">
        <v>0</v>
      </c>
      <c r="B18" t="s">
        <v>2</v>
      </c>
      <c r="C18" t="s">
        <v>1</v>
      </c>
      <c r="E18" s="11" t="s">
        <v>14</v>
      </c>
      <c r="F18" t="s">
        <v>10</v>
      </c>
      <c r="G18" t="s">
        <v>11</v>
      </c>
      <c r="H18" t="s">
        <v>12</v>
      </c>
      <c r="I18" t="s">
        <v>13</v>
      </c>
      <c r="K18" t="s">
        <v>25</v>
      </c>
      <c r="L18" t="s">
        <v>26</v>
      </c>
      <c r="M18" t="s">
        <v>27</v>
      </c>
      <c r="N18" s="4" t="s">
        <v>28</v>
      </c>
      <c r="R18" t="s">
        <v>23</v>
      </c>
      <c r="S18" t="s">
        <v>3</v>
      </c>
      <c r="T18" t="s">
        <v>24</v>
      </c>
      <c r="U18" s="4" t="s">
        <v>20</v>
      </c>
      <c r="W18" t="s">
        <v>21</v>
      </c>
      <c r="X18" t="s">
        <v>4</v>
      </c>
      <c r="Y18" t="s">
        <v>15</v>
      </c>
      <c r="Z18" t="s">
        <v>20</v>
      </c>
      <c r="AB18" s="6" t="s">
        <v>22</v>
      </c>
      <c r="AC18" t="s">
        <v>5</v>
      </c>
      <c r="AD18" t="s">
        <v>16</v>
      </c>
      <c r="AE18" t="s">
        <v>20</v>
      </c>
      <c r="AG18" s="4" t="s">
        <v>7</v>
      </c>
      <c r="AH18" t="s">
        <v>18</v>
      </c>
      <c r="AI18" t="s">
        <v>20</v>
      </c>
      <c r="AJ18" s="2"/>
      <c r="AK18" s="4" t="s">
        <v>8</v>
      </c>
      <c r="AL18" t="s">
        <v>19</v>
      </c>
      <c r="AM18" s="2" t="s">
        <v>20</v>
      </c>
    </row>
    <row r="19" spans="1:39" x14ac:dyDescent="0.25">
      <c r="A19">
        <v>295</v>
      </c>
      <c r="B19">
        <v>0.9</v>
      </c>
      <c r="C19">
        <v>69.91</v>
      </c>
      <c r="E19" s="11"/>
      <c r="F19" s="1"/>
      <c r="G19" s="1"/>
      <c r="H19" s="1"/>
      <c r="I19" s="1"/>
      <c r="K19" s="4" t="e">
        <f>F19/SUM(F19:I19)</f>
        <v>#DIV/0!</v>
      </c>
      <c r="L19" s="4" t="e">
        <f>G19/SUM(F19:I19)</f>
        <v>#DIV/0!</v>
      </c>
      <c r="M19" s="4" t="e">
        <f>H19/SUM(F19:I19)</f>
        <v>#DIV/0!</v>
      </c>
      <c r="N19" s="4" t="e">
        <f>I19/SUM(F19:I19)</f>
        <v>#DIV/0!</v>
      </c>
      <c r="R19">
        <f>S19 * 1000*1000</f>
        <v>0</v>
      </c>
      <c r="T19" s="3"/>
      <c r="U19" s="4" t="e">
        <f>T19/S19</f>
        <v>#DIV/0!</v>
      </c>
    </row>
    <row r="20" spans="1:39" x14ac:dyDescent="0.25">
      <c r="A20">
        <v>290</v>
      </c>
      <c r="B20">
        <v>0.9</v>
      </c>
      <c r="C20">
        <v>69.73</v>
      </c>
      <c r="E20" s="11"/>
      <c r="F20" s="1"/>
      <c r="G20" s="1"/>
      <c r="H20" s="1"/>
      <c r="I20" s="1"/>
      <c r="K20" s="4"/>
      <c r="L20" s="4"/>
      <c r="M20" s="4"/>
      <c r="T20" s="3"/>
      <c r="U20" s="4"/>
    </row>
    <row r="21" spans="1:39" x14ac:dyDescent="0.25">
      <c r="A21">
        <v>285</v>
      </c>
      <c r="B21">
        <v>0.9</v>
      </c>
      <c r="C21">
        <v>69.55</v>
      </c>
      <c r="E21" s="11"/>
      <c r="F21" s="1"/>
      <c r="G21" s="1"/>
      <c r="H21" s="1"/>
      <c r="I21" s="1"/>
      <c r="K21" s="4"/>
      <c r="L21" s="4"/>
      <c r="M21" s="4"/>
      <c r="T21" s="3"/>
      <c r="U21" s="4"/>
    </row>
    <row r="22" spans="1:39" x14ac:dyDescent="0.25">
      <c r="A22">
        <v>280</v>
      </c>
      <c r="B22">
        <v>0.9</v>
      </c>
      <c r="C22" s="8">
        <v>69.349999999999994</v>
      </c>
      <c r="E22" s="11"/>
      <c r="F22" s="1"/>
      <c r="G22" s="1"/>
      <c r="H22" s="1"/>
      <c r="I22" s="1"/>
      <c r="K22" s="4" t="e">
        <f>F22/SUM(F22:I22)</f>
        <v>#DIV/0!</v>
      </c>
      <c r="L22" s="4" t="e">
        <f>G22/SUM(F22:I22)</f>
        <v>#DIV/0!</v>
      </c>
      <c r="M22" s="4" t="e">
        <f>H22/SUM(F22:I22)</f>
        <v>#DIV/0!</v>
      </c>
      <c r="R22">
        <f>S22 * 1000*1000</f>
        <v>0</v>
      </c>
      <c r="T22" s="3"/>
      <c r="U22" s="4" t="e">
        <f>T22/S22</f>
        <v>#DIV/0!</v>
      </c>
      <c r="W22" t="e">
        <f>1/X22</f>
        <v>#DIV/0!</v>
      </c>
      <c r="Z22" s="4" t="e">
        <f>Y22/X22</f>
        <v>#DIV/0!</v>
      </c>
      <c r="AB22" t="e">
        <f>1/AC22</f>
        <v>#DIV/0!</v>
      </c>
      <c r="AE22" s="4" t="e">
        <f>AD22/AC22</f>
        <v>#DIV/0!</v>
      </c>
      <c r="AI22" s="4" t="e">
        <f>AH22/AG22</f>
        <v>#DIV/0!</v>
      </c>
      <c r="AM22" s="4" t="e">
        <f>AL22/AK22</f>
        <v>#DIV/0!</v>
      </c>
    </row>
    <row r="23" spans="1:39" x14ac:dyDescent="0.25">
      <c r="A23">
        <v>275</v>
      </c>
      <c r="B23">
        <v>0.9</v>
      </c>
      <c r="C23">
        <v>69.2</v>
      </c>
      <c r="E23" s="11"/>
      <c r="F23" s="1"/>
      <c r="G23" s="1"/>
      <c r="H23" s="1"/>
      <c r="R23">
        <f>S23 * 1000*1000</f>
        <v>0</v>
      </c>
      <c r="T23" s="3"/>
      <c r="U23" s="4" t="e">
        <f>T23/S23</f>
        <v>#DIV/0!</v>
      </c>
    </row>
    <row r="25" spans="1:39" x14ac:dyDescent="0.25">
      <c r="A25" t="s">
        <v>0</v>
      </c>
      <c r="B25" t="s">
        <v>2</v>
      </c>
      <c r="C25" t="s">
        <v>1</v>
      </c>
      <c r="E25" s="11" t="s">
        <v>14</v>
      </c>
      <c r="F25" t="s">
        <v>10</v>
      </c>
      <c r="G25" t="s">
        <v>11</v>
      </c>
      <c r="H25" t="s">
        <v>12</v>
      </c>
      <c r="I25" t="s">
        <v>13</v>
      </c>
      <c r="K25" t="s">
        <v>25</v>
      </c>
      <c r="L25" t="s">
        <v>26</v>
      </c>
      <c r="M25" t="s">
        <v>27</v>
      </c>
      <c r="N25" s="4" t="s">
        <v>28</v>
      </c>
      <c r="R25" t="s">
        <v>23</v>
      </c>
      <c r="S25" t="s">
        <v>3</v>
      </c>
      <c r="T25" t="s">
        <v>24</v>
      </c>
      <c r="U25" s="4" t="s">
        <v>20</v>
      </c>
      <c r="W25" t="s">
        <v>21</v>
      </c>
      <c r="X25" t="s">
        <v>4</v>
      </c>
      <c r="Y25" t="s">
        <v>15</v>
      </c>
      <c r="Z25" t="s">
        <v>20</v>
      </c>
      <c r="AB25" s="6" t="s">
        <v>22</v>
      </c>
      <c r="AC25" t="s">
        <v>5</v>
      </c>
      <c r="AD25" t="s">
        <v>16</v>
      </c>
      <c r="AE25" t="s">
        <v>20</v>
      </c>
      <c r="AG25" s="4" t="s">
        <v>7</v>
      </c>
      <c r="AH25" t="s">
        <v>18</v>
      </c>
      <c r="AI25" t="s">
        <v>20</v>
      </c>
      <c r="AJ25" s="2"/>
      <c r="AK25" s="4" t="s">
        <v>8</v>
      </c>
      <c r="AL25" t="s">
        <v>19</v>
      </c>
      <c r="AM25" s="2" t="s">
        <v>20</v>
      </c>
    </row>
    <row r="26" spans="1:39" x14ac:dyDescent="0.25">
      <c r="A26">
        <v>295</v>
      </c>
      <c r="B26">
        <v>1</v>
      </c>
      <c r="C26">
        <v>70.010000000000005</v>
      </c>
      <c r="E26" s="11"/>
      <c r="F26" s="1"/>
      <c r="G26" s="1"/>
      <c r="H26" s="1"/>
      <c r="I26" s="1"/>
      <c r="K26" s="4" t="e">
        <f>F26/SUM(F26:I26)</f>
        <v>#DIV/0!</v>
      </c>
      <c r="L26" s="4" t="e">
        <f>G26/SUM(F26:I26)</f>
        <v>#DIV/0!</v>
      </c>
      <c r="M26" s="4" t="e">
        <f>H26/SUM(F26:I26)</f>
        <v>#DIV/0!</v>
      </c>
      <c r="N26" s="4" t="e">
        <f>I26/SUM(F26:I26)</f>
        <v>#DIV/0!</v>
      </c>
      <c r="R26">
        <f>S26 * 1000*1000</f>
        <v>0</v>
      </c>
      <c r="T26" s="3"/>
      <c r="U26" s="4" t="e">
        <f>T26/S26</f>
        <v>#DIV/0!</v>
      </c>
    </row>
    <row r="27" spans="1:39" x14ac:dyDescent="0.25">
      <c r="A27">
        <v>293</v>
      </c>
      <c r="B27">
        <v>1</v>
      </c>
      <c r="C27">
        <v>69.94</v>
      </c>
      <c r="E27" s="11">
        <f>SUM(G27:H27)/SUM(F27:H27)</f>
        <v>0.10836349273813051</v>
      </c>
      <c r="F27" s="1">
        <v>207688</v>
      </c>
      <c r="G27" s="1">
        <v>23884</v>
      </c>
      <c r="H27" s="1">
        <v>1357</v>
      </c>
      <c r="I27" s="1"/>
      <c r="K27" s="4">
        <f t="shared" ref="K27:K29" si="0">F27/SUM(F27:I27)</f>
        <v>0.89163650726186949</v>
      </c>
      <c r="L27" s="4">
        <f t="shared" ref="L27:L29" si="1">G27/SUM(F27:I27)</f>
        <v>0.10253768315667006</v>
      </c>
      <c r="M27" s="4">
        <f t="shared" ref="M27:M29" si="2">H27/SUM(F27:I27)</f>
        <v>5.8258095814604453E-3</v>
      </c>
      <c r="R27">
        <f>S27 * 1000*1000</f>
        <v>312.38099999999997</v>
      </c>
      <c r="S27">
        <v>3.1238099999999998E-4</v>
      </c>
      <c r="T27" s="3">
        <v>8.5654100000000005E-7</v>
      </c>
      <c r="U27" s="4">
        <f>T27/S27</f>
        <v>2.7419753442110761E-3</v>
      </c>
      <c r="W27">
        <f>1/X27</f>
        <v>34.159772086000643</v>
      </c>
      <c r="X27">
        <v>2.92742E-2</v>
      </c>
      <c r="Y27">
        <v>1.16154E-3</v>
      </c>
      <c r="Z27" s="4">
        <f>Y27/X27</f>
        <v>3.9677941668773184E-2</v>
      </c>
      <c r="AB27">
        <f>1/AC27</f>
        <v>173.25947859292512</v>
      </c>
      <c r="AC27">
        <v>5.7716900000000003E-3</v>
      </c>
      <c r="AD27">
        <v>1.6571399999999999E-4</v>
      </c>
      <c r="AE27" s="4">
        <f>AD27/AC27</f>
        <v>2.8711521235547991E-2</v>
      </c>
      <c r="AG27" s="4">
        <v>0.138381</v>
      </c>
      <c r="AH27">
        <v>2.6224E-3</v>
      </c>
      <c r="AI27" s="4">
        <f>AH27/AG27</f>
        <v>1.8950578475368726E-2</v>
      </c>
      <c r="AK27" s="4">
        <v>9.3510800000000005E-2</v>
      </c>
      <c r="AL27">
        <v>2.6658900000000002E-3</v>
      </c>
      <c r="AM27" s="4">
        <f>AL27/AK27</f>
        <v>2.8508899506794937E-2</v>
      </c>
    </row>
    <row r="28" spans="1:39" x14ac:dyDescent="0.25">
      <c r="A28">
        <v>290</v>
      </c>
      <c r="B28">
        <v>1</v>
      </c>
      <c r="C28">
        <v>69.83</v>
      </c>
      <c r="E28" s="11">
        <f>SUM(G28:H28)/SUM(F28:H28)</f>
        <v>0.10993842980040196</v>
      </c>
      <c r="F28" s="1">
        <v>167401</v>
      </c>
      <c r="G28" s="1">
        <v>19386</v>
      </c>
      <c r="H28" s="1">
        <v>1291</v>
      </c>
      <c r="I28" s="1"/>
      <c r="K28" s="4">
        <f t="shared" si="0"/>
        <v>0.89006157019959808</v>
      </c>
      <c r="L28" s="4">
        <f t="shared" si="1"/>
        <v>0.10307425642552558</v>
      </c>
      <c r="M28" s="4">
        <f t="shared" si="2"/>
        <v>6.8641733748763811E-3</v>
      </c>
      <c r="R28">
        <f>S28 * 1000*1000</f>
        <v>255.33799999999997</v>
      </c>
      <c r="S28">
        <v>2.5533799999999997E-4</v>
      </c>
      <c r="T28" s="3">
        <v>7.3885199999999998E-7</v>
      </c>
      <c r="U28" s="4">
        <f>T28/S28</f>
        <v>2.8936233541423527E-3</v>
      </c>
      <c r="W28">
        <f>1/X28</f>
        <v>35.078857271145537</v>
      </c>
      <c r="X28">
        <v>2.85072E-2</v>
      </c>
      <c r="Y28">
        <v>1.31963E-3</v>
      </c>
      <c r="Z28" s="4">
        <f>Y28/X28</f>
        <v>4.6291112420721786E-2</v>
      </c>
      <c r="AB28">
        <f>1/AC28</f>
        <v>164.82610845557934</v>
      </c>
      <c r="AC28">
        <v>6.0670000000000003E-3</v>
      </c>
      <c r="AD28">
        <v>2.0204199999999999E-4</v>
      </c>
      <c r="AE28" s="4">
        <f>AD28/AC28</f>
        <v>3.3301796604582164E-2</v>
      </c>
      <c r="AG28" s="4">
        <v>0.136215</v>
      </c>
      <c r="AH28">
        <v>3.25261E-3</v>
      </c>
      <c r="AI28" s="4">
        <f>AH28/AG28</f>
        <v>2.3878500899313586E-2</v>
      </c>
      <c r="AK28" s="4">
        <v>9.7086699999999998E-2</v>
      </c>
      <c r="AL28">
        <v>3.2228399999999998E-3</v>
      </c>
      <c r="AM28" s="4">
        <f>AL28/AK28</f>
        <v>3.3195484036433416E-2</v>
      </c>
    </row>
    <row r="29" spans="1:39" x14ac:dyDescent="0.25">
      <c r="A29">
        <v>288</v>
      </c>
      <c r="B29">
        <v>1</v>
      </c>
      <c r="C29">
        <f>68.75+1</f>
        <v>69.75</v>
      </c>
      <c r="E29" s="11">
        <f>SUM(G29:H29)/SUM(F29:H29)</f>
        <v>0.11093547079114538</v>
      </c>
      <c r="F29" s="1">
        <v>151293</v>
      </c>
      <c r="G29" s="1">
        <v>17867</v>
      </c>
      <c r="H29" s="1">
        <v>1011</v>
      </c>
      <c r="I29" s="1"/>
      <c r="K29" s="4">
        <f t="shared" si="0"/>
        <v>0.88906452920885459</v>
      </c>
      <c r="L29" s="4">
        <f t="shared" si="1"/>
        <v>0.104994387997955</v>
      </c>
      <c r="M29" s="4">
        <f t="shared" si="2"/>
        <v>5.9410827931903791E-3</v>
      </c>
      <c r="R29">
        <f>S29 * 1000*1000</f>
        <v>224.72900000000001</v>
      </c>
      <c r="S29">
        <v>2.2472900000000001E-4</v>
      </c>
      <c r="T29" s="3">
        <v>6.9275899999999999E-7</v>
      </c>
      <c r="U29" s="4">
        <f>T29/S29</f>
        <v>3.082641759630488E-3</v>
      </c>
      <c r="W29">
        <f>1/X29</f>
        <v>33.699080689078805</v>
      </c>
      <c r="X29">
        <v>2.96744E-2</v>
      </c>
      <c r="Y29">
        <v>1.46199E-3</v>
      </c>
      <c r="Z29" s="4">
        <f>Y29/X29</f>
        <v>4.9267718976626317E-2</v>
      </c>
      <c r="AB29">
        <f>1/AC29</f>
        <v>165.19068787054337</v>
      </c>
      <c r="AC29">
        <v>6.0536100000000001E-3</v>
      </c>
      <c r="AD29">
        <v>1.7895199999999999E-4</v>
      </c>
      <c r="AE29" s="4">
        <f>AD29/AC29</f>
        <v>2.9561203975809473E-2</v>
      </c>
      <c r="AG29" s="4">
        <v>0.14887300000000001</v>
      </c>
      <c r="AH29">
        <v>3.0992799999999998E-3</v>
      </c>
      <c r="AI29" s="4">
        <f>AH29/AG29</f>
        <v>2.0818281353905677E-2</v>
      </c>
      <c r="AK29" s="4">
        <v>9.2839699999999997E-2</v>
      </c>
      <c r="AL29">
        <v>3.1413999999999999E-3</v>
      </c>
      <c r="AM29" s="4">
        <f>AL29/AK29</f>
        <v>3.3836817654516335E-2</v>
      </c>
    </row>
    <row r="30" spans="1:39" x14ac:dyDescent="0.25">
      <c r="A30">
        <v>285</v>
      </c>
      <c r="B30">
        <v>1</v>
      </c>
      <c r="C30">
        <v>69.650000000000006</v>
      </c>
      <c r="E30" s="11">
        <f>SUM(G30:H30)/SUM(F30:H30)</f>
        <v>0.11103621790807712</v>
      </c>
      <c r="F30" s="1">
        <v>133205</v>
      </c>
      <c r="G30" s="1">
        <v>15697</v>
      </c>
      <c r="H30" s="1">
        <v>941</v>
      </c>
      <c r="I30" s="1"/>
      <c r="K30" s="4">
        <f>F30/SUM(F30:I30)</f>
        <v>0.88896378209192284</v>
      </c>
      <c r="L30" s="4">
        <f>G30/SUM(F30:I30)</f>
        <v>0.10475631160614776</v>
      </c>
      <c r="M30" s="4">
        <f>H30/SUM(F30:I30)</f>
        <v>6.2799063019293531E-3</v>
      </c>
      <c r="R30">
        <f>S30 * 1000*1000</f>
        <v>196.364</v>
      </c>
      <c r="S30">
        <v>1.9636400000000001E-4</v>
      </c>
      <c r="T30" s="3">
        <v>7.7548299999999998E-7</v>
      </c>
      <c r="U30" s="4">
        <f>T30/S30</f>
        <v>3.9492116681265404E-3</v>
      </c>
      <c r="W30">
        <f>1/X30</f>
        <v>35.907545252483906</v>
      </c>
      <c r="X30">
        <v>2.78493E-2</v>
      </c>
      <c r="Y30">
        <v>1.4876799999999999E-3</v>
      </c>
      <c r="Z30" s="4">
        <f>Y30/X30</f>
        <v>5.341893692121525E-2</v>
      </c>
      <c r="AB30">
        <f>1/AC30</f>
        <v>164.92533005681676</v>
      </c>
      <c r="AC30">
        <v>6.0633500000000003E-3</v>
      </c>
      <c r="AD30">
        <v>1.90636E-4</v>
      </c>
      <c r="AE30" s="4">
        <f>AD30/AC30</f>
        <v>3.1440705220711324E-2</v>
      </c>
      <c r="AG30" s="4">
        <v>0.15032899999999999</v>
      </c>
      <c r="AH30">
        <v>3.5830100000000002E-3</v>
      </c>
      <c r="AI30" s="4">
        <f>AH30/AG30</f>
        <v>2.3834456425573247E-2</v>
      </c>
      <c r="AK30" s="4">
        <v>9.39633E-2</v>
      </c>
      <c r="AL30">
        <v>3.56742E-3</v>
      </c>
      <c r="AM30" s="4">
        <f>AL30/AK30</f>
        <v>3.7966099530348553E-2</v>
      </c>
    </row>
    <row r="31" spans="1:39" x14ac:dyDescent="0.25">
      <c r="A31">
        <v>282</v>
      </c>
      <c r="B31">
        <v>1</v>
      </c>
      <c r="C31">
        <v>69.53</v>
      </c>
      <c r="E31" s="11">
        <f>SUM(G31:H31)/SUM(F31:H31)</f>
        <v>0.11038100458648756</v>
      </c>
      <c r="F31" s="1">
        <v>128211</v>
      </c>
      <c r="G31" s="1">
        <v>15019</v>
      </c>
      <c r="H31" s="1">
        <v>889</v>
      </c>
      <c r="I31" s="1"/>
      <c r="K31" s="4">
        <f>F31/SUM(F31:I31)</f>
        <v>0.88961899541351241</v>
      </c>
      <c r="L31" s="4">
        <f>G31/SUM(F31:I31)</f>
        <v>0.1042124910664104</v>
      </c>
      <c r="M31" s="4">
        <f>H31/SUM(F31:I31)</f>
        <v>6.1685135200771589E-3</v>
      </c>
      <c r="R31">
        <f>S31 * 1000*1000</f>
        <v>203.52099999999999</v>
      </c>
      <c r="S31">
        <v>2.0352099999999999E-4</v>
      </c>
      <c r="T31" s="3">
        <v>6.9511500000000001E-7</v>
      </c>
      <c r="U31" s="4">
        <f>T31/S31</f>
        <v>3.415446071904128E-3</v>
      </c>
      <c r="W31">
        <f>1/X31</f>
        <v>35.918766118546294</v>
      </c>
      <c r="X31">
        <v>2.78406E-2</v>
      </c>
      <c r="Y31">
        <v>1.23667E-3</v>
      </c>
      <c r="Z31" s="4">
        <f>Y31/X31</f>
        <v>4.4419660495822647E-2</v>
      </c>
      <c r="AB31">
        <f>1/AC31</f>
        <v>179.20536755916913</v>
      </c>
      <c r="AC31">
        <v>5.5801899999999996E-3</v>
      </c>
      <c r="AD31">
        <v>1.7456399999999999E-4</v>
      </c>
      <c r="AE31" s="4">
        <f>AD31/AC31</f>
        <v>3.1282805782598802E-2</v>
      </c>
      <c r="AG31" s="4">
        <v>0.14457300000000001</v>
      </c>
      <c r="AH31">
        <v>3.14234E-3</v>
      </c>
      <c r="AI31" s="4">
        <f>AH31/AG31</f>
        <v>2.1735317106236985E-2</v>
      </c>
      <c r="AK31" s="4">
        <v>0.102896</v>
      </c>
      <c r="AL31">
        <v>3.1675700000000002E-3</v>
      </c>
      <c r="AM31" s="4">
        <f>AL31/AK31</f>
        <v>3.0784189861607837E-2</v>
      </c>
    </row>
    <row r="32" spans="1:39" x14ac:dyDescent="0.25">
      <c r="E32" s="11"/>
      <c r="F32" s="1"/>
      <c r="G32" s="1"/>
      <c r="H32" s="1"/>
      <c r="I32" s="1"/>
      <c r="K32" s="4"/>
      <c r="L32" s="4"/>
      <c r="M32" s="4"/>
      <c r="T32" s="3"/>
      <c r="U32" s="4"/>
      <c r="Z32" s="4"/>
      <c r="AE32" s="4"/>
      <c r="AI32" s="4"/>
      <c r="AM32" s="4"/>
    </row>
    <row r="33" spans="1:39" x14ac:dyDescent="0.25">
      <c r="A33">
        <v>280</v>
      </c>
      <c r="B33">
        <v>1</v>
      </c>
      <c r="C33" s="8">
        <v>69.45</v>
      </c>
      <c r="E33" s="11"/>
      <c r="F33" s="1"/>
      <c r="G33" s="1"/>
      <c r="H33" s="1"/>
      <c r="I33" s="1"/>
      <c r="K33" s="4"/>
      <c r="L33" s="4"/>
      <c r="M33" s="4"/>
      <c r="T33" s="3"/>
      <c r="U33" s="4"/>
      <c r="Z33" s="4"/>
      <c r="AE33" s="4"/>
      <c r="AI33" s="4"/>
      <c r="AM33" s="4"/>
    </row>
    <row r="34" spans="1:39" x14ac:dyDescent="0.25">
      <c r="A34">
        <v>280</v>
      </c>
      <c r="B34">
        <v>1</v>
      </c>
      <c r="C34" s="8">
        <v>69.48</v>
      </c>
      <c r="D34" t="s">
        <v>42</v>
      </c>
      <c r="E34" s="11">
        <f>SUM(G34:H34)/SUM(F34:H34)</f>
        <v>0.10997135358594783</v>
      </c>
      <c r="F34" s="1">
        <v>103772</v>
      </c>
      <c r="G34" s="1">
        <v>12209</v>
      </c>
      <c r="H34" s="1">
        <v>613</v>
      </c>
      <c r="I34" s="1"/>
      <c r="K34" s="4">
        <f>F34/SUM(F34:I34)</f>
        <v>0.89002864641405222</v>
      </c>
      <c r="L34" s="4">
        <f>G34/SUM(F34:I34)</f>
        <v>0.10471379316259842</v>
      </c>
      <c r="M34" s="4">
        <f>H34/SUM(F34:I34)</f>
        <v>5.2575604233494003E-3</v>
      </c>
      <c r="R34">
        <f>S34 * 1000*1000</f>
        <v>151.65099999999998</v>
      </c>
      <c r="S34">
        <v>1.5165099999999999E-4</v>
      </c>
      <c r="T34" s="3">
        <v>6.1923999999999998E-7</v>
      </c>
      <c r="U34" s="4">
        <f>T34/S34</f>
        <v>4.0833228926944101E-3</v>
      </c>
      <c r="W34">
        <f>1/X34</f>
        <v>35.425441843823393</v>
      </c>
      <c r="X34">
        <v>2.8228300000000001E-2</v>
      </c>
      <c r="Y34">
        <v>1.44198E-3</v>
      </c>
      <c r="Z34" s="4">
        <f>Y34/X34</f>
        <v>5.1082778629956464E-2</v>
      </c>
      <c r="AB34">
        <f>1/AC34</f>
        <v>170.4837989245882</v>
      </c>
      <c r="AC34">
        <v>5.86566E-3</v>
      </c>
      <c r="AD34">
        <v>1.71996E-4</v>
      </c>
      <c r="AE34" s="4">
        <f>AD34/AC34</f>
        <v>2.932253147983347E-2</v>
      </c>
      <c r="AG34" s="4">
        <v>0.153254</v>
      </c>
      <c r="AH34">
        <v>3.4712800000000002E-3</v>
      </c>
      <c r="AI34" s="4">
        <f>AH34/AG34</f>
        <v>2.2650501781356441E-2</v>
      </c>
      <c r="AK34" s="4">
        <v>9.9498100000000006E-2</v>
      </c>
      <c r="AL34">
        <v>3.49673E-3</v>
      </c>
      <c r="AM34" s="4">
        <f>AL34/AK34</f>
        <v>3.5143686160841257E-2</v>
      </c>
    </row>
    <row r="35" spans="1:39" x14ac:dyDescent="0.25">
      <c r="C35" s="8"/>
      <c r="E35" s="11"/>
      <c r="F35" s="1"/>
      <c r="G35" s="1"/>
      <c r="H35" s="1"/>
      <c r="I35" s="1"/>
      <c r="K35" s="4"/>
      <c r="L35" s="4"/>
      <c r="M35" s="4"/>
      <c r="T35" s="3"/>
      <c r="U35" s="4"/>
      <c r="Z35" s="4"/>
      <c r="AE35" s="4"/>
      <c r="AI35" s="4"/>
      <c r="AM35" s="4"/>
    </row>
    <row r="36" spans="1:39" x14ac:dyDescent="0.25">
      <c r="A36">
        <v>278</v>
      </c>
      <c r="B36">
        <v>1</v>
      </c>
      <c r="C36" s="8">
        <v>69.38</v>
      </c>
      <c r="E36" s="11">
        <f>SUM(G36:H36)/SUM(F36:H36)</f>
        <v>0.11210081388135296</v>
      </c>
      <c r="F36" s="1">
        <v>95894</v>
      </c>
      <c r="G36" s="1">
        <v>11326</v>
      </c>
      <c r="H36" s="1">
        <v>781</v>
      </c>
      <c r="I36" s="1"/>
      <c r="K36" s="4">
        <f>F36/SUM(F36:I36)</f>
        <v>0.88789918611864704</v>
      </c>
      <c r="L36" s="4">
        <f>G36/SUM(F36:I36)</f>
        <v>0.10486939935741335</v>
      </c>
      <c r="M36" s="4">
        <f>H36/SUM(F36:I36)</f>
        <v>7.2314145239395933E-3</v>
      </c>
      <c r="R36">
        <f>S36 * 1000*1000</f>
        <v>141.49700000000001</v>
      </c>
      <c r="S36">
        <v>1.41497E-4</v>
      </c>
      <c r="T36" s="3">
        <v>6.1529299999999998E-7</v>
      </c>
      <c r="U36" s="4">
        <f>T36/S36</f>
        <v>4.348452617369979E-3</v>
      </c>
      <c r="W36">
        <f>1/X36</f>
        <v>37.820195227847769</v>
      </c>
      <c r="X36">
        <v>2.64409E-2</v>
      </c>
      <c r="Y36">
        <v>1.61071E-3</v>
      </c>
      <c r="Z36" s="4">
        <f>Y36/X36</f>
        <v>6.0917366655446677E-2</v>
      </c>
      <c r="AB36">
        <f>1/AC36</f>
        <v>161.33013469452945</v>
      </c>
      <c r="AC36">
        <v>6.1984700000000002E-3</v>
      </c>
      <c r="AD36">
        <v>2.1051899999999999E-4</v>
      </c>
      <c r="AE36" s="4">
        <f>AD36/AC36</f>
        <v>3.3963058625757644E-2</v>
      </c>
      <c r="AG36" s="4">
        <v>0.15157799999999999</v>
      </c>
      <c r="AH36">
        <v>4.34235E-3</v>
      </c>
      <c r="AI36" s="4">
        <f>AH36/AG36</f>
        <v>2.8647626964335197E-2</v>
      </c>
      <c r="AK36" s="4">
        <v>9.3213599999999994E-2</v>
      </c>
      <c r="AL36">
        <v>4.3496899999999998E-3</v>
      </c>
      <c r="AM36" s="4">
        <f>AL36/AK36</f>
        <v>4.6663684269248266E-2</v>
      </c>
    </row>
    <row r="37" spans="1:39" x14ac:dyDescent="0.25">
      <c r="A37">
        <v>275</v>
      </c>
      <c r="B37">
        <v>1</v>
      </c>
      <c r="C37">
        <v>69.3</v>
      </c>
      <c r="E37" s="11">
        <f>SUM(G37:H37)/SUM(F37:H37)</f>
        <v>0.11365309473922645</v>
      </c>
      <c r="F37" s="1">
        <v>78260</v>
      </c>
      <c r="G37" s="1">
        <v>9546</v>
      </c>
      <c r="H37" s="1">
        <v>489</v>
      </c>
      <c r="K37" s="4">
        <f>F37/SUM(F37:I37)</f>
        <v>0.88634690526077353</v>
      </c>
      <c r="L37" s="4">
        <f>G37/SUM(F37:I37)</f>
        <v>0.1081148422900504</v>
      </c>
      <c r="M37" s="4">
        <f>H37/SUM(F37:I37)</f>
        <v>5.5382524491760579E-3</v>
      </c>
      <c r="R37">
        <f>S37 * 1000*1000</f>
        <v>120.50099999999999</v>
      </c>
      <c r="S37">
        <v>1.20501E-4</v>
      </c>
      <c r="T37" s="3">
        <v>6.3712999999999999E-7</v>
      </c>
      <c r="U37" s="4">
        <f>T37/S37</f>
        <v>5.2873420137592216E-3</v>
      </c>
      <c r="W37">
        <f>1/X37</f>
        <v>40.561204830028267</v>
      </c>
      <c r="X37">
        <v>2.4654100000000002E-2</v>
      </c>
      <c r="Y37">
        <v>1.6827999999999999E-3</v>
      </c>
      <c r="Z37" s="4">
        <f>Y37/X37</f>
        <v>6.8256395487971563E-2</v>
      </c>
      <c r="AB37">
        <f>1/AC37</f>
        <v>165.29936541573616</v>
      </c>
      <c r="AC37">
        <v>6.0496300000000003E-3</v>
      </c>
      <c r="AD37">
        <v>2.38373E-4</v>
      </c>
      <c r="AE37" s="4">
        <f>AD37/AC37</f>
        <v>3.9402905632245279E-2</v>
      </c>
      <c r="AG37" s="4">
        <v>0.15487400000000001</v>
      </c>
      <c r="AH37">
        <v>5.4038999999999997E-3</v>
      </c>
      <c r="AI37" s="4">
        <f>AH37/AG37</f>
        <v>3.4892234978111232E-2</v>
      </c>
      <c r="AK37" s="4">
        <v>9.9045900000000006E-2</v>
      </c>
      <c r="AL37">
        <v>5.3443600000000003E-3</v>
      </c>
      <c r="AM37" s="4">
        <f>AL37/AK37</f>
        <v>5.3958417259068775E-2</v>
      </c>
    </row>
    <row r="39" spans="1:39" x14ac:dyDescent="0.25">
      <c r="A39" t="s">
        <v>0</v>
      </c>
      <c r="B39" t="s">
        <v>2</v>
      </c>
      <c r="C39" t="s">
        <v>1</v>
      </c>
      <c r="E39" s="11" t="s">
        <v>14</v>
      </c>
      <c r="F39" t="s">
        <v>10</v>
      </c>
      <c r="G39" t="s">
        <v>11</v>
      </c>
      <c r="H39" t="s">
        <v>12</v>
      </c>
      <c r="I39" t="s">
        <v>13</v>
      </c>
      <c r="K39" t="s">
        <v>25</v>
      </c>
      <c r="L39" t="s">
        <v>26</v>
      </c>
      <c r="M39" t="s">
        <v>27</v>
      </c>
      <c r="N39" s="4" t="s">
        <v>28</v>
      </c>
      <c r="R39" t="s">
        <v>23</v>
      </c>
      <c r="S39" t="s">
        <v>3</v>
      </c>
      <c r="T39" t="s">
        <v>24</v>
      </c>
      <c r="U39" s="4" t="s">
        <v>20</v>
      </c>
      <c r="W39" t="s">
        <v>21</v>
      </c>
      <c r="X39" t="s">
        <v>4</v>
      </c>
      <c r="Y39" t="s">
        <v>15</v>
      </c>
      <c r="Z39" t="s">
        <v>20</v>
      </c>
      <c r="AB39" s="6" t="s">
        <v>22</v>
      </c>
      <c r="AC39" t="s">
        <v>5</v>
      </c>
      <c r="AD39" t="s">
        <v>16</v>
      </c>
      <c r="AE39" t="s">
        <v>20</v>
      </c>
      <c r="AG39" s="4" t="s">
        <v>7</v>
      </c>
      <c r="AH39" t="s">
        <v>18</v>
      </c>
      <c r="AI39" t="s">
        <v>20</v>
      </c>
      <c r="AJ39" s="2"/>
      <c r="AK39" s="4" t="s">
        <v>8</v>
      </c>
      <c r="AL39" t="s">
        <v>19</v>
      </c>
      <c r="AM39" s="2" t="s">
        <v>20</v>
      </c>
    </row>
    <row r="40" spans="1:39" x14ac:dyDescent="0.25">
      <c r="A40">
        <v>295</v>
      </c>
      <c r="B40">
        <v>1.1000000000000001</v>
      </c>
    </row>
    <row r="41" spans="1:39" x14ac:dyDescent="0.25">
      <c r="A41">
        <v>293</v>
      </c>
    </row>
    <row r="42" spans="1:39" x14ac:dyDescent="0.25">
      <c r="A42">
        <v>290</v>
      </c>
      <c r="B42">
        <v>1.1000000000000001</v>
      </c>
    </row>
    <row r="43" spans="1:39" x14ac:dyDescent="0.25">
      <c r="A43">
        <v>285</v>
      </c>
      <c r="B43">
        <v>1.1000000000000001</v>
      </c>
      <c r="C43">
        <v>69.75</v>
      </c>
    </row>
    <row r="44" spans="1:39" x14ac:dyDescent="0.25">
      <c r="A44">
        <v>280</v>
      </c>
      <c r="B44">
        <v>1.1000000000000001</v>
      </c>
      <c r="C44" s="8">
        <v>69.575651999999991</v>
      </c>
      <c r="K44" s="4" t="e">
        <f>F44/SUM(F44:I44)</f>
        <v>#DIV/0!</v>
      </c>
      <c r="L44" s="4" t="e">
        <f>G44/SUM(F44:I44)</f>
        <v>#DIV/0!</v>
      </c>
      <c r="M44" s="4" t="e">
        <f>H44/SUM(F44:I44)</f>
        <v>#DIV/0!</v>
      </c>
      <c r="R44">
        <f>S44 * 1000*1000</f>
        <v>0</v>
      </c>
      <c r="T44" s="3"/>
      <c r="U44" s="4" t="e">
        <f>T44/S44</f>
        <v>#DIV/0!</v>
      </c>
      <c r="W44" t="e">
        <f>1/X44</f>
        <v>#DIV/0!</v>
      </c>
      <c r="Z44" s="4" t="e">
        <f>Y44/X44</f>
        <v>#DIV/0!</v>
      </c>
      <c r="AB44" t="e">
        <f>1/AC44</f>
        <v>#DIV/0!</v>
      </c>
      <c r="AE44" s="4" t="e">
        <f>AD44/AC44</f>
        <v>#DIV/0!</v>
      </c>
      <c r="AI44" s="4" t="e">
        <f>AH44/AG44</f>
        <v>#DIV/0!</v>
      </c>
      <c r="AM44" s="4" t="e">
        <f>AL44/AK44</f>
        <v>#DIV/0!</v>
      </c>
    </row>
    <row r="45" spans="1:39" x14ac:dyDescent="0.25">
      <c r="A45">
        <v>275</v>
      </c>
      <c r="B45">
        <v>1.1000000000000001</v>
      </c>
      <c r="C45">
        <v>69.400000000000006</v>
      </c>
    </row>
    <row r="47" spans="1:39" x14ac:dyDescent="0.25">
      <c r="A47" t="s">
        <v>0</v>
      </c>
      <c r="B47" t="s">
        <v>2</v>
      </c>
      <c r="C47" t="s">
        <v>1</v>
      </c>
      <c r="E47" s="11" t="s">
        <v>14</v>
      </c>
      <c r="F47" t="s">
        <v>10</v>
      </c>
      <c r="G47" t="s">
        <v>11</v>
      </c>
      <c r="H47" t="s">
        <v>12</v>
      </c>
      <c r="I47" t="s">
        <v>13</v>
      </c>
      <c r="K47" t="s">
        <v>25</v>
      </c>
      <c r="L47" t="s">
        <v>26</v>
      </c>
      <c r="M47" t="s">
        <v>27</v>
      </c>
      <c r="N47" s="4" t="s">
        <v>28</v>
      </c>
      <c r="R47" t="s">
        <v>23</v>
      </c>
      <c r="S47" t="s">
        <v>3</v>
      </c>
      <c r="T47" t="s">
        <v>24</v>
      </c>
      <c r="U47" s="4" t="s">
        <v>20</v>
      </c>
      <c r="W47" t="s">
        <v>21</v>
      </c>
      <c r="X47" t="s">
        <v>4</v>
      </c>
      <c r="Y47" t="s">
        <v>15</v>
      </c>
      <c r="Z47" t="s">
        <v>20</v>
      </c>
      <c r="AB47" s="6" t="s">
        <v>22</v>
      </c>
      <c r="AC47" t="s">
        <v>5</v>
      </c>
      <c r="AD47" t="s">
        <v>16</v>
      </c>
      <c r="AE47" t="s">
        <v>20</v>
      </c>
      <c r="AG47" s="4" t="s">
        <v>7</v>
      </c>
      <c r="AH47" t="s">
        <v>18</v>
      </c>
      <c r="AI47" t="s">
        <v>20</v>
      </c>
      <c r="AJ47" s="2"/>
      <c r="AK47" s="4" t="s">
        <v>8</v>
      </c>
      <c r="AL47" t="s">
        <v>19</v>
      </c>
      <c r="AM47" s="2" t="s">
        <v>20</v>
      </c>
    </row>
    <row r="48" spans="1:39" x14ac:dyDescent="0.25">
      <c r="A48">
        <v>295</v>
      </c>
      <c r="B48">
        <v>1.2</v>
      </c>
    </row>
    <row r="49" spans="1:39" x14ac:dyDescent="0.25">
      <c r="A49">
        <v>290</v>
      </c>
      <c r="B49">
        <v>1.2</v>
      </c>
    </row>
    <row r="50" spans="1:39" x14ac:dyDescent="0.25">
      <c r="A50">
        <v>285</v>
      </c>
      <c r="B50">
        <v>1.2</v>
      </c>
      <c r="C50">
        <v>69.849999999999994</v>
      </c>
    </row>
    <row r="51" spans="1:39" x14ac:dyDescent="0.25">
      <c r="A51">
        <v>280</v>
      </c>
      <c r="B51">
        <v>1.2</v>
      </c>
      <c r="C51" s="8"/>
      <c r="K51" s="4" t="e">
        <f>F51/SUM(F51:I51)</f>
        <v>#DIV/0!</v>
      </c>
      <c r="L51" s="4" t="e">
        <f>G51/SUM(F51:I51)</f>
        <v>#DIV/0!</v>
      </c>
      <c r="M51" s="4" t="e">
        <f>H51/SUM(F51:I51)</f>
        <v>#DIV/0!</v>
      </c>
      <c r="R51">
        <f>S51 * 1000*1000</f>
        <v>0</v>
      </c>
      <c r="T51" s="3"/>
      <c r="U51" s="4" t="e">
        <f>T51/S51</f>
        <v>#DIV/0!</v>
      </c>
      <c r="W51" t="e">
        <f>1/X51</f>
        <v>#DIV/0!</v>
      </c>
      <c r="Z51" s="4" t="e">
        <f>Y51/X51</f>
        <v>#DIV/0!</v>
      </c>
      <c r="AB51" t="e">
        <f>1/AC51</f>
        <v>#DIV/0!</v>
      </c>
      <c r="AE51" s="4" t="e">
        <f>AD51/AC51</f>
        <v>#DIV/0!</v>
      </c>
      <c r="AI51" s="4" t="e">
        <f>AH51/AG51</f>
        <v>#DIV/0!</v>
      </c>
      <c r="AM51" s="4" t="e">
        <f>AL51/AK51</f>
        <v>#DIV/0!</v>
      </c>
    </row>
    <row r="52" spans="1:39" x14ac:dyDescent="0.25">
      <c r="A52">
        <v>275</v>
      </c>
      <c r="B52">
        <v>1.2</v>
      </c>
    </row>
    <row r="54" spans="1:39" x14ac:dyDescent="0.25">
      <c r="A54" t="s">
        <v>0</v>
      </c>
      <c r="B54" t="s">
        <v>2</v>
      </c>
      <c r="C54" t="s">
        <v>1</v>
      </c>
      <c r="E54" s="11" t="s">
        <v>14</v>
      </c>
      <c r="F54" t="s">
        <v>10</v>
      </c>
      <c r="G54" t="s">
        <v>11</v>
      </c>
      <c r="H54" t="s">
        <v>12</v>
      </c>
      <c r="I54" t="s">
        <v>13</v>
      </c>
      <c r="K54" t="s">
        <v>25</v>
      </c>
      <c r="L54" t="s">
        <v>26</v>
      </c>
      <c r="M54" t="s">
        <v>27</v>
      </c>
      <c r="N54" s="4" t="s">
        <v>28</v>
      </c>
      <c r="R54" t="s">
        <v>23</v>
      </c>
      <c r="S54" t="s">
        <v>3</v>
      </c>
      <c r="T54" t="s">
        <v>24</v>
      </c>
      <c r="U54" s="4" t="s">
        <v>20</v>
      </c>
      <c r="W54" t="s">
        <v>21</v>
      </c>
      <c r="X54" t="s">
        <v>4</v>
      </c>
      <c r="Y54" t="s">
        <v>15</v>
      </c>
      <c r="Z54" t="s">
        <v>20</v>
      </c>
      <c r="AB54" s="6" t="s">
        <v>22</v>
      </c>
      <c r="AC54" t="s">
        <v>5</v>
      </c>
      <c r="AD54" t="s">
        <v>16</v>
      </c>
      <c r="AE54" t="s">
        <v>20</v>
      </c>
      <c r="AG54" s="4" t="s">
        <v>7</v>
      </c>
      <c r="AH54" t="s">
        <v>18</v>
      </c>
      <c r="AI54" t="s">
        <v>20</v>
      </c>
      <c r="AJ54" s="2"/>
      <c r="AK54" s="4" t="s">
        <v>8</v>
      </c>
      <c r="AL54" t="s">
        <v>19</v>
      </c>
      <c r="AM54" s="2" t="s">
        <v>20</v>
      </c>
    </row>
    <row r="55" spans="1:39" x14ac:dyDescent="0.25">
      <c r="A55">
        <v>295</v>
      </c>
    </row>
    <row r="56" spans="1:39" x14ac:dyDescent="0.25">
      <c r="A56">
        <v>290</v>
      </c>
    </row>
    <row r="57" spans="1:39" x14ac:dyDescent="0.25">
      <c r="A57">
        <v>285</v>
      </c>
    </row>
    <row r="58" spans="1:39" x14ac:dyDescent="0.25">
      <c r="A58">
        <v>280</v>
      </c>
      <c r="B58">
        <v>1.3</v>
      </c>
      <c r="C58" s="8">
        <v>69.775651999999994</v>
      </c>
      <c r="K58" s="4" t="e">
        <f>F58/SUM(F58:I58)</f>
        <v>#DIV/0!</v>
      </c>
      <c r="L58" s="4" t="e">
        <f>G58/SUM(F58:I58)</f>
        <v>#DIV/0!</v>
      </c>
      <c r="M58" s="4" t="e">
        <f>H58/SUM(F58:I58)</f>
        <v>#DIV/0!</v>
      </c>
      <c r="R58">
        <f>S58 * 1000*1000</f>
        <v>0</v>
      </c>
      <c r="T58" s="3"/>
      <c r="U58" s="4" t="e">
        <f>T58/S58</f>
        <v>#DIV/0!</v>
      </c>
      <c r="W58" t="e">
        <f>1/X58</f>
        <v>#DIV/0!</v>
      </c>
      <c r="Z58" s="4" t="e">
        <f>Y58/X58</f>
        <v>#DIV/0!</v>
      </c>
      <c r="AB58" t="e">
        <f>1/AC58</f>
        <v>#DIV/0!</v>
      </c>
      <c r="AE58" s="4" t="e">
        <f>AD58/AC58</f>
        <v>#DIV/0!</v>
      </c>
      <c r="AI58" s="4" t="e">
        <f>AH58/AG58</f>
        <v>#DIV/0!</v>
      </c>
      <c r="AM58" s="4" t="e">
        <f>AL58/AK58</f>
        <v>#DIV/0!</v>
      </c>
    </row>
    <row r="59" spans="1:39" x14ac:dyDescent="0.25">
      <c r="A59">
        <v>275</v>
      </c>
    </row>
    <row r="61" spans="1:39" x14ac:dyDescent="0.25">
      <c r="A61" t="s">
        <v>0</v>
      </c>
      <c r="B61" t="s">
        <v>2</v>
      </c>
      <c r="C61" t="s">
        <v>1</v>
      </c>
      <c r="E61" s="11" t="s">
        <v>14</v>
      </c>
      <c r="F61" t="s">
        <v>10</v>
      </c>
      <c r="G61" t="s">
        <v>11</v>
      </c>
      <c r="H61" t="s">
        <v>12</v>
      </c>
      <c r="I61" t="s">
        <v>13</v>
      </c>
      <c r="K61" t="s">
        <v>25</v>
      </c>
      <c r="L61" t="s">
        <v>26</v>
      </c>
      <c r="M61" t="s">
        <v>27</v>
      </c>
      <c r="N61" s="4" t="s">
        <v>28</v>
      </c>
      <c r="R61" t="s">
        <v>23</v>
      </c>
      <c r="S61" t="s">
        <v>3</v>
      </c>
      <c r="T61" t="s">
        <v>24</v>
      </c>
      <c r="U61" s="4" t="s">
        <v>20</v>
      </c>
      <c r="W61" t="s">
        <v>21</v>
      </c>
      <c r="X61" t="s">
        <v>4</v>
      </c>
      <c r="Y61" t="s">
        <v>15</v>
      </c>
      <c r="Z61" t="s">
        <v>20</v>
      </c>
      <c r="AB61" s="6" t="s">
        <v>22</v>
      </c>
      <c r="AC61" t="s">
        <v>5</v>
      </c>
      <c r="AD61" t="s">
        <v>16</v>
      </c>
      <c r="AE61" t="s">
        <v>20</v>
      </c>
      <c r="AG61" s="4" t="s">
        <v>7</v>
      </c>
      <c r="AH61" t="s">
        <v>18</v>
      </c>
      <c r="AI61" t="s">
        <v>20</v>
      </c>
      <c r="AJ61" s="2"/>
      <c r="AK61" s="4" t="s">
        <v>8</v>
      </c>
      <c r="AL61" t="s">
        <v>19</v>
      </c>
      <c r="AM61" s="2" t="s">
        <v>20</v>
      </c>
    </row>
    <row r="62" spans="1:39" x14ac:dyDescent="0.25">
      <c r="A62">
        <v>295</v>
      </c>
    </row>
    <row r="63" spans="1:39" x14ac:dyDescent="0.25">
      <c r="A63">
        <v>290</v>
      </c>
    </row>
    <row r="64" spans="1:39" x14ac:dyDescent="0.25">
      <c r="A64">
        <v>285</v>
      </c>
    </row>
    <row r="65" spans="1:39" x14ac:dyDescent="0.25">
      <c r="A65">
        <v>280</v>
      </c>
      <c r="B65">
        <v>1.5</v>
      </c>
      <c r="C65" s="8">
        <v>69.975651999999997</v>
      </c>
      <c r="K65" s="4" t="e">
        <f>F65/SUM(F65:I65)</f>
        <v>#DIV/0!</v>
      </c>
      <c r="L65" s="4" t="e">
        <f>G65/SUM(F65:I65)</f>
        <v>#DIV/0!</v>
      </c>
      <c r="M65" s="4" t="e">
        <f>H65/SUM(F65:I65)</f>
        <v>#DIV/0!</v>
      </c>
      <c r="T65" s="3"/>
      <c r="U65" s="4"/>
      <c r="Z65" s="4"/>
      <c r="AE65" s="4"/>
      <c r="AI65" s="4"/>
      <c r="AM65" s="4"/>
    </row>
    <row r="66" spans="1:39" x14ac:dyDescent="0.25">
      <c r="A66">
        <v>275</v>
      </c>
    </row>
    <row r="105" spans="1:1" x14ac:dyDescent="0.25">
      <c r="A105" s="3"/>
    </row>
    <row r="113" spans="1:1" x14ac:dyDescent="0.25">
      <c r="A113" s="3"/>
    </row>
    <row r="127" spans="1:1" x14ac:dyDescent="0.25">
      <c r="A127" s="3"/>
    </row>
    <row r="129" spans="1:1" x14ac:dyDescent="0.25">
      <c r="A129" s="3"/>
    </row>
    <row r="133" spans="1:1" x14ac:dyDescent="0.25">
      <c r="A133" s="3"/>
    </row>
    <row r="137" spans="1:1" x14ac:dyDescent="0.25">
      <c r="A137" s="3"/>
    </row>
    <row r="138" spans="1:1" x14ac:dyDescent="0.25">
      <c r="A138" s="3"/>
    </row>
    <row r="148" spans="1:1" x14ac:dyDescent="0.25">
      <c r="A148" s="3"/>
    </row>
    <row r="155" spans="1:1" x14ac:dyDescent="0.25">
      <c r="A155" s="3"/>
    </row>
    <row r="162" spans="1:1" x14ac:dyDescent="0.25">
      <c r="A162" s="3"/>
    </row>
    <row r="165" spans="1:1" x14ac:dyDescent="0.25">
      <c r="A165" s="3"/>
    </row>
    <row r="168" spans="1:1" x14ac:dyDescent="0.25">
      <c r="A168" s="3"/>
    </row>
    <row r="174" spans="1:1" x14ac:dyDescent="0.25">
      <c r="A174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4" spans="1:1" x14ac:dyDescent="0.25">
      <c r="A184" s="3"/>
    </row>
    <row r="185" spans="1:1" x14ac:dyDescent="0.25">
      <c r="A185" s="3"/>
    </row>
    <row r="187" spans="1:1" x14ac:dyDescent="0.25">
      <c r="A187" s="3"/>
    </row>
    <row r="188" spans="1:1" x14ac:dyDescent="0.25">
      <c r="A188" s="3"/>
    </row>
    <row r="190" spans="1:1" x14ac:dyDescent="0.25">
      <c r="A190" s="3"/>
    </row>
    <row r="194" spans="1:1" x14ac:dyDescent="0.25">
      <c r="A194" s="3"/>
    </row>
    <row r="196" spans="1:1" x14ac:dyDescent="0.25">
      <c r="A196" s="3"/>
    </row>
    <row r="197" spans="1:1" x14ac:dyDescent="0.25">
      <c r="A197" s="3"/>
    </row>
    <row r="201" spans="1:1" x14ac:dyDescent="0.25">
      <c r="A201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8" spans="1:1" x14ac:dyDescent="0.25">
      <c r="A208" s="3"/>
    </row>
    <row r="210" spans="1:1" x14ac:dyDescent="0.25">
      <c r="A210" s="3"/>
    </row>
    <row r="211" spans="1:1" x14ac:dyDescent="0.25">
      <c r="A211" s="3"/>
    </row>
    <row r="213" spans="1:1" x14ac:dyDescent="0.25">
      <c r="A213" s="3"/>
    </row>
    <row r="219" spans="1:1" x14ac:dyDescent="0.25">
      <c r="A219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5" spans="1:1" x14ac:dyDescent="0.25">
      <c r="A225" s="3"/>
    </row>
    <row r="227" spans="1:1" x14ac:dyDescent="0.25">
      <c r="A227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7" spans="1:1" x14ac:dyDescent="0.25">
      <c r="A237" s="3"/>
    </row>
    <row r="238" spans="1:1" x14ac:dyDescent="0.25">
      <c r="A238" s="3"/>
    </row>
    <row r="242" spans="1:1" x14ac:dyDescent="0.25">
      <c r="A242" s="3"/>
    </row>
    <row r="244" spans="1:1" x14ac:dyDescent="0.25">
      <c r="A244" s="3"/>
    </row>
    <row r="246" spans="1:1" x14ac:dyDescent="0.25">
      <c r="A246" s="3"/>
    </row>
    <row r="247" spans="1:1" x14ac:dyDescent="0.25">
      <c r="A247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2" spans="1:1" x14ac:dyDescent="0.25">
      <c r="A262" s="3"/>
    </row>
    <row r="263" spans="1:1" x14ac:dyDescent="0.25">
      <c r="A263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6" spans="1:1" x14ac:dyDescent="0.25">
      <c r="A276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4" spans="1:1" x14ac:dyDescent="0.25">
      <c r="A294" s="3"/>
    </row>
    <row r="295" spans="1:1" x14ac:dyDescent="0.25">
      <c r="A295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4" spans="1:1" x14ac:dyDescent="0.25">
      <c r="A304" s="3"/>
    </row>
    <row r="306" spans="1:1" x14ac:dyDescent="0.25">
      <c r="A306" s="3"/>
    </row>
    <row r="307" spans="1:1" x14ac:dyDescent="0.25">
      <c r="A307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3" spans="1:1" x14ac:dyDescent="0.25">
      <c r="A333" s="3"/>
    </row>
    <row r="334" spans="1:1" x14ac:dyDescent="0.25">
      <c r="A334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50" spans="1:1" x14ac:dyDescent="0.25">
      <c r="A350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1" spans="1:1" x14ac:dyDescent="0.25">
      <c r="A361" s="3"/>
    </row>
    <row r="362" spans="1:1" x14ac:dyDescent="0.25">
      <c r="A362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5" spans="1:1" x14ac:dyDescent="0.25">
      <c r="A375" s="3"/>
    </row>
    <row r="376" spans="1:1" x14ac:dyDescent="0.25">
      <c r="A376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3" spans="1:1" x14ac:dyDescent="0.25">
      <c r="A413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6" spans="1:1" x14ac:dyDescent="0.25">
      <c r="A1646" s="3"/>
    </row>
    <row r="1647" spans="1:1" x14ac:dyDescent="0.25">
      <c r="A1647" s="3"/>
    </row>
    <row r="1649" spans="1:1" x14ac:dyDescent="0.25">
      <c r="A1649" s="3"/>
    </row>
    <row r="1650" spans="1:1" x14ac:dyDescent="0.25">
      <c r="A1650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6" spans="1:1" x14ac:dyDescent="0.25">
      <c r="A1676" s="3"/>
    </row>
    <row r="1677" spans="1:1" x14ac:dyDescent="0.25">
      <c r="A1677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5" spans="1:1" x14ac:dyDescent="0.25">
      <c r="A1685" s="3"/>
    </row>
    <row r="1686" spans="1:1" x14ac:dyDescent="0.25">
      <c r="A1686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8" spans="1:1" x14ac:dyDescent="0.25">
      <c r="A1718" s="3"/>
    </row>
    <row r="1719" spans="1:1" x14ac:dyDescent="0.25">
      <c r="A1719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9" spans="1:1" x14ac:dyDescent="0.25">
      <c r="A1849" s="3"/>
    </row>
    <row r="1850" spans="1:1" x14ac:dyDescent="0.25">
      <c r="A1850" s="3"/>
    </row>
    <row r="1853" spans="1:1" x14ac:dyDescent="0.25">
      <c r="A1853" s="3"/>
    </row>
    <row r="1855" spans="1:1" x14ac:dyDescent="0.25">
      <c r="A1855" s="3"/>
    </row>
    <row r="1856" spans="1:1" x14ac:dyDescent="0.25">
      <c r="A1856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9" spans="1:1" x14ac:dyDescent="0.25">
      <c r="A1869" s="3"/>
    </row>
    <row r="1871" spans="1:1" x14ac:dyDescent="0.25">
      <c r="A1871" s="3"/>
    </row>
    <row r="1872" spans="1:1" x14ac:dyDescent="0.25">
      <c r="A1872" s="3"/>
    </row>
    <row r="1874" spans="1:1" x14ac:dyDescent="0.25">
      <c r="A1874" s="3"/>
    </row>
    <row r="1875" spans="1:1" x14ac:dyDescent="0.25">
      <c r="A1875" s="3"/>
    </row>
    <row r="1877" spans="1:1" x14ac:dyDescent="0.25">
      <c r="A1877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6" spans="1:1" x14ac:dyDescent="0.25">
      <c r="A1906" s="3"/>
    </row>
    <row r="1907" spans="1:1" x14ac:dyDescent="0.25">
      <c r="A1907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4" spans="1:1" x14ac:dyDescent="0.25">
      <c r="A1914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1" spans="1:1" x14ac:dyDescent="0.25">
      <c r="A1931" s="3"/>
    </row>
    <row r="1934" spans="1:1" x14ac:dyDescent="0.25">
      <c r="A1934" s="3"/>
    </row>
    <row r="1935" spans="1:1" x14ac:dyDescent="0.25">
      <c r="A1935" s="3"/>
    </row>
    <row r="1938" spans="1:1" x14ac:dyDescent="0.25">
      <c r="A1938" s="3"/>
    </row>
    <row r="1939" spans="1:1" x14ac:dyDescent="0.25">
      <c r="A1939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7" spans="1:1" x14ac:dyDescent="0.25">
      <c r="A1947" s="3"/>
    </row>
    <row r="1948" spans="1:1" x14ac:dyDescent="0.25">
      <c r="A1948" s="3"/>
    </row>
    <row r="1950" spans="1:1" x14ac:dyDescent="0.25">
      <c r="A1950" s="3"/>
    </row>
    <row r="1951" spans="1:1" x14ac:dyDescent="0.25">
      <c r="A1951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7" spans="1:1" x14ac:dyDescent="0.25">
      <c r="A1957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7" spans="1:1" x14ac:dyDescent="0.25">
      <c r="A1987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5" spans="1:1" x14ac:dyDescent="0.25">
      <c r="A2005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20" spans="1:1" x14ac:dyDescent="0.25">
      <c r="A2020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52" spans="1:1" x14ac:dyDescent="0.25">
      <c r="A2052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8" spans="1:1" x14ac:dyDescent="0.25">
      <c r="A2058" s="3"/>
    </row>
    <row r="2059" spans="1:1" x14ac:dyDescent="0.25">
      <c r="A2059" s="3"/>
    </row>
    <row r="2061" spans="1:1" x14ac:dyDescent="0.25">
      <c r="A2061" s="3"/>
    </row>
    <row r="2062" spans="1:1" x14ac:dyDescent="0.25">
      <c r="A2062" s="3"/>
    </row>
    <row r="2065" spans="1:1" x14ac:dyDescent="0.25">
      <c r="A2065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3" spans="1:1" x14ac:dyDescent="0.25">
      <c r="A2073" s="3"/>
    </row>
    <row r="2074" spans="1:1" x14ac:dyDescent="0.25">
      <c r="A2074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90" spans="1:1" x14ac:dyDescent="0.25">
      <c r="A2090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9" spans="1:1" x14ac:dyDescent="0.25">
      <c r="A2109" s="3"/>
    </row>
    <row r="2113" spans="1:1" x14ac:dyDescent="0.25">
      <c r="A2113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31" spans="1:1" x14ac:dyDescent="0.25">
      <c r="A2131" s="3"/>
    </row>
    <row r="2135" spans="1:1" x14ac:dyDescent="0.25">
      <c r="A2135" s="3"/>
    </row>
    <row r="2140" spans="1:1" x14ac:dyDescent="0.25">
      <c r="A2140" s="3"/>
    </row>
    <row r="2141" spans="1:1" x14ac:dyDescent="0.25">
      <c r="A2141" s="3"/>
    </row>
    <row r="2143" spans="1:1" x14ac:dyDescent="0.25">
      <c r="A2143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9" spans="1:1" x14ac:dyDescent="0.25">
      <c r="A2159" s="3"/>
    </row>
    <row r="2160" spans="1:1" x14ac:dyDescent="0.25">
      <c r="A2160" s="3"/>
    </row>
    <row r="2164" spans="1:1" x14ac:dyDescent="0.25">
      <c r="A2164" s="3"/>
    </row>
    <row r="2167" spans="1:1" x14ac:dyDescent="0.25">
      <c r="A2167" s="3"/>
    </row>
    <row r="2172" spans="1:1" x14ac:dyDescent="0.25">
      <c r="A2172" s="3"/>
    </row>
    <row r="2173" spans="1:1" x14ac:dyDescent="0.25">
      <c r="A2173" s="3"/>
    </row>
    <row r="2180" spans="1:1" x14ac:dyDescent="0.25">
      <c r="A2180" s="3"/>
    </row>
    <row r="2185" spans="1:1" x14ac:dyDescent="0.25">
      <c r="A2185" s="3"/>
    </row>
    <row r="2189" spans="1:1" x14ac:dyDescent="0.25">
      <c r="A2189" s="3"/>
    </row>
    <row r="2192" spans="1:1" x14ac:dyDescent="0.25">
      <c r="A2192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11" spans="1:1" x14ac:dyDescent="0.25">
      <c r="A2211" s="3"/>
    </row>
    <row r="2213" spans="1:1" x14ac:dyDescent="0.25">
      <c r="A2213" s="3"/>
    </row>
    <row r="2215" spans="1:1" x14ac:dyDescent="0.25">
      <c r="A2215" s="3"/>
    </row>
    <row r="2216" spans="1:1" x14ac:dyDescent="0.25">
      <c r="A2216" s="3"/>
    </row>
    <row r="2217" spans="1:1" x14ac:dyDescent="0.25">
      <c r="A2217" s="3"/>
    </row>
    <row r="2218" spans="1:1" x14ac:dyDescent="0.25">
      <c r="A2218" s="3"/>
    </row>
    <row r="2219" spans="1:1" x14ac:dyDescent="0.25">
      <c r="A2219" s="3"/>
    </row>
    <row r="2222" spans="1:1" x14ac:dyDescent="0.25">
      <c r="A2222" s="3"/>
    </row>
    <row r="2226" spans="1:1" x14ac:dyDescent="0.25">
      <c r="A2226" s="3"/>
    </row>
    <row r="2227" spans="1:1" x14ac:dyDescent="0.25">
      <c r="A2227" s="3"/>
    </row>
    <row r="2228" spans="1:1" x14ac:dyDescent="0.25">
      <c r="A2228" s="3"/>
    </row>
    <row r="2230" spans="1:1" x14ac:dyDescent="0.25">
      <c r="A2230" s="3"/>
    </row>
    <row r="2231" spans="1:1" x14ac:dyDescent="0.25">
      <c r="A2231" s="3"/>
    </row>
    <row r="2235" spans="1:1" x14ac:dyDescent="0.25">
      <c r="A2235" s="3"/>
    </row>
    <row r="2238" spans="1:1" x14ac:dyDescent="0.25">
      <c r="A2238" s="3"/>
    </row>
    <row r="2242" spans="1:1" x14ac:dyDescent="0.25">
      <c r="A2242" s="3"/>
    </row>
    <row r="2244" spans="1:1" x14ac:dyDescent="0.25">
      <c r="A2244" s="3"/>
    </row>
    <row r="2245" spans="1:1" x14ac:dyDescent="0.25">
      <c r="A2245" s="3"/>
    </row>
    <row r="2250" spans="1:1" x14ac:dyDescent="0.25">
      <c r="A2250" s="3"/>
    </row>
    <row r="2251" spans="1:1" x14ac:dyDescent="0.25">
      <c r="A2251" s="3"/>
    </row>
    <row r="2252" spans="1:1" x14ac:dyDescent="0.25">
      <c r="A2252" s="3"/>
    </row>
    <row r="2253" spans="1:1" x14ac:dyDescent="0.25">
      <c r="A2253" s="3"/>
    </row>
    <row r="2254" spans="1:1" x14ac:dyDescent="0.25">
      <c r="A2254" s="3"/>
    </row>
    <row r="2257" spans="1:1" x14ac:dyDescent="0.25">
      <c r="A2257" s="3"/>
    </row>
    <row r="2259" spans="1:1" x14ac:dyDescent="0.25">
      <c r="A2259" s="3"/>
    </row>
    <row r="2260" spans="1:1" x14ac:dyDescent="0.25">
      <c r="A2260" s="3"/>
    </row>
    <row r="2261" spans="1:1" x14ac:dyDescent="0.25">
      <c r="A2261" s="3"/>
    </row>
    <row r="2262" spans="1:1" x14ac:dyDescent="0.25">
      <c r="A2262" s="3"/>
    </row>
    <row r="2268" spans="1:1" x14ac:dyDescent="0.25">
      <c r="A2268" s="3"/>
    </row>
    <row r="2269" spans="1:1" x14ac:dyDescent="0.25">
      <c r="A2269" s="3"/>
    </row>
    <row r="2270" spans="1:1" x14ac:dyDescent="0.25">
      <c r="A2270" s="3"/>
    </row>
    <row r="2271" spans="1:1" x14ac:dyDescent="0.25">
      <c r="A2271" s="3"/>
    </row>
    <row r="2273" spans="1:1" x14ac:dyDescent="0.25">
      <c r="A2273" s="3"/>
    </row>
    <row r="2275" spans="1:1" x14ac:dyDescent="0.25">
      <c r="A2275" s="3"/>
    </row>
    <row r="2279" spans="1:1" x14ac:dyDescent="0.25">
      <c r="A2279" s="3"/>
    </row>
    <row r="2280" spans="1:1" x14ac:dyDescent="0.25">
      <c r="A2280" s="3"/>
    </row>
    <row r="2282" spans="1:1" x14ac:dyDescent="0.25">
      <c r="A2282" s="3"/>
    </row>
    <row r="2287" spans="1:1" x14ac:dyDescent="0.25">
      <c r="A2287" s="3"/>
    </row>
    <row r="2289" spans="1:1" x14ac:dyDescent="0.25">
      <c r="A2289" s="3"/>
    </row>
    <row r="2291" spans="1:1" x14ac:dyDescent="0.25">
      <c r="A2291" s="3"/>
    </row>
    <row r="2292" spans="1:1" x14ac:dyDescent="0.25">
      <c r="A2292" s="3"/>
    </row>
    <row r="2293" spans="1:1" x14ac:dyDescent="0.25">
      <c r="A2293" s="3"/>
    </row>
    <row r="2297" spans="1:1" x14ac:dyDescent="0.25">
      <c r="A2297" s="3"/>
    </row>
    <row r="2298" spans="1:1" x14ac:dyDescent="0.25">
      <c r="A2298" s="3"/>
    </row>
    <row r="2299" spans="1:1" x14ac:dyDescent="0.25">
      <c r="A2299" s="3"/>
    </row>
    <row r="2303" spans="1:1" x14ac:dyDescent="0.25">
      <c r="A2303" s="3"/>
    </row>
    <row r="2304" spans="1:1" x14ac:dyDescent="0.25">
      <c r="A2304" s="3"/>
    </row>
    <row r="2307" spans="1:1" x14ac:dyDescent="0.25">
      <c r="A2307" s="3"/>
    </row>
    <row r="2310" spans="1:1" x14ac:dyDescent="0.25">
      <c r="A2310" s="3"/>
    </row>
    <row r="2311" spans="1:1" x14ac:dyDescent="0.25">
      <c r="A2311" s="3"/>
    </row>
    <row r="2312" spans="1:1" x14ac:dyDescent="0.25">
      <c r="A2312" s="3"/>
    </row>
    <row r="2315" spans="1:1" x14ac:dyDescent="0.25">
      <c r="A2315" s="3"/>
    </row>
    <row r="2317" spans="1:1" x14ac:dyDescent="0.25">
      <c r="A2317" s="3"/>
    </row>
    <row r="2318" spans="1:1" x14ac:dyDescent="0.25">
      <c r="A2318" s="3"/>
    </row>
    <row r="2322" spans="1:1" x14ac:dyDescent="0.25">
      <c r="A2322" s="3"/>
    </row>
    <row r="2325" spans="1:1" x14ac:dyDescent="0.25">
      <c r="A2325" s="3"/>
    </row>
    <row r="2326" spans="1:1" x14ac:dyDescent="0.25">
      <c r="A2326" s="3"/>
    </row>
    <row r="2328" spans="1:1" x14ac:dyDescent="0.25">
      <c r="A2328" s="3"/>
    </row>
    <row r="2330" spans="1:1" x14ac:dyDescent="0.25">
      <c r="A2330" s="3"/>
    </row>
    <row r="2332" spans="1:1" x14ac:dyDescent="0.25">
      <c r="A2332" s="3"/>
    </row>
    <row r="2340" spans="1:1" x14ac:dyDescent="0.25">
      <c r="A2340" s="3"/>
    </row>
    <row r="2342" spans="1:1" x14ac:dyDescent="0.25">
      <c r="A2342" s="3"/>
    </row>
    <row r="2344" spans="1:1" x14ac:dyDescent="0.25">
      <c r="A2344" s="3"/>
    </row>
    <row r="2345" spans="1:1" x14ac:dyDescent="0.25">
      <c r="A2345" s="3"/>
    </row>
    <row r="2346" spans="1:1" x14ac:dyDescent="0.25">
      <c r="A2346" s="3"/>
    </row>
    <row r="2348" spans="1:1" x14ac:dyDescent="0.25">
      <c r="A2348" s="3"/>
    </row>
    <row r="2351" spans="1:1" x14ac:dyDescent="0.25">
      <c r="A2351" s="3"/>
    </row>
    <row r="2353" spans="1:1" x14ac:dyDescent="0.25">
      <c r="A2353" s="3"/>
    </row>
    <row r="2354" spans="1:1" x14ac:dyDescent="0.25">
      <c r="A2354" s="3"/>
    </row>
    <row r="2355" spans="1:1" x14ac:dyDescent="0.25">
      <c r="A2355" s="3"/>
    </row>
    <row r="2356" spans="1:1" x14ac:dyDescent="0.25">
      <c r="A2356" s="3"/>
    </row>
    <row r="2357" spans="1:1" x14ac:dyDescent="0.25">
      <c r="A2357" s="3"/>
    </row>
    <row r="2365" spans="1:1" x14ac:dyDescent="0.25">
      <c r="A2365" s="3"/>
    </row>
    <row r="2366" spans="1:1" x14ac:dyDescent="0.25">
      <c r="A2366" s="3"/>
    </row>
    <row r="2367" spans="1:1" x14ac:dyDescent="0.25">
      <c r="A2367" s="3"/>
    </row>
    <row r="2368" spans="1:1" x14ac:dyDescent="0.25">
      <c r="A2368" s="3"/>
    </row>
    <row r="2369" spans="1:1" x14ac:dyDescent="0.25">
      <c r="A2369" s="3"/>
    </row>
    <row r="2371" spans="1:1" x14ac:dyDescent="0.25">
      <c r="A2371" s="3"/>
    </row>
    <row r="2374" spans="1:1" x14ac:dyDescent="0.25">
      <c r="A2374" s="3"/>
    </row>
    <row r="2375" spans="1:1" x14ac:dyDescent="0.25">
      <c r="A2375" s="3"/>
    </row>
    <row r="2376" spans="1:1" x14ac:dyDescent="0.25">
      <c r="A2376" s="3"/>
    </row>
    <row r="2377" spans="1:1" x14ac:dyDescent="0.25">
      <c r="A2377" s="3"/>
    </row>
    <row r="2378" spans="1:1" x14ac:dyDescent="0.25">
      <c r="A2378" s="3"/>
    </row>
    <row r="2381" spans="1:1" x14ac:dyDescent="0.25">
      <c r="A2381" s="3"/>
    </row>
    <row r="2383" spans="1:1" x14ac:dyDescent="0.25">
      <c r="A2383" s="3"/>
    </row>
    <row r="2384" spans="1:1" x14ac:dyDescent="0.25">
      <c r="A2384" s="3"/>
    </row>
    <row r="2385" spans="1:1" x14ac:dyDescent="0.25">
      <c r="A2385" s="3"/>
    </row>
    <row r="2389" spans="1:1" x14ac:dyDescent="0.25">
      <c r="A2389" s="3"/>
    </row>
    <row r="2398" spans="1:1" x14ac:dyDescent="0.25">
      <c r="A2398" s="3"/>
    </row>
    <row r="2402" spans="1:1" x14ac:dyDescent="0.25">
      <c r="A2402" s="3"/>
    </row>
    <row r="2405" spans="1:1" x14ac:dyDescent="0.25">
      <c r="A2405" s="3"/>
    </row>
    <row r="2406" spans="1:1" x14ac:dyDescent="0.25">
      <c r="A2406" s="3"/>
    </row>
    <row r="2408" spans="1:1" x14ac:dyDescent="0.25">
      <c r="A2408" s="3"/>
    </row>
    <row r="2417" spans="1:1" x14ac:dyDescent="0.25">
      <c r="A2417" s="3"/>
    </row>
    <row r="2420" spans="1:1" x14ac:dyDescent="0.25">
      <c r="A2420" s="3"/>
    </row>
    <row r="2421" spans="1:1" x14ac:dyDescent="0.25">
      <c r="A2421" s="3"/>
    </row>
    <row r="2422" spans="1:1" x14ac:dyDescent="0.25">
      <c r="A2422" s="3"/>
    </row>
    <row r="2424" spans="1:1" x14ac:dyDescent="0.25">
      <c r="A2424" s="3"/>
    </row>
    <row r="2430" spans="1:1" x14ac:dyDescent="0.25">
      <c r="A2430" s="3"/>
    </row>
    <row r="2431" spans="1:1" x14ac:dyDescent="0.25">
      <c r="A2431" s="3"/>
    </row>
    <row r="2436" spans="1:1" x14ac:dyDescent="0.25">
      <c r="A2436" s="3"/>
    </row>
    <row r="2439" spans="1:1" x14ac:dyDescent="0.25">
      <c r="A2439" s="3"/>
    </row>
    <row r="2440" spans="1:1" x14ac:dyDescent="0.25">
      <c r="A2440" s="3"/>
    </row>
    <row r="2442" spans="1:1" x14ac:dyDescent="0.25">
      <c r="A2442" s="3"/>
    </row>
    <row r="2445" spans="1:1" x14ac:dyDescent="0.25">
      <c r="A2445" s="3"/>
    </row>
    <row r="2447" spans="1:1" x14ac:dyDescent="0.25">
      <c r="A2447" s="3"/>
    </row>
    <row r="2449" spans="1:1" x14ac:dyDescent="0.25">
      <c r="A2449" s="3"/>
    </row>
    <row r="2456" spans="1:1" x14ac:dyDescent="0.25">
      <c r="A2456" s="3"/>
    </row>
    <row r="2457" spans="1:1" x14ac:dyDescent="0.25">
      <c r="A2457" s="3"/>
    </row>
    <row r="2459" spans="1:1" x14ac:dyDescent="0.25">
      <c r="A2459" s="3"/>
    </row>
    <row r="2461" spans="1:1" x14ac:dyDescent="0.25">
      <c r="A2461" s="3"/>
    </row>
    <row r="2465" spans="1:1" x14ac:dyDescent="0.25">
      <c r="A2465" s="3"/>
    </row>
    <row r="2466" spans="1:1" x14ac:dyDescent="0.25">
      <c r="A2466" s="3"/>
    </row>
    <row r="2468" spans="1:1" x14ac:dyDescent="0.25">
      <c r="A2468" s="3"/>
    </row>
    <row r="2469" spans="1:1" x14ac:dyDescent="0.25">
      <c r="A2469" s="3"/>
    </row>
    <row r="2471" spans="1:1" x14ac:dyDescent="0.25">
      <c r="A2471" s="3"/>
    </row>
    <row r="2472" spans="1:1" x14ac:dyDescent="0.25">
      <c r="A2472" s="3"/>
    </row>
    <row r="2476" spans="1:1" x14ac:dyDescent="0.25">
      <c r="A2476" s="3"/>
    </row>
    <row r="2478" spans="1:1" x14ac:dyDescent="0.25">
      <c r="A2478" s="3"/>
    </row>
    <row r="2481" spans="1:1" x14ac:dyDescent="0.25">
      <c r="A2481" s="3"/>
    </row>
    <row r="2488" spans="1:1" x14ac:dyDescent="0.25">
      <c r="A2488" s="3"/>
    </row>
    <row r="2489" spans="1:1" x14ac:dyDescent="0.25">
      <c r="A2489" s="3"/>
    </row>
    <row r="2490" spans="1:1" x14ac:dyDescent="0.25">
      <c r="A2490" s="3"/>
    </row>
    <row r="2492" spans="1:1" x14ac:dyDescent="0.25">
      <c r="A2492" s="3"/>
    </row>
    <row r="2493" spans="1:1" x14ac:dyDescent="0.25">
      <c r="A2493" s="3"/>
    </row>
    <row r="2498" spans="1:1" x14ac:dyDescent="0.25">
      <c r="A2498" s="3"/>
    </row>
    <row r="2504" spans="1:1" x14ac:dyDescent="0.25">
      <c r="A2504" s="3"/>
    </row>
    <row r="2505" spans="1:1" x14ac:dyDescent="0.25">
      <c r="A2505" s="3"/>
    </row>
    <row r="2506" spans="1:1" x14ac:dyDescent="0.25">
      <c r="A2506" s="3"/>
    </row>
    <row r="2507" spans="1:1" x14ac:dyDescent="0.25">
      <c r="A2507" s="3"/>
    </row>
    <row r="2508" spans="1:1" x14ac:dyDescent="0.25">
      <c r="A2508" s="3"/>
    </row>
    <row r="2511" spans="1:1" x14ac:dyDescent="0.25">
      <c r="A2511" s="3"/>
    </row>
    <row r="2514" spans="1:1" x14ac:dyDescent="0.25">
      <c r="A2514" s="3"/>
    </row>
    <row r="2515" spans="1:1" x14ac:dyDescent="0.25">
      <c r="A2515" s="3"/>
    </row>
    <row r="2516" spans="1:1" x14ac:dyDescent="0.25">
      <c r="A2516" s="3"/>
    </row>
    <row r="2517" spans="1:1" x14ac:dyDescent="0.25">
      <c r="A2517" s="3"/>
    </row>
    <row r="2523" spans="1:1" x14ac:dyDescent="0.25">
      <c r="A2523" s="3"/>
    </row>
    <row r="2525" spans="1:1" x14ac:dyDescent="0.25">
      <c r="A2525" s="3"/>
    </row>
    <row r="2527" spans="1:1" x14ac:dyDescent="0.25">
      <c r="A2527" s="3"/>
    </row>
    <row r="2529" spans="1:1" x14ac:dyDescent="0.25">
      <c r="A2529" s="3"/>
    </row>
    <row r="2531" spans="1:1" x14ac:dyDescent="0.25">
      <c r="A2531" s="3"/>
    </row>
    <row r="2533" spans="1:1" x14ac:dyDescent="0.25">
      <c r="A2533" s="3"/>
    </row>
    <row r="2534" spans="1:1" x14ac:dyDescent="0.25">
      <c r="A2534" s="3"/>
    </row>
    <row r="2538" spans="1:1" x14ac:dyDescent="0.25">
      <c r="A2538" s="3"/>
    </row>
    <row r="2539" spans="1:1" x14ac:dyDescent="0.25">
      <c r="A2539" s="3"/>
    </row>
    <row r="2541" spans="1:1" x14ac:dyDescent="0.25">
      <c r="A2541" s="3"/>
    </row>
    <row r="2547" spans="1:1" x14ac:dyDescent="0.25">
      <c r="A2547" s="3"/>
    </row>
    <row r="2548" spans="1:1" x14ac:dyDescent="0.25">
      <c r="A2548" s="3"/>
    </row>
    <row r="2558" spans="1:1" x14ac:dyDescent="0.25">
      <c r="A2558" s="3"/>
    </row>
    <row r="2561" spans="1:1" x14ac:dyDescent="0.25">
      <c r="A2561" s="3"/>
    </row>
    <row r="2562" spans="1:1" x14ac:dyDescent="0.25">
      <c r="A2562" s="3"/>
    </row>
    <row r="2564" spans="1:1" x14ac:dyDescent="0.25">
      <c r="A2564" s="3"/>
    </row>
    <row r="2567" spans="1:1" x14ac:dyDescent="0.25">
      <c r="A2567" s="3"/>
    </row>
    <row r="2568" spans="1:1" x14ac:dyDescent="0.25">
      <c r="A2568" s="3"/>
    </row>
    <row r="2569" spans="1:1" x14ac:dyDescent="0.25">
      <c r="A2569" s="3"/>
    </row>
    <row r="2573" spans="1:1" x14ac:dyDescent="0.25">
      <c r="A2573" s="3"/>
    </row>
    <row r="2582" spans="1:1" x14ac:dyDescent="0.25">
      <c r="A2582" s="3"/>
    </row>
    <row r="2585" spans="1:1" x14ac:dyDescent="0.25">
      <c r="A2585" s="3"/>
    </row>
    <row r="2588" spans="1:1" x14ac:dyDescent="0.25">
      <c r="A2588" s="3"/>
    </row>
    <row r="2594" spans="1:1" x14ac:dyDescent="0.25">
      <c r="A2594" s="3"/>
    </row>
    <row r="2600" spans="1:1" x14ac:dyDescent="0.25">
      <c r="A2600" s="3"/>
    </row>
    <row r="2601" spans="1:1" x14ac:dyDescent="0.25">
      <c r="A2601" s="3"/>
    </row>
    <row r="2603" spans="1:1" x14ac:dyDescent="0.25">
      <c r="A2603" s="3"/>
    </row>
    <row r="2604" spans="1:1" x14ac:dyDescent="0.25">
      <c r="A2604" s="3"/>
    </row>
    <row r="2607" spans="1:1" x14ac:dyDescent="0.25">
      <c r="A2607" s="3"/>
    </row>
    <row r="2609" spans="1:1" x14ac:dyDescent="0.25">
      <c r="A2609" s="3"/>
    </row>
    <row r="2618" spans="1:1" x14ac:dyDescent="0.25">
      <c r="A2618" s="3"/>
    </row>
    <row r="2622" spans="1:1" x14ac:dyDescent="0.25">
      <c r="A2622" s="3"/>
    </row>
    <row r="2626" spans="1:1" x14ac:dyDescent="0.25">
      <c r="A2626" s="3"/>
    </row>
    <row r="2629" spans="1:1" x14ac:dyDescent="0.25">
      <c r="A2629" s="3"/>
    </row>
    <row r="2636" spans="1:1" x14ac:dyDescent="0.25">
      <c r="A2636" s="3"/>
    </row>
    <row r="2644" spans="1:1" x14ac:dyDescent="0.25">
      <c r="A2644" s="3"/>
    </row>
    <row r="2646" spans="1:1" x14ac:dyDescent="0.25">
      <c r="A2646" s="3"/>
    </row>
    <row r="2647" spans="1:1" x14ac:dyDescent="0.25">
      <c r="A2647" s="3"/>
    </row>
    <row r="2652" spans="1:1" x14ac:dyDescent="0.25">
      <c r="A2652" s="3"/>
    </row>
    <row r="2653" spans="1:1" x14ac:dyDescent="0.25">
      <c r="A2653" s="3"/>
    </row>
    <row r="2659" spans="1:1" x14ac:dyDescent="0.25">
      <c r="A2659" s="3"/>
    </row>
    <row r="2660" spans="1:1" x14ac:dyDescent="0.25">
      <c r="A2660" s="3"/>
    </row>
    <row r="2664" spans="1:1" x14ac:dyDescent="0.25">
      <c r="A2664" s="3"/>
    </row>
    <row r="2665" spans="1:1" x14ac:dyDescent="0.25">
      <c r="A2665" s="3"/>
    </row>
    <row r="2669" spans="1:1" x14ac:dyDescent="0.25">
      <c r="A2669" s="3"/>
    </row>
    <row r="2676" spans="1:1" x14ac:dyDescent="0.25">
      <c r="A2676" s="3"/>
    </row>
    <row r="2677" spans="1:1" x14ac:dyDescent="0.25">
      <c r="A2677" s="3"/>
    </row>
    <row r="2679" spans="1:1" x14ac:dyDescent="0.25">
      <c r="A2679" s="3"/>
    </row>
    <row r="2682" spans="1:1" x14ac:dyDescent="0.25">
      <c r="A2682" s="3"/>
    </row>
    <row r="2684" spans="1:1" x14ac:dyDescent="0.25">
      <c r="A2684" s="3"/>
    </row>
    <row r="2686" spans="1:1" x14ac:dyDescent="0.25">
      <c r="A2686" s="3"/>
    </row>
    <row r="2693" spans="1:1" x14ac:dyDescent="0.25">
      <c r="A2693" s="3"/>
    </row>
    <row r="2694" spans="1:1" x14ac:dyDescent="0.25">
      <c r="A2694" s="3"/>
    </row>
    <row r="2701" spans="1:1" x14ac:dyDescent="0.25">
      <c r="A2701" s="3"/>
    </row>
    <row r="2702" spans="1:1" x14ac:dyDescent="0.25">
      <c r="A2702" s="3"/>
    </row>
    <row r="2707" spans="1:1" x14ac:dyDescent="0.25">
      <c r="A2707" s="3"/>
    </row>
    <row r="2708" spans="1:1" x14ac:dyDescent="0.25">
      <c r="A2708" s="3"/>
    </row>
    <row r="2715" spans="1:1" x14ac:dyDescent="0.25">
      <c r="A2715" s="3"/>
    </row>
    <row r="2718" spans="1:1" x14ac:dyDescent="0.25">
      <c r="A2718" s="3"/>
    </row>
    <row r="2720" spans="1:1" x14ac:dyDescent="0.25">
      <c r="A2720" s="3"/>
    </row>
    <row r="2724" spans="1:1" x14ac:dyDescent="0.25">
      <c r="A2724" s="3"/>
    </row>
    <row r="2739" spans="1:1" x14ac:dyDescent="0.25">
      <c r="A2739" s="3"/>
    </row>
    <row r="2740" spans="1:1" x14ac:dyDescent="0.25">
      <c r="A2740" s="3"/>
    </row>
    <row r="2742" spans="1:1" x14ac:dyDescent="0.25">
      <c r="A2742" s="3"/>
    </row>
    <row r="2746" spans="1:1" x14ac:dyDescent="0.25">
      <c r="A2746" s="3"/>
    </row>
    <row r="2750" spans="1:1" x14ac:dyDescent="0.25">
      <c r="A2750" s="3"/>
    </row>
    <row r="2752" spans="1:1" x14ac:dyDescent="0.25">
      <c r="A2752" s="3"/>
    </row>
    <row r="2753" spans="1:1" x14ac:dyDescent="0.25">
      <c r="A2753" s="3"/>
    </row>
    <row r="2754" spans="1:1" x14ac:dyDescent="0.25">
      <c r="A2754" s="3"/>
    </row>
    <row r="2756" spans="1:1" x14ac:dyDescent="0.25">
      <c r="A2756" s="3"/>
    </row>
    <row r="2757" spans="1:1" x14ac:dyDescent="0.25">
      <c r="A2757" s="3"/>
    </row>
    <row r="2764" spans="1:1" x14ac:dyDescent="0.25">
      <c r="A2764" s="3"/>
    </row>
    <row r="2767" spans="1:1" x14ac:dyDescent="0.25">
      <c r="A2767" s="3"/>
    </row>
    <row r="2768" spans="1:1" x14ac:dyDescent="0.25">
      <c r="A2768" s="3"/>
    </row>
    <row r="2775" spans="1:1" x14ac:dyDescent="0.25">
      <c r="A2775" s="3"/>
    </row>
    <row r="2783" spans="1:1" x14ac:dyDescent="0.25">
      <c r="A2783" s="3"/>
    </row>
    <row r="2784" spans="1:1" x14ac:dyDescent="0.25">
      <c r="A2784" s="3"/>
    </row>
    <row r="2792" spans="1:1" x14ac:dyDescent="0.25">
      <c r="A2792" s="3"/>
    </row>
    <row r="2793" spans="1:1" x14ac:dyDescent="0.25">
      <c r="A2793" s="3"/>
    </row>
    <row r="2800" spans="1:1" x14ac:dyDescent="0.25">
      <c r="A2800" s="3"/>
    </row>
    <row r="2806" spans="1:1" x14ac:dyDescent="0.25">
      <c r="A2806" s="3"/>
    </row>
    <row r="2807" spans="1:1" x14ac:dyDescent="0.25">
      <c r="A2807" s="3"/>
    </row>
    <row r="2809" spans="1:1" x14ac:dyDescent="0.25">
      <c r="A2809" s="3"/>
    </row>
    <row r="2811" spans="1:1" x14ac:dyDescent="0.25">
      <c r="A2811" s="3"/>
    </row>
    <row r="2813" spans="1:1" x14ac:dyDescent="0.25">
      <c r="A2813" s="3"/>
    </row>
    <row r="2834" spans="1:1" x14ac:dyDescent="0.25">
      <c r="A2834" s="3"/>
    </row>
    <row r="2838" spans="1:1" x14ac:dyDescent="0.25">
      <c r="A2838" s="3"/>
    </row>
    <row r="2843" spans="1:1" x14ac:dyDescent="0.25">
      <c r="A2843" s="3"/>
    </row>
    <row r="2845" spans="1:1" x14ac:dyDescent="0.25">
      <c r="A2845" s="3"/>
    </row>
    <row r="2849" spans="1:1" x14ac:dyDescent="0.25">
      <c r="A2849" s="3"/>
    </row>
    <row r="2856" spans="1:1" x14ac:dyDescent="0.25">
      <c r="A2856" s="3"/>
    </row>
    <row r="2858" spans="1:1" x14ac:dyDescent="0.25">
      <c r="A2858" s="3"/>
    </row>
    <row r="2859" spans="1:1" x14ac:dyDescent="0.25">
      <c r="A2859" s="3"/>
    </row>
    <row r="2862" spans="1:1" x14ac:dyDescent="0.25">
      <c r="A2862" s="3"/>
    </row>
    <row r="2865" spans="1:1" x14ac:dyDescent="0.25">
      <c r="A2865" s="3"/>
    </row>
    <row r="2867" spans="1:1" x14ac:dyDescent="0.25">
      <c r="A2867" s="3"/>
    </row>
    <row r="2896" spans="1:1" x14ac:dyDescent="0.25">
      <c r="A2896" s="3"/>
    </row>
    <row r="2903" spans="1:1" x14ac:dyDescent="0.25">
      <c r="A2903" s="3"/>
    </row>
    <row r="2910" spans="1:1" x14ac:dyDescent="0.25">
      <c r="A2910" s="3"/>
    </row>
    <row r="2915" spans="1:1" x14ac:dyDescent="0.25">
      <c r="A2915" s="3"/>
    </row>
    <row r="2916" spans="1:1" x14ac:dyDescent="0.25">
      <c r="A2916" s="3"/>
    </row>
    <row r="2921" spans="1:1" x14ac:dyDescent="0.25">
      <c r="A2921" s="3"/>
    </row>
    <row r="2924" spans="1:1" x14ac:dyDescent="0.25">
      <c r="A2924" s="3"/>
    </row>
    <row r="2929" spans="1:1" x14ac:dyDescent="0.25">
      <c r="A2929" s="3"/>
    </row>
    <row r="2931" spans="1:1" x14ac:dyDescent="0.25">
      <c r="A2931" s="3"/>
    </row>
    <row r="2932" spans="1:1" x14ac:dyDescent="0.25">
      <c r="A2932" s="3"/>
    </row>
    <row r="2942" spans="1:1" x14ac:dyDescent="0.25">
      <c r="A2942" s="3"/>
    </row>
    <row r="2943" spans="1:1" x14ac:dyDescent="0.25">
      <c r="A2943" s="3"/>
    </row>
    <row r="2953" spans="1:1" x14ac:dyDescent="0.25">
      <c r="A2953" s="3"/>
    </row>
    <row r="2954" spans="1:1" x14ac:dyDescent="0.25">
      <c r="A2954" s="3"/>
    </row>
    <row r="2969" spans="1:1" x14ac:dyDescent="0.25">
      <c r="A2969" s="3"/>
    </row>
    <row r="2970" spans="1:1" x14ac:dyDescent="0.25">
      <c r="A2970" s="3"/>
    </row>
    <row r="2978" spans="1:1" x14ac:dyDescent="0.25">
      <c r="A2978" s="3"/>
    </row>
    <row r="2979" spans="1:1" x14ac:dyDescent="0.25">
      <c r="A2979" s="3"/>
    </row>
    <row r="2985" spans="1:1" x14ac:dyDescent="0.25">
      <c r="A2985" s="3"/>
    </row>
    <row r="2989" spans="1:1" x14ac:dyDescent="0.25">
      <c r="A2989" s="3"/>
    </row>
    <row r="2994" spans="1:1" x14ac:dyDescent="0.25">
      <c r="A2994" s="3"/>
    </row>
    <row r="3003" spans="1:1" x14ac:dyDescent="0.25">
      <c r="A3003" s="3"/>
    </row>
    <row r="3004" spans="1:1" x14ac:dyDescent="0.25">
      <c r="A3004" s="3"/>
    </row>
    <row r="3006" spans="1:1" x14ac:dyDescent="0.25">
      <c r="A3006" s="3"/>
    </row>
    <row r="3024" spans="1:1" x14ac:dyDescent="0.25">
      <c r="A3024" s="3"/>
    </row>
    <row r="3027" spans="1:1" x14ac:dyDescent="0.25">
      <c r="A3027" s="3"/>
    </row>
    <row r="3028" spans="1:1" x14ac:dyDescent="0.25">
      <c r="A3028" s="3"/>
    </row>
    <row r="3031" spans="1:1" x14ac:dyDescent="0.25">
      <c r="A3031" s="3"/>
    </row>
    <row r="3050" spans="1:1" x14ac:dyDescent="0.25">
      <c r="A3050" s="3"/>
    </row>
    <row r="3057" spans="1:1" x14ac:dyDescent="0.25">
      <c r="A3057" s="3"/>
    </row>
    <row r="3060" spans="1:1" x14ac:dyDescent="0.25">
      <c r="A3060" s="3"/>
    </row>
    <row r="3066" spans="1:1" x14ac:dyDescent="0.25">
      <c r="A3066" s="3"/>
    </row>
    <row r="3069" spans="1:1" x14ac:dyDescent="0.25">
      <c r="A3069" s="3"/>
    </row>
    <row r="3076" spans="1:1" x14ac:dyDescent="0.25">
      <c r="A3076" s="3"/>
    </row>
    <row r="3079" spans="1:1" x14ac:dyDescent="0.25">
      <c r="A3079" s="3"/>
    </row>
    <row r="3082" spans="1:1" x14ac:dyDescent="0.25">
      <c r="A3082" s="3"/>
    </row>
    <row r="3083" spans="1:1" x14ac:dyDescent="0.25">
      <c r="A3083" s="3"/>
    </row>
    <row r="3099" spans="1:1" x14ac:dyDescent="0.25">
      <c r="A3099" s="3"/>
    </row>
    <row r="3127" spans="1:1" x14ac:dyDescent="0.25">
      <c r="A3127" s="3"/>
    </row>
    <row r="3132" spans="1:1" x14ac:dyDescent="0.25">
      <c r="A3132" s="3"/>
    </row>
    <row r="3136" spans="1:1" x14ac:dyDescent="0.25">
      <c r="A3136" s="3"/>
    </row>
    <row r="3147" spans="1:1" x14ac:dyDescent="0.25">
      <c r="A3147" s="3"/>
    </row>
    <row r="3163" spans="1:1" x14ac:dyDescent="0.25">
      <c r="A3163" s="3"/>
    </row>
    <row r="3167" spans="1:1" x14ac:dyDescent="0.25">
      <c r="A3167" s="3"/>
    </row>
    <row r="3171" spans="1:1" x14ac:dyDescent="0.25">
      <c r="A3171" s="3"/>
    </row>
    <row r="3174" spans="1:1" x14ac:dyDescent="0.25">
      <c r="A3174" s="3"/>
    </row>
    <row r="3186" spans="1:1" x14ac:dyDescent="0.25">
      <c r="A3186" s="3"/>
    </row>
    <row r="3190" spans="1:1" x14ac:dyDescent="0.25">
      <c r="A3190" s="3"/>
    </row>
    <row r="3195" spans="1:1" x14ac:dyDescent="0.25">
      <c r="A3195" s="3"/>
    </row>
    <row r="3198" spans="1:1" x14ac:dyDescent="0.25">
      <c r="A3198" s="3"/>
    </row>
    <row r="3203" spans="1:1" x14ac:dyDescent="0.25">
      <c r="A3203" s="3"/>
    </row>
    <row r="3206" spans="1:1" x14ac:dyDescent="0.25">
      <c r="A3206" s="3"/>
    </row>
    <row r="3210" spans="1:1" x14ac:dyDescent="0.25">
      <c r="A3210" s="3"/>
    </row>
    <row r="3224" spans="1:1" x14ac:dyDescent="0.25">
      <c r="A3224" s="3"/>
    </row>
    <row r="3225" spans="1:1" x14ac:dyDescent="0.25">
      <c r="A3225" s="3"/>
    </row>
    <row r="3234" spans="1:1" x14ac:dyDescent="0.25">
      <c r="A3234" s="3"/>
    </row>
    <row r="3235" spans="1:1" x14ac:dyDescent="0.25">
      <c r="A3235" s="3"/>
    </row>
    <row r="3245" spans="1:1" x14ac:dyDescent="0.25">
      <c r="A3245" s="3"/>
    </row>
    <row r="3247" spans="1:1" x14ac:dyDescent="0.25">
      <c r="A3247" s="3"/>
    </row>
    <row r="3256" spans="1:1" x14ac:dyDescent="0.25">
      <c r="A3256" s="3"/>
    </row>
    <row r="3292" spans="1:1" x14ac:dyDescent="0.25">
      <c r="A3292" s="3"/>
    </row>
    <row r="3303" spans="1:1" x14ac:dyDescent="0.25">
      <c r="A3303" s="3"/>
    </row>
    <row r="3310" spans="1:1" x14ac:dyDescent="0.25">
      <c r="A3310" s="3"/>
    </row>
    <row r="3312" spans="1:1" x14ac:dyDescent="0.25">
      <c r="A3312" s="3"/>
    </row>
    <row r="3337" spans="1:1" x14ac:dyDescent="0.25">
      <c r="A3337" s="3"/>
    </row>
    <row r="3351" spans="1:1" x14ac:dyDescent="0.25">
      <c r="A3351" s="3"/>
    </row>
    <row r="3358" spans="1:1" x14ac:dyDescent="0.25">
      <c r="A3358" s="3"/>
    </row>
    <row r="3365" spans="1:1" x14ac:dyDescent="0.25">
      <c r="A3365" s="3"/>
    </row>
    <row r="3368" spans="1:1" x14ac:dyDescent="0.25">
      <c r="A3368" s="3"/>
    </row>
    <row r="3375" spans="1:1" x14ac:dyDescent="0.25">
      <c r="A3375" s="3"/>
    </row>
    <row r="3387" spans="1:1" x14ac:dyDescent="0.25">
      <c r="A3387" s="3"/>
    </row>
    <row r="3401" spans="1:1" x14ac:dyDescent="0.25">
      <c r="A3401" s="3"/>
    </row>
    <row r="3402" spans="1:1" x14ac:dyDescent="0.25">
      <c r="A3402" s="3"/>
    </row>
    <row r="3409" spans="1:1" x14ac:dyDescent="0.25">
      <c r="A3409" s="3"/>
    </row>
    <row r="3417" spans="1:1" x14ac:dyDescent="0.25">
      <c r="A3417" s="3"/>
    </row>
    <row r="3419" spans="1:1" x14ac:dyDescent="0.25">
      <c r="A3419" s="3"/>
    </row>
    <row r="3451" spans="1:1" x14ac:dyDescent="0.25">
      <c r="A3451" s="3"/>
    </row>
    <row r="3454" spans="1:1" x14ac:dyDescent="0.25">
      <c r="A3454" s="3"/>
    </row>
    <row r="3458" spans="1:1" x14ac:dyDescent="0.25">
      <c r="A3458" s="3"/>
    </row>
    <row r="3461" spans="1:1" x14ac:dyDescent="0.25">
      <c r="A3461" s="3"/>
    </row>
    <row r="3464" spans="1:1" x14ac:dyDescent="0.25">
      <c r="A3464" s="3"/>
    </row>
    <row r="3470" spans="1:1" x14ac:dyDescent="0.25">
      <c r="A3470" s="3"/>
    </row>
    <row r="3477" spans="1:1" x14ac:dyDescent="0.25">
      <c r="A3477" s="3"/>
    </row>
    <row r="3478" spans="1:1" x14ac:dyDescent="0.25">
      <c r="A3478" s="3"/>
    </row>
    <row r="3483" spans="1:1" x14ac:dyDescent="0.25">
      <c r="A3483" s="3"/>
    </row>
    <row r="3485" spans="1:1" x14ac:dyDescent="0.25">
      <c r="A3485" s="3"/>
    </row>
    <row r="3486" spans="1:1" x14ac:dyDescent="0.25">
      <c r="A3486" s="3"/>
    </row>
    <row r="3502" spans="1:1" x14ac:dyDescent="0.25">
      <c r="A3502" s="3"/>
    </row>
    <row r="3503" spans="1:1" x14ac:dyDescent="0.25">
      <c r="A3503" s="3"/>
    </row>
    <row r="3507" spans="1:1" x14ac:dyDescent="0.25">
      <c r="A3507" s="3"/>
    </row>
    <row r="3520" spans="1:1" x14ac:dyDescent="0.25">
      <c r="A3520" s="3"/>
    </row>
    <row r="3538" spans="1:1" x14ac:dyDescent="0.25">
      <c r="A3538" s="3"/>
    </row>
    <row r="3545" spans="1:1" x14ac:dyDescent="0.25">
      <c r="A3545" s="3"/>
    </row>
    <row r="3582" spans="1:1" x14ac:dyDescent="0.25">
      <c r="A3582" s="3"/>
    </row>
    <row r="3595" spans="1:1" x14ac:dyDescent="0.25">
      <c r="A3595" s="3"/>
    </row>
    <row r="3603" spans="1:1" x14ac:dyDescent="0.25">
      <c r="A3603" s="3"/>
    </row>
    <row r="3611" spans="1:1" x14ac:dyDescent="0.25">
      <c r="A3611" s="3"/>
    </row>
    <row r="3612" spans="1:1" x14ac:dyDescent="0.25">
      <c r="A3612" s="3"/>
    </row>
    <row r="3633" spans="1:1" x14ac:dyDescent="0.25">
      <c r="A3633" s="3"/>
    </row>
    <row r="3673" spans="1:1" x14ac:dyDescent="0.25">
      <c r="A3673" s="3"/>
    </row>
    <row r="3679" spans="1:1" x14ac:dyDescent="0.25">
      <c r="A3679" s="3"/>
    </row>
    <row r="3687" spans="1:1" x14ac:dyDescent="0.25">
      <c r="A3687" s="3"/>
    </row>
    <row r="3709" spans="1:1" x14ac:dyDescent="0.25">
      <c r="A3709" s="3"/>
    </row>
    <row r="3730" spans="1:1" x14ac:dyDescent="0.25">
      <c r="A3730" s="3"/>
    </row>
    <row r="3736" spans="1:1" x14ac:dyDescent="0.25">
      <c r="A3736" s="3"/>
    </row>
    <row r="3737" spans="1:1" x14ac:dyDescent="0.25">
      <c r="A3737" s="3"/>
    </row>
    <row r="3743" spans="1:1" x14ac:dyDescent="0.25">
      <c r="A3743" s="3"/>
    </row>
    <row r="3751" spans="1:1" x14ac:dyDescent="0.25">
      <c r="A3751" s="3"/>
    </row>
    <row r="3762" spans="1:1" x14ac:dyDescent="0.25">
      <c r="A3762" s="3"/>
    </row>
    <row r="3799" spans="1:1" x14ac:dyDescent="0.25">
      <c r="A3799" s="3"/>
    </row>
    <row r="3831" spans="1:1" x14ac:dyDescent="0.25">
      <c r="A3831" s="3"/>
    </row>
    <row r="3851" spans="1:1" x14ac:dyDescent="0.25">
      <c r="A3851" s="3"/>
    </row>
    <row r="3873" spans="1:1" x14ac:dyDescent="0.25">
      <c r="A3873" s="3"/>
    </row>
    <row r="3883" spans="1:1" x14ac:dyDescent="0.25">
      <c r="A3883" s="3"/>
    </row>
    <row r="3889" spans="1:1" x14ac:dyDescent="0.25">
      <c r="A3889" s="3"/>
    </row>
    <row r="3898" spans="1:1" x14ac:dyDescent="0.25">
      <c r="A3898" s="3"/>
    </row>
    <row r="3900" spans="1:1" x14ac:dyDescent="0.25">
      <c r="A3900" s="3"/>
    </row>
    <row r="3903" spans="1:1" x14ac:dyDescent="0.25">
      <c r="A3903" s="3"/>
    </row>
    <row r="3926" spans="1:1" x14ac:dyDescent="0.25">
      <c r="A3926" s="3"/>
    </row>
    <row r="3927" spans="1:1" x14ac:dyDescent="0.25">
      <c r="A3927" s="3"/>
    </row>
    <row r="3951" spans="1:1" x14ac:dyDescent="0.25">
      <c r="A3951" s="3"/>
    </row>
    <row r="4005" spans="1:1" x14ac:dyDescent="0.25">
      <c r="A4005" s="3"/>
    </row>
    <row r="4014" spans="1:1" x14ac:dyDescent="0.25">
      <c r="A4014" s="3"/>
    </row>
    <row r="4038" spans="1:1" x14ac:dyDescent="0.25">
      <c r="A4038" s="3"/>
    </row>
    <row r="4095" spans="1:1" x14ac:dyDescent="0.25">
      <c r="A4095" s="3"/>
    </row>
    <row r="4096" spans="1:1" x14ac:dyDescent="0.25">
      <c r="A4096" s="3"/>
    </row>
    <row r="4109" spans="1:1" x14ac:dyDescent="0.25">
      <c r="A4109" s="3"/>
    </row>
    <row r="4170" spans="1:1" x14ac:dyDescent="0.25">
      <c r="A4170" s="3"/>
    </row>
    <row r="4195" spans="1:1" x14ac:dyDescent="0.25">
      <c r="A4195" s="3"/>
    </row>
    <row r="4211" spans="1:1" x14ac:dyDescent="0.25">
      <c r="A4211" s="3"/>
    </row>
    <row r="4222" spans="1:1" x14ac:dyDescent="0.25">
      <c r="A4222" s="3"/>
    </row>
    <row r="4243" spans="1:1" x14ac:dyDescent="0.25">
      <c r="A4243" s="3"/>
    </row>
    <row r="4274" spans="1:1" x14ac:dyDescent="0.25">
      <c r="A4274" s="3"/>
    </row>
    <row r="4320" spans="1:1" x14ac:dyDescent="0.25">
      <c r="A4320" s="3"/>
    </row>
    <row r="4340" spans="1:1" x14ac:dyDescent="0.25">
      <c r="A4340" s="3"/>
    </row>
    <row r="4667" spans="1:1" x14ac:dyDescent="0.25">
      <c r="A4667" s="3"/>
    </row>
    <row r="4878" spans="1:1" x14ac:dyDescent="0.25">
      <c r="A4878" s="3"/>
    </row>
    <row r="5012" spans="1:1" x14ac:dyDescent="0.25">
      <c r="A5012" s="3"/>
    </row>
    <row r="5158" spans="1:1" x14ac:dyDescent="0.25">
      <c r="A5158" s="3"/>
    </row>
    <row r="5307" spans="1:1" x14ac:dyDescent="0.25">
      <c r="A5307" s="3"/>
    </row>
    <row r="5427" spans="1:1" x14ac:dyDescent="0.25">
      <c r="A5427" s="3"/>
    </row>
    <row r="5529" spans="1:1" x14ac:dyDescent="0.25">
      <c r="A5529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workbookViewId="0">
      <selection activeCell="D26" sqref="D26"/>
    </sheetView>
  </sheetViews>
  <sheetFormatPr defaultRowHeight="15" x14ac:dyDescent="0.25"/>
  <cols>
    <col min="7" max="8" width="15.140625" bestFit="1" customWidth="1"/>
    <col min="9" max="9" width="15" bestFit="1" customWidth="1"/>
    <col min="24" max="24" width="11.140625" bestFit="1" customWidth="1"/>
  </cols>
  <sheetData>
    <row r="1" spans="1:24" x14ac:dyDescent="0.25">
      <c r="G1" t="s">
        <v>29</v>
      </c>
      <c r="H1" t="s">
        <v>30</v>
      </c>
      <c r="I1" t="s">
        <v>31</v>
      </c>
      <c r="K1" t="s">
        <v>32</v>
      </c>
      <c r="L1" t="s">
        <v>33</v>
      </c>
      <c r="N1" t="s">
        <v>36</v>
      </c>
      <c r="O1" t="s">
        <v>37</v>
      </c>
      <c r="Q1" t="s">
        <v>38</v>
      </c>
      <c r="R1" t="s">
        <v>39</v>
      </c>
      <c r="T1" t="s">
        <v>34</v>
      </c>
      <c r="U1" t="s">
        <v>35</v>
      </c>
      <c r="X1" t="s">
        <v>41</v>
      </c>
    </row>
    <row r="2" spans="1:24" x14ac:dyDescent="0.25">
      <c r="A2" t="s">
        <v>0</v>
      </c>
      <c r="C2" t="s">
        <v>2</v>
      </c>
      <c r="D2" t="s">
        <v>1</v>
      </c>
    </row>
    <row r="3" spans="1:24" x14ac:dyDescent="0.25">
      <c r="A3">
        <v>295</v>
      </c>
      <c r="B3">
        <v>69.010000000000005</v>
      </c>
      <c r="C3">
        <v>0.3</v>
      </c>
      <c r="D3" s="8">
        <f>B3+C3</f>
        <v>69.31</v>
      </c>
    </row>
    <row r="4" spans="1:24" x14ac:dyDescent="0.25">
      <c r="A4">
        <v>290</v>
      </c>
      <c r="B4">
        <v>68.83</v>
      </c>
      <c r="C4">
        <v>0.3</v>
      </c>
      <c r="D4" s="8">
        <f t="shared" ref="D4:D7" si="0">B4+C4</f>
        <v>69.13</v>
      </c>
      <c r="G4">
        <v>7.0000000000000001E-3</v>
      </c>
      <c r="H4">
        <v>2E-3</v>
      </c>
      <c r="I4">
        <v>2.0000000000000001E-4</v>
      </c>
    </row>
    <row r="5" spans="1:24" x14ac:dyDescent="0.25">
      <c r="A5">
        <v>285</v>
      </c>
      <c r="B5">
        <v>68.650000000000006</v>
      </c>
      <c r="C5">
        <v>0.3</v>
      </c>
      <c r="D5" s="8">
        <f t="shared" si="0"/>
        <v>68.95</v>
      </c>
      <c r="G5">
        <v>7.0000000000000001E-3</v>
      </c>
      <c r="H5">
        <v>2E-3</v>
      </c>
      <c r="I5">
        <v>2.0000000000000001E-4</v>
      </c>
    </row>
    <row r="6" spans="1:24" x14ac:dyDescent="0.25">
      <c r="A6">
        <v>280</v>
      </c>
      <c r="B6" s="8">
        <v>68.475651999999997</v>
      </c>
      <c r="C6">
        <v>0.3</v>
      </c>
      <c r="D6" s="8">
        <f>B6+C6</f>
        <v>68.775651999999994</v>
      </c>
      <c r="G6">
        <v>7.0000000000000001E-3</v>
      </c>
      <c r="H6">
        <v>2E-3</v>
      </c>
      <c r="I6">
        <v>2.0000000000000001E-4</v>
      </c>
      <c r="K6">
        <v>0.02</v>
      </c>
      <c r="L6">
        <v>0.105</v>
      </c>
      <c r="N6">
        <v>0.105</v>
      </c>
      <c r="O6">
        <v>0.17</v>
      </c>
      <c r="T6">
        <v>4.4999999999999998E-2</v>
      </c>
      <c r="U6">
        <v>0.105</v>
      </c>
      <c r="X6">
        <v>1000</v>
      </c>
    </row>
    <row r="7" spans="1:24" x14ac:dyDescent="0.25">
      <c r="A7">
        <v>275</v>
      </c>
      <c r="B7">
        <v>68.3</v>
      </c>
      <c r="C7">
        <v>0.3</v>
      </c>
      <c r="D7" s="8">
        <f t="shared" si="0"/>
        <v>68.599999999999994</v>
      </c>
      <c r="G7" s="9">
        <v>7.0000000000000001E-3</v>
      </c>
      <c r="H7" s="9">
        <v>2E-3</v>
      </c>
      <c r="I7" s="9">
        <v>2.0000000000000001E-4</v>
      </c>
    </row>
    <row r="9" spans="1:24" x14ac:dyDescent="0.25">
      <c r="A9" t="s">
        <v>0</v>
      </c>
      <c r="C9" t="s">
        <v>2</v>
      </c>
      <c r="D9" t="s">
        <v>1</v>
      </c>
    </row>
    <row r="10" spans="1:24" x14ac:dyDescent="0.25">
      <c r="A10">
        <v>295</v>
      </c>
      <c r="B10">
        <v>69.010000000000005</v>
      </c>
      <c r="C10">
        <v>0.5</v>
      </c>
      <c r="D10" s="8">
        <v>69.512365500000001</v>
      </c>
    </row>
    <row r="11" spans="1:24" x14ac:dyDescent="0.25">
      <c r="A11">
        <v>290</v>
      </c>
      <c r="B11">
        <v>68.83</v>
      </c>
      <c r="C11">
        <v>0.5</v>
      </c>
      <c r="D11" s="8">
        <v>69.333461</v>
      </c>
      <c r="G11">
        <v>8.0000000000000002E-3</v>
      </c>
      <c r="H11">
        <v>2E-3</v>
      </c>
      <c r="I11">
        <v>2.9999999999999997E-4</v>
      </c>
    </row>
    <row r="12" spans="1:24" x14ac:dyDescent="0.25">
      <c r="A12">
        <v>285</v>
      </c>
      <c r="B12">
        <v>68.650000000000006</v>
      </c>
      <c r="C12">
        <v>0.5</v>
      </c>
      <c r="D12" s="8">
        <v>69.154556499999998</v>
      </c>
      <c r="G12">
        <v>8.0000000000000002E-3</v>
      </c>
      <c r="H12">
        <v>2E-3</v>
      </c>
      <c r="I12">
        <v>2.9999999999999997E-4</v>
      </c>
    </row>
    <row r="13" spans="1:24" x14ac:dyDescent="0.25">
      <c r="A13">
        <v>280</v>
      </c>
      <c r="B13" s="8">
        <v>68.475651999999997</v>
      </c>
      <c r="C13">
        <v>0.5</v>
      </c>
      <c r="D13" s="8">
        <f>B13+C13</f>
        <v>68.975651999999997</v>
      </c>
      <c r="G13">
        <v>8.0000000000000002E-3</v>
      </c>
      <c r="H13">
        <v>2E-3</v>
      </c>
      <c r="I13">
        <v>2.9999999999999997E-4</v>
      </c>
      <c r="K13">
        <v>5.7000000000000002E-2</v>
      </c>
      <c r="L13">
        <v>0.15</v>
      </c>
      <c r="N13">
        <v>0.16</v>
      </c>
      <c r="O13">
        <v>0.27</v>
      </c>
      <c r="Q13">
        <v>0.27</v>
      </c>
      <c r="R13">
        <v>0.38</v>
      </c>
      <c r="X13">
        <v>1000</v>
      </c>
    </row>
    <row r="14" spans="1:24" x14ac:dyDescent="0.25">
      <c r="A14">
        <v>275</v>
      </c>
      <c r="B14">
        <v>68.3</v>
      </c>
      <c r="C14">
        <v>0.5</v>
      </c>
      <c r="D14" s="8">
        <v>68.796747499999995</v>
      </c>
      <c r="G14">
        <v>8.0000000000000002E-3</v>
      </c>
      <c r="H14">
        <v>2E-3</v>
      </c>
      <c r="I14">
        <v>2.9999999999999997E-4</v>
      </c>
    </row>
    <row r="16" spans="1:24" x14ac:dyDescent="0.25">
      <c r="A16" t="s">
        <v>0</v>
      </c>
      <c r="C16" t="s">
        <v>2</v>
      </c>
      <c r="D16" t="s">
        <v>1</v>
      </c>
    </row>
    <row r="17" spans="1:24" x14ac:dyDescent="0.25">
      <c r="A17">
        <v>295</v>
      </c>
      <c r="B17">
        <v>69.010000000000005</v>
      </c>
      <c r="C17">
        <v>0.8</v>
      </c>
      <c r="D17" s="8">
        <f>B17+C17</f>
        <v>69.81</v>
      </c>
    </row>
    <row r="18" spans="1:24" x14ac:dyDescent="0.25">
      <c r="A18">
        <v>290</v>
      </c>
      <c r="B18">
        <v>68.83</v>
      </c>
      <c r="C18">
        <v>0.8</v>
      </c>
      <c r="D18" s="8">
        <f t="shared" ref="D18" si="1">B18+C18</f>
        <v>69.63</v>
      </c>
      <c r="G18" s="9">
        <v>7.0000000000000001E-3</v>
      </c>
      <c r="H18" s="9">
        <v>2E-3</v>
      </c>
      <c r="I18" s="9">
        <v>2.9999999999999997E-4</v>
      </c>
    </row>
    <row r="19" spans="1:24" x14ac:dyDescent="0.25">
      <c r="A19">
        <v>285</v>
      </c>
      <c r="B19">
        <v>68.650000000000006</v>
      </c>
      <c r="C19">
        <v>0.8</v>
      </c>
      <c r="D19" s="8">
        <f>B19+C19</f>
        <v>69.45</v>
      </c>
      <c r="G19">
        <v>7.0000000000000001E-3</v>
      </c>
      <c r="H19">
        <v>2E-3</v>
      </c>
      <c r="I19">
        <v>2.9999999999999997E-4</v>
      </c>
      <c r="J19" s="10"/>
    </row>
    <row r="20" spans="1:24" x14ac:dyDescent="0.25">
      <c r="A20">
        <v>280</v>
      </c>
      <c r="B20" s="8">
        <v>68.475651999999997</v>
      </c>
      <c r="C20">
        <v>0.8</v>
      </c>
      <c r="D20" s="8">
        <f>B20+C20</f>
        <v>69.275651999999994</v>
      </c>
      <c r="G20">
        <v>7.0000000000000001E-3</v>
      </c>
      <c r="H20">
        <v>2E-3</v>
      </c>
      <c r="I20">
        <v>2.9999999999999997E-4</v>
      </c>
      <c r="J20" s="10"/>
      <c r="K20">
        <v>0.12</v>
      </c>
      <c r="L20">
        <v>0.21</v>
      </c>
      <c r="N20">
        <v>0.25</v>
      </c>
      <c r="O20">
        <v>0.42</v>
      </c>
      <c r="Q20">
        <v>0.43</v>
      </c>
      <c r="R20">
        <v>0.56999999999999995</v>
      </c>
      <c r="T20">
        <v>0.2</v>
      </c>
      <c r="U20">
        <v>0.38</v>
      </c>
      <c r="X20">
        <v>1000</v>
      </c>
    </row>
    <row r="21" spans="1:24" x14ac:dyDescent="0.25">
      <c r="A21">
        <v>275</v>
      </c>
      <c r="B21">
        <v>68.3</v>
      </c>
      <c r="C21">
        <v>0.8</v>
      </c>
      <c r="D21" s="8">
        <f>B21+C21</f>
        <v>69.099999999999994</v>
      </c>
      <c r="G21">
        <v>7.0000000000000001E-3</v>
      </c>
      <c r="H21">
        <v>2E-3</v>
      </c>
      <c r="I21">
        <v>2.9999999999999997E-4</v>
      </c>
      <c r="J21" s="10"/>
    </row>
    <row r="22" spans="1:24" x14ac:dyDescent="0.25">
      <c r="J22" s="10"/>
    </row>
    <row r="23" spans="1:24" x14ac:dyDescent="0.25">
      <c r="A23" s="3"/>
      <c r="B23" s="3"/>
      <c r="J23" s="10"/>
    </row>
    <row r="24" spans="1:24" x14ac:dyDescent="0.25">
      <c r="A24" t="s">
        <v>0</v>
      </c>
      <c r="B24" t="s">
        <v>40</v>
      </c>
      <c r="C24" t="s">
        <v>2</v>
      </c>
      <c r="D24" t="s">
        <v>1</v>
      </c>
    </row>
    <row r="25" spans="1:24" x14ac:dyDescent="0.25">
      <c r="A25">
        <v>295</v>
      </c>
      <c r="B25">
        <v>69.010000000000005</v>
      </c>
      <c r="C25">
        <v>1</v>
      </c>
      <c r="D25">
        <v>70.010000000000005</v>
      </c>
      <c r="G25">
        <v>0.02</v>
      </c>
      <c r="H25">
        <v>2E-3</v>
      </c>
      <c r="I25">
        <v>4.0000000000000002E-4</v>
      </c>
      <c r="K25">
        <v>0.1</v>
      </c>
      <c r="L25">
        <v>0.3</v>
      </c>
      <c r="N25">
        <v>0.3</v>
      </c>
      <c r="O25">
        <v>0.5</v>
      </c>
      <c r="Q25">
        <v>0.5</v>
      </c>
      <c r="R25">
        <v>0.7</v>
      </c>
      <c r="T25">
        <v>0.2</v>
      </c>
      <c r="U25">
        <v>0.48</v>
      </c>
    </row>
    <row r="26" spans="1:24" x14ac:dyDescent="0.25">
      <c r="A26">
        <v>290</v>
      </c>
      <c r="B26">
        <v>68.83</v>
      </c>
      <c r="C26">
        <v>1</v>
      </c>
      <c r="D26">
        <v>69.83</v>
      </c>
      <c r="G26">
        <v>0.02</v>
      </c>
      <c r="H26">
        <v>2E-3</v>
      </c>
      <c r="I26">
        <v>4.0000000000000002E-4</v>
      </c>
      <c r="K26">
        <v>0.1</v>
      </c>
      <c r="L26">
        <v>0.3</v>
      </c>
      <c r="N26">
        <v>0.3</v>
      </c>
      <c r="O26">
        <v>0.5</v>
      </c>
      <c r="Q26">
        <v>0.5</v>
      </c>
      <c r="R26">
        <v>0.7</v>
      </c>
      <c r="T26">
        <v>0.2</v>
      </c>
      <c r="U26">
        <v>0.48</v>
      </c>
    </row>
    <row r="27" spans="1:24" x14ac:dyDescent="0.25">
      <c r="A27">
        <v>285</v>
      </c>
      <c r="B27">
        <v>68.650000000000006</v>
      </c>
      <c r="C27">
        <v>1</v>
      </c>
      <c r="D27">
        <v>69.650000000000006</v>
      </c>
      <c r="G27">
        <v>0.02</v>
      </c>
      <c r="H27">
        <v>2E-3</v>
      </c>
      <c r="I27">
        <v>4.0000000000000002E-4</v>
      </c>
      <c r="K27">
        <v>0.1</v>
      </c>
      <c r="L27">
        <v>0.3</v>
      </c>
      <c r="N27">
        <v>0.3</v>
      </c>
      <c r="O27">
        <v>0.5</v>
      </c>
      <c r="Q27">
        <v>0.5</v>
      </c>
      <c r="R27">
        <v>0.7</v>
      </c>
      <c r="T27">
        <v>0.2</v>
      </c>
      <c r="U27">
        <v>0.48</v>
      </c>
    </row>
    <row r="28" spans="1:24" x14ac:dyDescent="0.25">
      <c r="A28">
        <v>280</v>
      </c>
      <c r="B28" s="8">
        <v>68.475651999999997</v>
      </c>
      <c r="C28">
        <v>1</v>
      </c>
      <c r="D28" s="8">
        <f>B28+C28</f>
        <v>69.475651999999997</v>
      </c>
      <c r="G28">
        <v>0.02</v>
      </c>
      <c r="H28">
        <v>2E-3</v>
      </c>
      <c r="I28">
        <v>4.0000000000000002E-4</v>
      </c>
      <c r="K28">
        <v>0.1</v>
      </c>
      <c r="L28">
        <v>0.3</v>
      </c>
      <c r="N28">
        <v>0.3</v>
      </c>
      <c r="O28">
        <v>0.5</v>
      </c>
      <c r="Q28">
        <v>0.5</v>
      </c>
      <c r="R28">
        <v>0.7</v>
      </c>
      <c r="T28">
        <v>0.2</v>
      </c>
      <c r="U28">
        <v>0.48</v>
      </c>
    </row>
    <row r="29" spans="1:24" x14ac:dyDescent="0.25">
      <c r="A29">
        <v>275</v>
      </c>
      <c r="B29">
        <v>68.3</v>
      </c>
      <c r="C29">
        <v>1</v>
      </c>
      <c r="D29">
        <v>69.3</v>
      </c>
      <c r="G29">
        <v>0.02</v>
      </c>
      <c r="H29">
        <v>2E-3</v>
      </c>
      <c r="I29">
        <v>4.0000000000000002E-4</v>
      </c>
      <c r="K29">
        <v>0.1</v>
      </c>
      <c r="L29">
        <v>0.3</v>
      </c>
      <c r="N29">
        <v>0.3</v>
      </c>
      <c r="O29">
        <v>0.5</v>
      </c>
      <c r="Q29">
        <v>0.5</v>
      </c>
      <c r="R29">
        <v>0.7</v>
      </c>
      <c r="T29">
        <v>0.2</v>
      </c>
      <c r="U29">
        <v>0.48</v>
      </c>
    </row>
    <row r="31" spans="1:24" x14ac:dyDescent="0.25">
      <c r="A31" t="s">
        <v>0</v>
      </c>
      <c r="C31" t="s">
        <v>2</v>
      </c>
      <c r="D31" t="s">
        <v>1</v>
      </c>
    </row>
    <row r="32" spans="1:24" x14ac:dyDescent="0.25">
      <c r="A32">
        <v>295</v>
      </c>
      <c r="B32">
        <v>69.010000000000005</v>
      </c>
      <c r="C32">
        <v>1.3</v>
      </c>
      <c r="D32" s="8">
        <f>B32+C32</f>
        <v>70.31</v>
      </c>
    </row>
    <row r="33" spans="1:24" x14ac:dyDescent="0.25">
      <c r="A33">
        <v>290</v>
      </c>
      <c r="B33">
        <v>68.83</v>
      </c>
      <c r="C33">
        <v>1.3</v>
      </c>
      <c r="D33" s="8">
        <f t="shared" ref="D33:D34" si="2">B33+C33</f>
        <v>70.13</v>
      </c>
      <c r="G33">
        <v>0.01</v>
      </c>
      <c r="H33">
        <v>2E-3</v>
      </c>
      <c r="I33">
        <v>4.0000000000000002E-4</v>
      </c>
    </row>
    <row r="34" spans="1:24" x14ac:dyDescent="0.25">
      <c r="A34">
        <v>285</v>
      </c>
      <c r="B34">
        <v>68.650000000000006</v>
      </c>
      <c r="C34">
        <v>1.3</v>
      </c>
      <c r="D34" s="8">
        <f t="shared" si="2"/>
        <v>69.95</v>
      </c>
      <c r="G34">
        <v>0.01</v>
      </c>
      <c r="H34">
        <v>2E-3</v>
      </c>
      <c r="I34">
        <v>4.0000000000000002E-4</v>
      </c>
    </row>
    <row r="35" spans="1:24" x14ac:dyDescent="0.25">
      <c r="A35">
        <v>280</v>
      </c>
      <c r="B35" s="8">
        <v>68.475651999999997</v>
      </c>
      <c r="C35">
        <v>1.3</v>
      </c>
      <c r="D35" s="8">
        <f>B35+C35</f>
        <v>69.775651999999994</v>
      </c>
      <c r="G35">
        <v>0.01</v>
      </c>
      <c r="H35">
        <v>2E-3</v>
      </c>
      <c r="I35">
        <v>4.0000000000000002E-4</v>
      </c>
      <c r="K35">
        <v>0.15</v>
      </c>
      <c r="L35">
        <v>0.35</v>
      </c>
      <c r="N35">
        <v>0.42</v>
      </c>
      <c r="O35">
        <v>0.65</v>
      </c>
      <c r="Q35">
        <v>0.7</v>
      </c>
      <c r="R35">
        <v>0.9</v>
      </c>
      <c r="T35">
        <v>0.28000000000000003</v>
      </c>
      <c r="U35">
        <v>0.6</v>
      </c>
      <c r="X35">
        <v>250</v>
      </c>
    </row>
    <row r="36" spans="1:24" x14ac:dyDescent="0.25">
      <c r="A36">
        <v>275</v>
      </c>
      <c r="B36">
        <v>68.3</v>
      </c>
      <c r="C36">
        <v>1.3</v>
      </c>
      <c r="D36" s="8">
        <f>B36+C36</f>
        <v>69.599999999999994</v>
      </c>
      <c r="G36">
        <v>0.01</v>
      </c>
      <c r="H36">
        <v>2E-3</v>
      </c>
      <c r="I36">
        <v>4.0000000000000002E-4</v>
      </c>
    </row>
    <row r="38" spans="1:24" x14ac:dyDescent="0.25">
      <c r="A38" s="3"/>
      <c r="B38" s="3"/>
    </row>
    <row r="39" spans="1:24" x14ac:dyDescent="0.25">
      <c r="A39" t="s">
        <v>0</v>
      </c>
      <c r="C39" t="s">
        <v>2</v>
      </c>
      <c r="D39" t="s">
        <v>1</v>
      </c>
    </row>
    <row r="40" spans="1:24" x14ac:dyDescent="0.25">
      <c r="A40">
        <v>295</v>
      </c>
      <c r="B40">
        <v>69.010000000000005</v>
      </c>
      <c r="C40">
        <v>1.5</v>
      </c>
      <c r="D40" s="8">
        <f>B40+C40</f>
        <v>70.510000000000005</v>
      </c>
    </row>
    <row r="41" spans="1:24" x14ac:dyDescent="0.25">
      <c r="A41">
        <v>290</v>
      </c>
      <c r="B41">
        <v>68.83</v>
      </c>
      <c r="C41">
        <v>1.5</v>
      </c>
      <c r="D41" s="8">
        <f t="shared" ref="D41:D42" si="3">B41+C41</f>
        <v>70.33</v>
      </c>
      <c r="G41">
        <v>1.2E-2</v>
      </c>
      <c r="H41">
        <v>2E-3</v>
      </c>
      <c r="I41">
        <v>4.0000000000000002E-4</v>
      </c>
    </row>
    <row r="42" spans="1:24" x14ac:dyDescent="0.25">
      <c r="A42">
        <v>285</v>
      </c>
      <c r="B42">
        <v>68.650000000000006</v>
      </c>
      <c r="C42">
        <v>1.5</v>
      </c>
      <c r="D42" s="8">
        <f t="shared" si="3"/>
        <v>70.150000000000006</v>
      </c>
      <c r="G42">
        <v>1.2E-2</v>
      </c>
      <c r="H42">
        <v>2E-3</v>
      </c>
      <c r="I42">
        <v>4.0000000000000002E-4</v>
      </c>
    </row>
    <row r="43" spans="1:24" x14ac:dyDescent="0.25">
      <c r="A43">
        <v>280</v>
      </c>
      <c r="B43" s="8">
        <v>68.475651999999997</v>
      </c>
      <c r="C43">
        <v>1.5</v>
      </c>
      <c r="D43" s="8">
        <f>B43+C43</f>
        <v>69.975651999999997</v>
      </c>
      <c r="G43">
        <v>1.2E-2</v>
      </c>
      <c r="H43">
        <v>2E-3</v>
      </c>
      <c r="I43">
        <v>4.0000000000000002E-4</v>
      </c>
      <c r="K43">
        <v>0.2</v>
      </c>
      <c r="L43">
        <v>0.4</v>
      </c>
      <c r="N43">
        <v>0.5</v>
      </c>
      <c r="O43">
        <v>0.7</v>
      </c>
      <c r="T43">
        <v>0.3</v>
      </c>
      <c r="U43">
        <v>0.7</v>
      </c>
      <c r="X43">
        <v>1000</v>
      </c>
    </row>
    <row r="44" spans="1:24" x14ac:dyDescent="0.25">
      <c r="A44">
        <v>275</v>
      </c>
      <c r="B44">
        <v>68.3</v>
      </c>
      <c r="C44">
        <v>1.5</v>
      </c>
      <c r="D44" s="8">
        <f>B44+C44</f>
        <v>69.8</v>
      </c>
      <c r="G44">
        <v>1.2E-2</v>
      </c>
      <c r="H44">
        <v>2E-3</v>
      </c>
      <c r="I44">
        <v>4.0000000000000002E-4</v>
      </c>
    </row>
    <row r="60" spans="1:2" x14ac:dyDescent="0.25">
      <c r="A60" s="3"/>
      <c r="B60" s="3"/>
    </row>
    <row r="63" spans="1:2" x14ac:dyDescent="0.25">
      <c r="A63" s="3"/>
      <c r="B63" s="3"/>
    </row>
    <row r="66" spans="1:2" x14ac:dyDescent="0.25">
      <c r="A66" s="3"/>
      <c r="B66" s="3"/>
    </row>
    <row r="70" spans="1:2" x14ac:dyDescent="0.25">
      <c r="A70" s="3"/>
      <c r="B70" s="3"/>
    </row>
    <row r="71" spans="1:2" x14ac:dyDescent="0.25">
      <c r="A71" s="3"/>
      <c r="B71" s="3"/>
    </row>
    <row r="74" spans="1:2" x14ac:dyDescent="0.25">
      <c r="A74" s="3"/>
      <c r="B74" s="3"/>
    </row>
    <row r="78" spans="1:2" x14ac:dyDescent="0.25">
      <c r="A78" s="3"/>
      <c r="B78" s="3"/>
    </row>
    <row r="79" spans="1:2" x14ac:dyDescent="0.25">
      <c r="A79" s="3"/>
      <c r="B79" s="3"/>
    </row>
    <row r="83" spans="1:2" x14ac:dyDescent="0.25">
      <c r="A83" s="3"/>
      <c r="B83" s="3"/>
    </row>
    <row r="86" spans="1:2" x14ac:dyDescent="0.25">
      <c r="A86" s="3"/>
      <c r="B86" s="3"/>
    </row>
    <row r="87" spans="1:2" x14ac:dyDescent="0.25">
      <c r="A87" s="3"/>
      <c r="B87" s="3"/>
    </row>
    <row r="90" spans="1:2" x14ac:dyDescent="0.25">
      <c r="A90" s="3"/>
      <c r="B90" s="3"/>
    </row>
    <row r="94" spans="1:2" x14ac:dyDescent="0.25">
      <c r="A94" s="3"/>
      <c r="B94" s="3"/>
    </row>
    <row r="95" spans="1:2" x14ac:dyDescent="0.25">
      <c r="A95" s="3"/>
      <c r="B95" s="3"/>
    </row>
    <row r="97" spans="1:2" x14ac:dyDescent="0.25">
      <c r="A97" s="3"/>
      <c r="B97" s="3"/>
    </row>
    <row r="102" spans="1:2" x14ac:dyDescent="0.25">
      <c r="A102" s="3"/>
      <c r="B102" s="3"/>
    </row>
    <row r="103" spans="1:2" x14ac:dyDescent="0.25">
      <c r="A103" s="3"/>
      <c r="B10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Hamamatsu S10362-11-100C apf</vt:lpstr>
      <vt:lpstr>results</vt:lpstr>
      <vt:lpstr>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2015-12-09T11:45:49Z</dcterms:modified>
</cp:coreProperties>
</file>