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amamatsu S10362-11-100C apf" sheetId="1" r:id="rId1"/>
    <sheet name="results" sheetId="2" r:id="rId2"/>
    <sheet name="th" sheetId="3" r:id="rId3"/>
    <sheet name="Лист1" sheetId="4" r:id="rId4"/>
  </sheets>
  <definedNames>
    <definedName name="_xlnm._FilterDatabase" localSheetId="2" hidden="1">th!$A$45:$C$507</definedName>
  </definedNames>
  <calcPr calcId="152511"/>
</workbook>
</file>

<file path=xl/calcChain.xml><?xml version="1.0" encoding="utf-8"?>
<calcChain xmlns="http://schemas.openxmlformats.org/spreadsheetml/2006/main">
  <c r="L6" i="2" l="1"/>
  <c r="K6" i="2"/>
  <c r="E6" i="2"/>
  <c r="L5" i="2"/>
  <c r="K5" i="2"/>
  <c r="E5" i="2"/>
  <c r="L3" i="2"/>
  <c r="K3" i="2"/>
  <c r="E3" i="2"/>
  <c r="U3" i="2"/>
  <c r="R3" i="2"/>
  <c r="U4" i="2"/>
  <c r="R4" i="2"/>
  <c r="L4" i="2"/>
  <c r="K4" i="2"/>
  <c r="E4" i="2"/>
  <c r="U5" i="2"/>
  <c r="R5" i="2"/>
  <c r="U6" i="2"/>
  <c r="R6" i="2"/>
  <c r="AM13" i="2"/>
  <c r="AI13" i="2"/>
  <c r="AE13" i="2"/>
  <c r="AB13" i="2"/>
  <c r="Z13" i="2"/>
  <c r="W13" i="2"/>
  <c r="W14" i="2"/>
  <c r="U13" i="2"/>
  <c r="R13" i="2"/>
  <c r="M14" i="2"/>
  <c r="L14" i="2"/>
  <c r="K14" i="2"/>
  <c r="E14" i="2"/>
  <c r="AM14" i="2"/>
  <c r="AI14" i="2"/>
  <c r="AI15" i="2"/>
  <c r="AE14" i="2" l="1"/>
  <c r="AB14" i="2"/>
  <c r="Z14" i="2"/>
  <c r="U14" i="2"/>
  <c r="R14" i="2"/>
  <c r="M15" i="2"/>
  <c r="L15" i="2"/>
  <c r="K15" i="2"/>
  <c r="E15" i="2"/>
  <c r="AB15" i="2"/>
  <c r="W15" i="2"/>
  <c r="R15" i="2"/>
  <c r="K16" i="2"/>
  <c r="M16" i="2"/>
  <c r="L16" i="2"/>
  <c r="E16" i="2"/>
  <c r="AM16" i="2"/>
  <c r="AI16" i="2"/>
  <c r="AE16" i="2"/>
  <c r="AB16" i="2"/>
  <c r="Z16" i="2"/>
  <c r="W16" i="2"/>
  <c r="U16" i="2"/>
  <c r="R16" i="2"/>
  <c r="M22" i="2"/>
  <c r="L22" i="2"/>
  <c r="K22" i="2"/>
  <c r="E22" i="2"/>
  <c r="E23" i="2"/>
  <c r="AM22" i="2"/>
  <c r="AI22" i="2"/>
  <c r="AE22" i="2"/>
  <c r="AB22" i="2"/>
  <c r="W22" i="2"/>
  <c r="U22" i="2"/>
  <c r="R22" i="2"/>
  <c r="Z22" i="2"/>
  <c r="U23" i="2"/>
  <c r="M23" i="2"/>
  <c r="L23" i="2"/>
  <c r="K23" i="2"/>
  <c r="AM23" i="2"/>
  <c r="AI23" i="2"/>
  <c r="AE23" i="2"/>
  <c r="AB23" i="2"/>
  <c r="Z23" i="2"/>
  <c r="W23" i="2"/>
  <c r="R23" i="2"/>
  <c r="E24" i="2"/>
  <c r="AB24" i="2"/>
  <c r="W24" i="2"/>
  <c r="R24" i="2"/>
  <c r="M25" i="2"/>
  <c r="L25" i="2"/>
  <c r="K25" i="2"/>
  <c r="AM25" i="2"/>
  <c r="AI25" i="2"/>
  <c r="AE25" i="2"/>
  <c r="Z25" i="2"/>
  <c r="U25" i="2"/>
  <c r="E25" i="2"/>
  <c r="B16" i="4" l="1"/>
  <c r="F16" i="4" s="1"/>
  <c r="G16" i="4" s="1"/>
  <c r="AB25" i="2"/>
  <c r="W25" i="2"/>
  <c r="R25" i="2"/>
  <c r="AM66" i="2"/>
  <c r="AI66" i="2"/>
  <c r="AE66" i="2"/>
  <c r="AB66" i="2"/>
  <c r="Z66" i="2"/>
  <c r="W66" i="2"/>
  <c r="U66" i="2"/>
  <c r="R66" i="2"/>
  <c r="M67" i="2"/>
  <c r="L67" i="2"/>
  <c r="K67" i="2"/>
  <c r="E67" i="2"/>
  <c r="AM67" i="2"/>
  <c r="AM68" i="2"/>
  <c r="AI67" i="2"/>
  <c r="AE67" i="2"/>
  <c r="AB67" i="2"/>
  <c r="Z67" i="2"/>
  <c r="W67" i="2"/>
  <c r="U67" i="2"/>
  <c r="R67" i="2"/>
  <c r="M69" i="2"/>
  <c r="L69" i="2"/>
  <c r="K69" i="2"/>
  <c r="E68" i="2"/>
  <c r="AI68" i="2"/>
  <c r="AE68" i="2"/>
  <c r="AB68" i="2"/>
  <c r="Z68" i="2"/>
  <c r="W68" i="2"/>
  <c r="U68" i="2"/>
  <c r="R68" i="2"/>
  <c r="E69" i="2"/>
  <c r="AM69" i="2"/>
  <c r="AI69" i="2"/>
  <c r="AE69" i="2"/>
  <c r="AB69" i="2"/>
  <c r="Z69" i="2"/>
  <c r="W69" i="2"/>
  <c r="U69" i="2"/>
  <c r="R69" i="2"/>
  <c r="M30" i="2"/>
  <c r="L30" i="2"/>
  <c r="K30" i="2"/>
  <c r="E30" i="2"/>
  <c r="AM30" i="2"/>
  <c r="AI30" i="2"/>
  <c r="AE30" i="2"/>
  <c r="AB30" i="2"/>
  <c r="W30" i="2"/>
  <c r="Z30" i="2"/>
  <c r="U30" i="2"/>
  <c r="R30" i="2"/>
  <c r="M31" i="2"/>
  <c r="L31" i="2"/>
  <c r="K31" i="2"/>
  <c r="E31" i="2"/>
  <c r="AM31" i="2"/>
  <c r="AI31" i="2"/>
  <c r="AE31" i="2"/>
  <c r="AB31" i="2"/>
  <c r="Z31" i="2"/>
  <c r="W31" i="2"/>
  <c r="U31" i="2"/>
  <c r="R31" i="2"/>
  <c r="E32" i="2"/>
  <c r="M33" i="2"/>
  <c r="L33" i="2"/>
  <c r="K33" i="2"/>
  <c r="E33" i="2"/>
  <c r="AM33" i="2"/>
  <c r="AI33" i="2"/>
  <c r="AE33" i="2"/>
  <c r="AB33" i="2"/>
  <c r="Z33" i="2"/>
  <c r="W33" i="2"/>
  <c r="E44" i="2"/>
  <c r="F17" i="4" l="1"/>
  <c r="G17" i="4" s="1"/>
  <c r="F18" i="4"/>
  <c r="G18" i="4" s="1"/>
  <c r="F19" i="4"/>
  <c r="G19" i="4" s="1"/>
  <c r="M44" i="2"/>
  <c r="L44" i="2"/>
  <c r="K44" i="2"/>
  <c r="AM44" i="2"/>
  <c r="AI44" i="2"/>
  <c r="AB44" i="2"/>
  <c r="AE44" i="2"/>
  <c r="Z44" i="2"/>
  <c r="W44" i="2"/>
  <c r="U44" i="2"/>
  <c r="R44" i="2"/>
  <c r="E41" i="2"/>
  <c r="K41" i="2"/>
  <c r="L41" i="2"/>
  <c r="M41" i="2"/>
  <c r="R41" i="2"/>
  <c r="U41" i="2"/>
  <c r="W41" i="2"/>
  <c r="Z41" i="2"/>
  <c r="AB41" i="2"/>
  <c r="AE41" i="2"/>
  <c r="AI41" i="2"/>
  <c r="AM41" i="2"/>
  <c r="AM46" i="2"/>
  <c r="AI46" i="2"/>
  <c r="AE46" i="2"/>
  <c r="AB46" i="2"/>
  <c r="Z46" i="2"/>
  <c r="W46" i="2"/>
  <c r="U46" i="2"/>
  <c r="R46" i="2"/>
  <c r="E46" i="2"/>
  <c r="K46" i="2"/>
  <c r="L46" i="2"/>
  <c r="M46" i="2"/>
  <c r="E39" i="2"/>
  <c r="M39" i="2"/>
  <c r="L39" i="2"/>
  <c r="K39" i="2"/>
  <c r="AM39" i="2"/>
  <c r="AI39" i="2"/>
  <c r="AE39" i="2"/>
  <c r="AB39" i="2"/>
  <c r="Z39" i="2"/>
  <c r="W39" i="2"/>
  <c r="U39" i="2"/>
  <c r="R39" i="2"/>
  <c r="E38" i="2"/>
  <c r="M38" i="2"/>
  <c r="L38" i="2"/>
  <c r="K38" i="2"/>
  <c r="AM38" i="2"/>
  <c r="AI38" i="2"/>
  <c r="AE38" i="2"/>
  <c r="AB38" i="2"/>
  <c r="Z38" i="2"/>
  <c r="W38" i="2"/>
  <c r="U38" i="2"/>
  <c r="R38" i="2"/>
  <c r="C39" i="2"/>
  <c r="M37" i="2" l="1"/>
  <c r="L37" i="2"/>
  <c r="K37" i="2"/>
  <c r="M47" i="2"/>
  <c r="L47" i="2"/>
  <c r="K47" i="2"/>
  <c r="E47" i="2"/>
  <c r="AM47" i="2"/>
  <c r="AI47" i="2"/>
  <c r="AE47" i="2"/>
  <c r="AB47" i="2"/>
  <c r="Z47" i="2"/>
  <c r="W47" i="2"/>
  <c r="E40" i="2"/>
  <c r="AM40" i="2"/>
  <c r="AI40" i="2"/>
  <c r="AE40" i="2"/>
  <c r="AB40" i="2"/>
  <c r="Z40" i="2"/>
  <c r="W40" i="2"/>
  <c r="R40" i="2"/>
  <c r="U40" i="2"/>
  <c r="E37" i="2"/>
  <c r="AM37" i="2"/>
  <c r="AI37" i="2"/>
  <c r="AE37" i="2"/>
  <c r="AB37" i="2"/>
  <c r="Z37" i="2"/>
  <c r="W37" i="2"/>
  <c r="U37" i="2"/>
  <c r="R37" i="2"/>
  <c r="M40" i="2" l="1"/>
  <c r="L40" i="2"/>
  <c r="K40" i="2"/>
  <c r="U33" i="2"/>
  <c r="R33" i="2"/>
  <c r="AM32" i="2"/>
  <c r="AI32" i="2"/>
  <c r="AE32" i="2"/>
  <c r="AB32" i="2"/>
  <c r="Z32" i="2"/>
  <c r="W32" i="2"/>
  <c r="U32" i="2"/>
  <c r="R32" i="2"/>
  <c r="M32" i="2"/>
  <c r="L32" i="2"/>
  <c r="K32" i="2"/>
  <c r="U29" i="2"/>
  <c r="R29" i="2"/>
  <c r="N29" i="2"/>
  <c r="M29" i="2"/>
  <c r="L29" i="2"/>
  <c r="K29" i="2"/>
  <c r="AM61" i="2"/>
  <c r="AI61" i="2"/>
  <c r="AE61" i="2"/>
  <c r="AB61" i="2"/>
  <c r="Z61" i="2"/>
  <c r="W61" i="2"/>
  <c r="U61" i="2"/>
  <c r="R61" i="2"/>
  <c r="M61" i="2"/>
  <c r="L61" i="2"/>
  <c r="K61" i="2"/>
  <c r="AM54" i="2"/>
  <c r="AI54" i="2"/>
  <c r="AE54" i="2"/>
  <c r="AB54" i="2"/>
  <c r="Z54" i="2"/>
  <c r="W54" i="2"/>
  <c r="U54" i="2"/>
  <c r="R54" i="2"/>
  <c r="M54" i="2"/>
  <c r="L54" i="2"/>
  <c r="K54" i="2"/>
  <c r="AM15" i="2"/>
  <c r="AE15" i="2"/>
  <c r="Z15" i="2"/>
  <c r="U15" i="2"/>
  <c r="M75" i="2"/>
  <c r="L75" i="2"/>
  <c r="K75" i="2"/>
  <c r="M68" i="2" l="1"/>
  <c r="L68" i="2"/>
  <c r="K68" i="2"/>
  <c r="K24" i="2"/>
  <c r="AM24" i="2"/>
  <c r="AI24" i="2"/>
  <c r="AE24" i="2"/>
  <c r="Z24" i="2"/>
  <c r="U24" i="2"/>
  <c r="M24" i="2"/>
  <c r="K36" i="2"/>
  <c r="L24" i="2"/>
  <c r="D28" i="3" l="1"/>
  <c r="D43" i="3"/>
  <c r="D35" i="3"/>
  <c r="D20" i="3"/>
  <c r="D6" i="3"/>
  <c r="D13" i="3"/>
  <c r="D19" i="3" l="1"/>
  <c r="D44" i="3"/>
  <c r="D42" i="3"/>
  <c r="D41" i="3"/>
  <c r="D40" i="3"/>
  <c r="D36" i="3"/>
  <c r="D34" i="3"/>
  <c r="D33" i="3"/>
  <c r="D32" i="3"/>
  <c r="D21" i="3"/>
  <c r="D18" i="3"/>
  <c r="D17" i="3"/>
  <c r="D4" i="3"/>
  <c r="D5" i="3"/>
  <c r="D7" i="3"/>
  <c r="D3" i="3"/>
  <c r="R36" i="2" l="1"/>
  <c r="U36" i="2"/>
  <c r="N36" i="2"/>
  <c r="M36" i="2"/>
  <c r="L36" i="2"/>
  <c r="R47" i="2" l="1"/>
  <c r="U47" i="2"/>
  <c r="N3" i="1"/>
  <c r="N4" i="1"/>
  <c r="N5" i="1"/>
  <c r="N6" i="1"/>
  <c r="N7" i="1"/>
  <c r="N8" i="1"/>
  <c r="N9" i="1"/>
  <c r="N10" i="1"/>
  <c r="N11" i="1"/>
  <c r="N12" i="1"/>
  <c r="N2" i="1"/>
  <c r="Y6" i="1"/>
  <c r="U6" i="1"/>
  <c r="Q6" i="1"/>
  <c r="L6" i="1"/>
  <c r="I6" i="1"/>
  <c r="D6" i="1"/>
  <c r="G6" i="1"/>
  <c r="I3" i="1"/>
  <c r="I4" i="1"/>
  <c r="I5" i="1"/>
  <c r="I7" i="1"/>
  <c r="I8" i="1"/>
  <c r="I9" i="1"/>
  <c r="I10" i="1"/>
  <c r="I11" i="1"/>
  <c r="I12" i="1"/>
  <c r="I2" i="1"/>
  <c r="Y3" i="1"/>
  <c r="U3" i="1"/>
  <c r="Q3" i="1"/>
  <c r="L3" i="1"/>
  <c r="G3" i="1"/>
  <c r="D3" i="1"/>
  <c r="Y4" i="1"/>
  <c r="U4" i="1"/>
  <c r="Q4" i="1"/>
  <c r="L4" i="1"/>
  <c r="D4" i="1"/>
  <c r="G4" i="1"/>
  <c r="Y2" i="1"/>
  <c r="U2" i="1"/>
  <c r="Q2" i="1"/>
  <c r="L2" i="1"/>
  <c r="D2" i="1"/>
  <c r="G2" i="1"/>
  <c r="G5" i="1"/>
  <c r="Y5" i="1"/>
  <c r="Y7" i="1"/>
  <c r="U5" i="1"/>
  <c r="Q5" i="1"/>
  <c r="L5" i="1"/>
  <c r="D5" i="1"/>
  <c r="Y12" i="1"/>
  <c r="U12" i="1"/>
  <c r="Q12" i="1"/>
  <c r="L12" i="1"/>
  <c r="D12" i="1"/>
  <c r="G12" i="1"/>
  <c r="D8" i="1"/>
  <c r="D9" i="1"/>
  <c r="D10" i="1"/>
  <c r="D11" i="1"/>
  <c r="D7" i="1"/>
  <c r="Y9" i="1"/>
  <c r="U9" i="1"/>
  <c r="Q9" i="1"/>
  <c r="L9" i="1"/>
  <c r="G9" i="1"/>
  <c r="Y8" i="1"/>
  <c r="U8" i="1"/>
  <c r="Q8" i="1"/>
  <c r="L8" i="1"/>
  <c r="G8" i="1"/>
  <c r="Y11" i="1"/>
  <c r="U11" i="1"/>
  <c r="Q11" i="1"/>
  <c r="L11" i="1"/>
  <c r="G11" i="1"/>
  <c r="Y10" i="1"/>
  <c r="U10" i="1"/>
  <c r="Q10" i="1"/>
  <c r="L10" i="1"/>
  <c r="G10" i="1"/>
  <c r="U7" i="1"/>
  <c r="Q7" i="1"/>
  <c r="L7" i="1"/>
  <c r="G7" i="1"/>
</calcChain>
</file>

<file path=xl/sharedStrings.xml><?xml version="1.0" encoding="utf-8"?>
<sst xmlns="http://schemas.openxmlformats.org/spreadsheetml/2006/main" count="337" uniqueCount="52">
  <si>
    <t>T</t>
  </si>
  <si>
    <t>V</t>
  </si>
  <si>
    <t>dV</t>
  </si>
  <si>
    <t>nu_dc</t>
  </si>
  <si>
    <t>nu_f, [1 / ns]</t>
  </si>
  <si>
    <t>nu_s, [1 / ns]</t>
  </si>
  <si>
    <t>nu_dc, [1 / ns]</t>
  </si>
  <si>
    <t>p_s</t>
  </si>
  <si>
    <t>p_f</t>
  </si>
  <si>
    <t>min_time, ns</t>
  </si>
  <si>
    <t>N_1e</t>
  </si>
  <si>
    <t>N_2e</t>
  </si>
  <si>
    <t>N_3e</t>
  </si>
  <si>
    <t>N_4e</t>
  </si>
  <si>
    <t>X-talk</t>
  </si>
  <si>
    <t xml:space="preserve"> err nu_f, [1 / ns]</t>
  </si>
  <si>
    <t xml:space="preserve"> err nu_s, [1 / ns]</t>
  </si>
  <si>
    <t xml:space="preserve"> err nu_dc, [1 / ns]</t>
  </si>
  <si>
    <t>err p_s</t>
  </si>
  <si>
    <t>err p_f</t>
  </si>
  <si>
    <t>rel</t>
  </si>
  <si>
    <t>1 / nu_f</t>
  </si>
  <si>
    <t>1 / nu_s</t>
  </si>
  <si>
    <t>nu_dc, kHz</t>
  </si>
  <si>
    <t>err nu_dc</t>
  </si>
  <si>
    <t>p1</t>
  </si>
  <si>
    <t>p2</t>
  </si>
  <si>
    <t>p3</t>
  </si>
  <si>
    <t>p4</t>
  </si>
  <si>
    <t>th_amp_start, V</t>
  </si>
  <si>
    <t>th_amp_stop, V</t>
  </si>
  <si>
    <t>th_der, dV/dt</t>
  </si>
  <si>
    <t>A1 left</t>
  </si>
  <si>
    <t>A1 right</t>
  </si>
  <si>
    <t>A2 left</t>
  </si>
  <si>
    <t>A2 right</t>
  </si>
  <si>
    <t>B1 left</t>
  </si>
  <si>
    <t>B1 right</t>
  </si>
  <si>
    <t>C1 left</t>
  </si>
  <si>
    <t>C1 right</t>
  </si>
  <si>
    <t>V_BD</t>
  </si>
  <si>
    <t>N files</t>
  </si>
  <si>
    <t>new</t>
  </si>
  <si>
    <t>p</t>
  </si>
  <si>
    <t>P_1</t>
  </si>
  <si>
    <t>q</t>
  </si>
  <si>
    <t>P_2</t>
  </si>
  <si>
    <t>P_3</t>
  </si>
  <si>
    <t>P_4</t>
  </si>
  <si>
    <t>E</t>
  </si>
  <si>
    <t>.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</si>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</sst>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ill="1"/>
    <xf numFmtId="0" fontId="2" fillId="0" borderId="0" xfId="0" applyFont="1" applyFill="1"/>
    <xf numFmtId="1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apf'!$D$1</c:f>
              <c:strCache>
                <c:ptCount val="1"/>
                <c:pt idx="0">
                  <c:v>1 / nu_f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apf'!$D$2:$D$12</c:f>
              <c:numCache>
                <c:formatCode>0.0</c:formatCode>
                <c:ptCount val="11"/>
                <c:pt idx="0">
                  <c:v>1.1462027449263334</c:v>
                </c:pt>
                <c:pt idx="1">
                  <c:v>29.447968384661142</c:v>
                </c:pt>
                <c:pt idx="2">
                  <c:v>22.838037207730217</c:v>
                </c:pt>
                <c:pt idx="3">
                  <c:v>22.63575226527291</c:v>
                </c:pt>
                <c:pt idx="4">
                  <c:v>21.675047685104907</c:v>
                </c:pt>
                <c:pt idx="5">
                  <c:v>21.342986054492911</c:v>
                </c:pt>
                <c:pt idx="6">
                  <c:v>21.064028326905294</c:v>
                </c:pt>
                <c:pt idx="7">
                  <c:v>19.058328012883429</c:v>
                </c:pt>
                <c:pt idx="8">
                  <c:v>13.092586846401698</c:v>
                </c:pt>
                <c:pt idx="9">
                  <c:v>12.478490202513418</c:v>
                </c:pt>
                <c:pt idx="10">
                  <c:v>11.955072836281255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68592"/>
        <c:axId val="318868984"/>
      </c:scatterChart>
      <c:valAx>
        <c:axId val="31886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68984"/>
        <c:crosses val="autoZero"/>
        <c:crossBetween val="midCat"/>
      </c:valAx>
      <c:valAx>
        <c:axId val="31886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6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th!$G$1</c:f>
              <c:strCache>
                <c:ptCount val="1"/>
                <c:pt idx="0">
                  <c:v>th_amp_start,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(th!$C$7,th!$C$14,th!$C$21,th!$C$29,th!$C$36,th!$C$44)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</c:numCache>
            </c:numRef>
          </c:xVal>
          <c:yVal>
            <c:numRef>
              <c:f>(th!$G$7,th!$G$14,th!$G$21,th!$G$29,th!$G$36,th!$G$44)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0.02</c:v>
                </c:pt>
                <c:pt idx="4">
                  <c:v>0.01</c:v>
                </c:pt>
                <c:pt idx="5">
                  <c:v>1.2E-2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07304"/>
        <c:axId val="320807696"/>
      </c:scatterChart>
      <c:valAx>
        <c:axId val="32080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7696"/>
        <c:crosses val="autoZero"/>
        <c:crossBetween val="midCat"/>
      </c:valAx>
      <c:valAx>
        <c:axId val="3208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th!$I$1</c:f>
              <c:strCache>
                <c:ptCount val="1"/>
                <c:pt idx="0">
                  <c:v>th_der, dV/dt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(th!$C$7,th!$C$14,th!$C$21,th!$C$29,th!$C$36,th!$C$44)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</c:numCache>
            </c:numRef>
          </c:xVal>
          <c:yVal>
            <c:numRef>
              <c:f>(th!$I$7,th!$I$14,th!$I$21,th!$I$29,th!$I$36,th!$I$44)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08480"/>
        <c:axId val="320808872"/>
      </c:scatterChart>
      <c:valAx>
        <c:axId val="3208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8872"/>
        <c:crosses val="autoZero"/>
        <c:crossBetween val="midCat"/>
      </c:valAx>
      <c:valAx>
        <c:axId val="32080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apf'!$W$1</c:f>
              <c:strCache>
                <c:ptCount val="1"/>
                <c:pt idx="0">
                  <c:v>p_f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apf'!$W$2:$W$12</c:f>
              <c:numCache>
                <c:formatCode>0.00%</c:formatCode>
                <c:ptCount val="11"/>
                <c:pt idx="0">
                  <c:v>9.9298800000000003E-3</c:v>
                </c:pt>
                <c:pt idx="1">
                  <c:v>4.8117199999999999E-2</c:v>
                </c:pt>
                <c:pt idx="2">
                  <c:v>5.3572000000000002E-2</c:v>
                </c:pt>
                <c:pt idx="3">
                  <c:v>5.3997700000000003E-2</c:v>
                </c:pt>
                <c:pt idx="4">
                  <c:v>5.5761999999999999E-2</c:v>
                </c:pt>
                <c:pt idx="5">
                  <c:v>5.50123E-2</c:v>
                </c:pt>
                <c:pt idx="6">
                  <c:v>5.5704499999999997E-2</c:v>
                </c:pt>
                <c:pt idx="7">
                  <c:v>6.29556E-2</c:v>
                </c:pt>
                <c:pt idx="8">
                  <c:v>0.12582199999999999</c:v>
                </c:pt>
                <c:pt idx="9">
                  <c:v>0.137326</c:v>
                </c:pt>
                <c:pt idx="10">
                  <c:v>0.155389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69768"/>
        <c:axId val="318870160"/>
      </c:scatterChart>
      <c:valAx>
        <c:axId val="31886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0160"/>
        <c:crosses val="autoZero"/>
        <c:crossBetween val="midCat"/>
      </c:valAx>
      <c:valAx>
        <c:axId val="3188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6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apf'!$G$1</c:f>
              <c:strCache>
                <c:ptCount val="1"/>
                <c:pt idx="0">
                  <c:v>rel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apf'!$G$2:$G$12</c:f>
              <c:numCache>
                <c:formatCode>0.0%</c:formatCode>
                <c:ptCount val="11"/>
                <c:pt idx="0">
                  <c:v>0.78809805993723392</c:v>
                </c:pt>
                <c:pt idx="1">
                  <c:v>0.33377210806226476</c:v>
                </c:pt>
                <c:pt idx="2">
                  <c:v>0.2969652816158368</c:v>
                </c:pt>
                <c:pt idx="3">
                  <c:v>0.30473607844646305</c:v>
                </c:pt>
                <c:pt idx="4">
                  <c:v>0.30831671579677472</c:v>
                </c:pt>
                <c:pt idx="5">
                  <c:v>0.36641211598632339</c:v>
                </c:pt>
                <c:pt idx="6">
                  <c:v>0.37561585952820792</c:v>
                </c:pt>
                <c:pt idx="7">
                  <c:v>0.36320408610552596</c:v>
                </c:pt>
                <c:pt idx="8">
                  <c:v>0.345949350018526</c:v>
                </c:pt>
                <c:pt idx="9">
                  <c:v>0.46320654771337905</c:v>
                </c:pt>
                <c:pt idx="10">
                  <c:v>0.56901603773020981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70944"/>
        <c:axId val="318871336"/>
      </c:scatterChart>
      <c:valAx>
        <c:axId val="3188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1336"/>
        <c:crosses val="autoZero"/>
        <c:crossBetween val="midCat"/>
      </c:valAx>
      <c:valAx>
        <c:axId val="3188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nu_dc, kHz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results!$A$37:$A$47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results!$R$37:$R$47</c:f>
              <c:numCache>
                <c:formatCode>General</c:formatCode>
                <c:ptCount val="11"/>
                <c:pt idx="0">
                  <c:v>312.38099999999997</c:v>
                </c:pt>
                <c:pt idx="1">
                  <c:v>255.33799999999997</c:v>
                </c:pt>
                <c:pt idx="2">
                  <c:v>224.72900000000001</c:v>
                </c:pt>
                <c:pt idx="3">
                  <c:v>196.364</c:v>
                </c:pt>
                <c:pt idx="4">
                  <c:v>203.52099999999999</c:v>
                </c:pt>
                <c:pt idx="7">
                  <c:v>151.65099999999998</c:v>
                </c:pt>
                <c:pt idx="9">
                  <c:v>141.49700000000001</c:v>
                </c:pt>
                <c:pt idx="10">
                  <c:v>120.50099999999999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results!$B$33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results!$A$30:$A$33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results!$R$30:$R$33</c:f>
              <c:numCache>
                <c:formatCode>General</c:formatCode>
                <c:ptCount val="4"/>
                <c:pt idx="0">
                  <c:v>230.48499999999999</c:v>
                </c:pt>
                <c:pt idx="1">
                  <c:v>192.37</c:v>
                </c:pt>
                <c:pt idx="2">
                  <c:v>133.994</c:v>
                </c:pt>
                <c:pt idx="3">
                  <c:v>114.9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results!$B$25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results!$A$22:$A$25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results!$R$22:$R$25</c:f>
              <c:numCache>
                <c:formatCode>General</c:formatCode>
                <c:ptCount val="4"/>
                <c:pt idx="0">
                  <c:v>228.56299999999999</c:v>
                </c:pt>
                <c:pt idx="1">
                  <c:v>161.71700000000001</c:v>
                </c:pt>
                <c:pt idx="2">
                  <c:v>137.36299999999997</c:v>
                </c:pt>
                <c:pt idx="3">
                  <c:v>100.25700000000001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results!$B$69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results!$A$66:$A$69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results!$R$66:$R$69</c:f>
              <c:numCache>
                <c:formatCode>General</c:formatCode>
                <c:ptCount val="4"/>
                <c:pt idx="0">
                  <c:v>335.637</c:v>
                </c:pt>
                <c:pt idx="1">
                  <c:v>246.35999999999999</c:v>
                </c:pt>
                <c:pt idx="2">
                  <c:v>191.05500000000001</c:v>
                </c:pt>
                <c:pt idx="3">
                  <c:v>147.19499999999999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results!$B$16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results!$A$12:$A$16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results!$R$12:$R$16</c:f>
              <c:numCache>
                <c:formatCode>General</c:formatCode>
                <c:ptCount val="5"/>
                <c:pt idx="1">
                  <c:v>127.38300000000002</c:v>
                </c:pt>
                <c:pt idx="2">
                  <c:v>109.37799999999999</c:v>
                </c:pt>
                <c:pt idx="3">
                  <c:v>280.029</c:v>
                </c:pt>
                <c:pt idx="4">
                  <c:v>64.810900000000004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results!$B$6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results!$A$2:$A$6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results!$R$2:$R$6</c:f>
              <c:numCache>
                <c:formatCode>General</c:formatCode>
                <c:ptCount val="5"/>
                <c:pt idx="1">
                  <c:v>63.278299999999994</c:v>
                </c:pt>
                <c:pt idx="2">
                  <c:v>63.724600000000009</c:v>
                </c:pt>
                <c:pt idx="3">
                  <c:v>103.07600000000001</c:v>
                </c:pt>
                <c:pt idx="4">
                  <c:v>37.437200000000004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72120"/>
        <c:axId val="318872512"/>
      </c:scatterChart>
      <c:valAx>
        <c:axId val="31887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2512"/>
        <c:crosses val="autoZero"/>
        <c:crossBetween val="midCat"/>
      </c:valAx>
      <c:valAx>
        <c:axId val="3188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/ nu_s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results!$B$41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results!$A$37:$A$47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results!$AB$37:$AB$47</c:f>
              <c:numCache>
                <c:formatCode>General</c:formatCode>
                <c:ptCount val="11"/>
                <c:pt idx="0">
                  <c:v>173.25947859292512</c:v>
                </c:pt>
                <c:pt idx="1">
                  <c:v>164.82610845557934</c:v>
                </c:pt>
                <c:pt idx="2">
                  <c:v>165.19068787054337</c:v>
                </c:pt>
                <c:pt idx="3">
                  <c:v>164.92533005681676</c:v>
                </c:pt>
                <c:pt idx="4">
                  <c:v>179.20536755916913</c:v>
                </c:pt>
                <c:pt idx="7">
                  <c:v>170.4837989245882</c:v>
                </c:pt>
                <c:pt idx="9">
                  <c:v>161.33013469452945</c:v>
                </c:pt>
                <c:pt idx="10">
                  <c:v>165.29936541573616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results!$B$33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results!$A$30:$A$33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results!$AB$30:$AB$33</c:f>
              <c:numCache>
                <c:formatCode>General</c:formatCode>
                <c:ptCount val="4"/>
                <c:pt idx="0">
                  <c:v>139.9999440000224</c:v>
                </c:pt>
                <c:pt idx="1">
                  <c:v>159.35086830288139</c:v>
                </c:pt>
                <c:pt idx="2">
                  <c:v>165.24282433035344</c:v>
                </c:pt>
                <c:pt idx="3">
                  <c:v>168.78064423571905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results!$B$25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results!$A$22:$A$25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results!$AB$22:$AB$25</c:f>
              <c:numCache>
                <c:formatCode>General</c:formatCode>
                <c:ptCount val="4"/>
                <c:pt idx="0">
                  <c:v>203.40251730955424</c:v>
                </c:pt>
                <c:pt idx="1">
                  <c:v>194.4295921839304</c:v>
                </c:pt>
                <c:pt idx="2">
                  <c:v>190.91292652334198</c:v>
                </c:pt>
                <c:pt idx="3">
                  <c:v>184.01464756594623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results!$B$69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results!$A$66:$A$69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results!$AB$66:$AB$69</c:f>
              <c:numCache>
                <c:formatCode>General</c:formatCode>
                <c:ptCount val="4"/>
                <c:pt idx="0">
                  <c:v>160.72286716737199</c:v>
                </c:pt>
                <c:pt idx="1">
                  <c:v>157.41933046410367</c:v>
                </c:pt>
                <c:pt idx="2">
                  <c:v>189.97754465422187</c:v>
                </c:pt>
                <c:pt idx="3">
                  <c:v>182.66308159925183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results!$B$16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results!$A$12:$A$16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results!$AB$12:$AB$16</c:f>
              <c:numCache>
                <c:formatCode>General</c:formatCode>
                <c:ptCount val="5"/>
                <c:pt idx="1">
                  <c:v>160.09323830198707</c:v>
                </c:pt>
                <c:pt idx="2">
                  <c:v>150.42117930204572</c:v>
                </c:pt>
                <c:pt idx="3">
                  <c:v>250</c:v>
                </c:pt>
                <c:pt idx="4">
                  <c:v>166.6352836882387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3352"/>
        <c:axId val="320603744"/>
      </c:scatterChart>
      <c:valAx>
        <c:axId val="32060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3744"/>
        <c:crosses val="autoZero"/>
        <c:crossBetween val="midCat"/>
      </c:valAx>
      <c:valAx>
        <c:axId val="32060374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 / nu_f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results!$B$41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results!$A$37:$A$47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results!$W$37:$W$47</c:f>
              <c:numCache>
                <c:formatCode>General</c:formatCode>
                <c:ptCount val="11"/>
                <c:pt idx="0">
                  <c:v>34.159772086000643</c:v>
                </c:pt>
                <c:pt idx="1">
                  <c:v>35.078857271145537</c:v>
                </c:pt>
                <c:pt idx="2">
                  <c:v>33.699080689078805</c:v>
                </c:pt>
                <c:pt idx="3">
                  <c:v>35.907545252483906</c:v>
                </c:pt>
                <c:pt idx="4">
                  <c:v>35.918766118546294</c:v>
                </c:pt>
                <c:pt idx="7">
                  <c:v>35.425441843823393</c:v>
                </c:pt>
                <c:pt idx="9">
                  <c:v>37.820195227847769</c:v>
                </c:pt>
                <c:pt idx="10">
                  <c:v>40.561204830028267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results!$B$33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results!$A$30:$A$33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results!$W$30:$W$33</c:f>
              <c:numCache>
                <c:formatCode>General</c:formatCode>
                <c:ptCount val="4"/>
                <c:pt idx="0">
                  <c:v>29.167954918008878</c:v>
                </c:pt>
                <c:pt idx="1">
                  <c:v>35.598970477773783</c:v>
                </c:pt>
                <c:pt idx="2">
                  <c:v>38.8648358737981</c:v>
                </c:pt>
                <c:pt idx="3">
                  <c:v>40.954904554594933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results!$B$25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results!$A$22:$A$25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results!$W$22:$W$25</c:f>
              <c:numCache>
                <c:formatCode>General</c:formatCode>
                <c:ptCount val="4"/>
                <c:pt idx="0">
                  <c:v>36.187174541598964</c:v>
                </c:pt>
                <c:pt idx="1">
                  <c:v>35.860802708207821</c:v>
                </c:pt>
                <c:pt idx="2">
                  <c:v>36.547971039387747</c:v>
                </c:pt>
                <c:pt idx="3">
                  <c:v>38.453256221736858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results!$B$69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results!$A$66:$A$69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results!$W$66:$W$69</c:f>
              <c:numCache>
                <c:formatCode>General</c:formatCode>
                <c:ptCount val="4"/>
                <c:pt idx="0">
                  <c:v>30.9831575555528</c:v>
                </c:pt>
                <c:pt idx="1">
                  <c:v>29.147295859626624</c:v>
                </c:pt>
                <c:pt idx="2">
                  <c:v>26.955703692122732</c:v>
                </c:pt>
                <c:pt idx="3">
                  <c:v>26.987421162995929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results!$B$16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results!$A$12:$A$16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results!$W$12:$W$16</c:f>
              <c:numCache>
                <c:formatCode>General</c:formatCode>
                <c:ptCount val="5"/>
                <c:pt idx="1">
                  <c:v>37.044445926222281</c:v>
                </c:pt>
                <c:pt idx="2">
                  <c:v>34.68380509088891</c:v>
                </c:pt>
                <c:pt idx="3">
                  <c:v>35.428202975260483</c:v>
                </c:pt>
                <c:pt idx="4">
                  <c:v>39.371163772229941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4528"/>
        <c:axId val="320604920"/>
      </c:scatterChart>
      <c:valAx>
        <c:axId val="3206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4920"/>
        <c:crosses val="autoZero"/>
        <c:crossBetween val="midCat"/>
      </c:valAx>
      <c:valAx>
        <c:axId val="3206049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p_s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results!$B$47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results!$A$37:$A$47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results!$AG$37:$AG$47</c:f>
              <c:numCache>
                <c:formatCode>0.00%</c:formatCode>
                <c:ptCount val="11"/>
                <c:pt idx="0">
                  <c:v>0.138381</c:v>
                </c:pt>
                <c:pt idx="1">
                  <c:v>0.136215</c:v>
                </c:pt>
                <c:pt idx="2">
                  <c:v>0.14887300000000001</c:v>
                </c:pt>
                <c:pt idx="3">
                  <c:v>0.15032899999999999</c:v>
                </c:pt>
                <c:pt idx="4">
                  <c:v>0.14457300000000001</c:v>
                </c:pt>
                <c:pt idx="7">
                  <c:v>0.153254</c:v>
                </c:pt>
                <c:pt idx="9">
                  <c:v>0.15157799999999999</c:v>
                </c:pt>
                <c:pt idx="10">
                  <c:v>0.15487400000000001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results!$B$33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results!$A$30:$A$33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results!$AK$30:$AK$33</c:f>
              <c:numCache>
                <c:formatCode>0.00%</c:formatCode>
                <c:ptCount val="4"/>
                <c:pt idx="0">
                  <c:v>6.4870300000000006E-2</c:v>
                </c:pt>
                <c:pt idx="1">
                  <c:v>7.1775900000000004E-2</c:v>
                </c:pt>
                <c:pt idx="2">
                  <c:v>7.8966499999999995E-2</c:v>
                </c:pt>
                <c:pt idx="3">
                  <c:v>8.2481200000000005E-2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results!$B$25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results!$A$22:$A$25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results!$AG$22:$AG$25</c:f>
              <c:numCache>
                <c:formatCode>0.00%</c:formatCode>
                <c:ptCount val="4"/>
                <c:pt idx="0">
                  <c:v>8.1295800000000001E-2</c:v>
                </c:pt>
                <c:pt idx="1">
                  <c:v>8.3371700000000007E-2</c:v>
                </c:pt>
                <c:pt idx="2">
                  <c:v>8.4318000000000004E-2</c:v>
                </c:pt>
                <c:pt idx="3">
                  <c:v>8.8070200000000001E-2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results!$B$69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results!$A$66:$A$69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results!$AG$66:$AG$69</c:f>
              <c:numCache>
                <c:formatCode>0.00%</c:formatCode>
                <c:ptCount val="4"/>
                <c:pt idx="0">
                  <c:v>0.23214699999999999</c:v>
                </c:pt>
                <c:pt idx="1">
                  <c:v>0.23960899999999999</c:v>
                </c:pt>
                <c:pt idx="2">
                  <c:v>0.203927</c:v>
                </c:pt>
                <c:pt idx="3">
                  <c:v>0.222777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results!$B$16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results!$A$12:$A$16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results!$AG$12:$AG$16</c:f>
              <c:numCache>
                <c:formatCode>0.00%</c:formatCode>
                <c:ptCount val="5"/>
                <c:pt idx="1">
                  <c:v>3.5004E-2</c:v>
                </c:pt>
                <c:pt idx="2">
                  <c:v>4.4047000000000003E-2</c:v>
                </c:pt>
                <c:pt idx="3">
                  <c:v>3.7555199999999997E-2</c:v>
                </c:pt>
                <c:pt idx="4">
                  <c:v>4.6854699999999999E-2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2960"/>
        <c:axId val="320602568"/>
      </c:scatterChart>
      <c:valAx>
        <c:axId val="3206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2568"/>
        <c:crosses val="autoZero"/>
        <c:crossBetween val="midCat"/>
      </c:valAx>
      <c:valAx>
        <c:axId val="32060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p_f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82499999999999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results!$B$47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results!$A$37:$A$47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results!$AK$37:$AK$47</c:f>
              <c:numCache>
                <c:formatCode>0.00%</c:formatCode>
                <c:ptCount val="11"/>
                <c:pt idx="0">
                  <c:v>9.3510800000000005E-2</c:v>
                </c:pt>
                <c:pt idx="1">
                  <c:v>9.7086699999999998E-2</c:v>
                </c:pt>
                <c:pt idx="2">
                  <c:v>9.2839699999999997E-2</c:v>
                </c:pt>
                <c:pt idx="3">
                  <c:v>9.39633E-2</c:v>
                </c:pt>
                <c:pt idx="4">
                  <c:v>0.102896</c:v>
                </c:pt>
                <c:pt idx="7">
                  <c:v>9.9498100000000006E-2</c:v>
                </c:pt>
                <c:pt idx="9">
                  <c:v>9.3213599999999994E-2</c:v>
                </c:pt>
                <c:pt idx="10">
                  <c:v>9.9045900000000006E-2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results!$B$33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results!$A$30:$A$33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results!$AK$30:$AK$33</c:f>
              <c:numCache>
                <c:formatCode>0.00%</c:formatCode>
                <c:ptCount val="4"/>
                <c:pt idx="0">
                  <c:v>6.4870300000000006E-2</c:v>
                </c:pt>
                <c:pt idx="1">
                  <c:v>7.1775900000000004E-2</c:v>
                </c:pt>
                <c:pt idx="2">
                  <c:v>7.8966499999999995E-2</c:v>
                </c:pt>
                <c:pt idx="3">
                  <c:v>8.2481200000000005E-2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results!$B$25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results!$A$22:$A$25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results!$AK$22:$AK$25</c:f>
              <c:numCache>
                <c:formatCode>0.00%</c:formatCode>
                <c:ptCount val="4"/>
                <c:pt idx="0">
                  <c:v>8.1297099999999997E-2</c:v>
                </c:pt>
                <c:pt idx="1">
                  <c:v>8.2688999999999999E-2</c:v>
                </c:pt>
                <c:pt idx="2">
                  <c:v>8.6150500000000005E-2</c:v>
                </c:pt>
                <c:pt idx="3">
                  <c:v>9.0066499999999994E-2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results!$B$69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results!$A$66:$A$69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results!$AK$66:$AK$69</c:f>
              <c:numCache>
                <c:formatCode>0.00%</c:formatCode>
                <c:ptCount val="4"/>
                <c:pt idx="0">
                  <c:v>0.24408299999999999</c:v>
                </c:pt>
                <c:pt idx="1">
                  <c:v>0.244973</c:v>
                </c:pt>
                <c:pt idx="2">
                  <c:v>0.23422100000000001</c:v>
                </c:pt>
                <c:pt idx="3">
                  <c:v>0.242733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results!$B$16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results!$A$12:$A$16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results!$AK$12:$AK$16</c:f>
              <c:numCache>
                <c:formatCode>0.00%</c:formatCode>
                <c:ptCount val="5"/>
                <c:pt idx="1">
                  <c:v>3.36558E-2</c:v>
                </c:pt>
                <c:pt idx="2">
                  <c:v>3.11998E-2</c:v>
                </c:pt>
                <c:pt idx="3">
                  <c:v>4.30064E-2</c:v>
                </c:pt>
                <c:pt idx="4">
                  <c:v>3.8936199999999997E-2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1784"/>
        <c:axId val="320805344"/>
      </c:scatterChart>
      <c:valAx>
        <c:axId val="32060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5344"/>
        <c:crosses val="autoZero"/>
        <c:crossBetween val="midCat"/>
      </c:valAx>
      <c:valAx>
        <c:axId val="3208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X-talk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results!$B$36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results!$A$37:$A$47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results!$E$37:$E$47</c:f>
              <c:numCache>
                <c:formatCode>0.00%</c:formatCode>
                <c:ptCount val="11"/>
                <c:pt idx="0">
                  <c:v>0.10836349273813051</c:v>
                </c:pt>
                <c:pt idx="1">
                  <c:v>0.10993842980040196</c:v>
                </c:pt>
                <c:pt idx="2">
                  <c:v>0.11093547079114538</c:v>
                </c:pt>
                <c:pt idx="3">
                  <c:v>0.11103621790807712</c:v>
                </c:pt>
                <c:pt idx="4">
                  <c:v>0.11038100458648756</c:v>
                </c:pt>
                <c:pt idx="7">
                  <c:v>0.10997135358594783</c:v>
                </c:pt>
                <c:pt idx="9">
                  <c:v>0.11210081388135296</c:v>
                </c:pt>
                <c:pt idx="10">
                  <c:v>0.11365309473922645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results!$B$33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results!$A$30:$A$33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results!$E$30:$E$33</c:f>
              <c:numCache>
                <c:formatCode>0.00%</c:formatCode>
                <c:ptCount val="4"/>
                <c:pt idx="0">
                  <c:v>9.8266998964940996E-2</c:v>
                </c:pt>
                <c:pt idx="1">
                  <c:v>0.1007799474924784</c:v>
                </c:pt>
                <c:pt idx="2">
                  <c:v>9.9018160816274139E-2</c:v>
                </c:pt>
                <c:pt idx="3">
                  <c:v>0.10440172799932068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results!$B$67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results!$A$66:$A$69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results!$E$66:$E$69</c:f>
              <c:numCache>
                <c:formatCode>0.00%</c:formatCode>
                <c:ptCount val="4"/>
                <c:pt idx="1">
                  <c:v>0.15416960715125852</c:v>
                </c:pt>
                <c:pt idx="2">
                  <c:v>0.15462782623422813</c:v>
                </c:pt>
                <c:pt idx="3">
                  <c:v>0.15374787631668366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results!$B$25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results!$A$22:$A$25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results!$E$22:$E$25</c:f>
              <c:numCache>
                <c:formatCode>0.00%</c:formatCode>
                <c:ptCount val="4"/>
                <c:pt idx="0">
                  <c:v>8.5993331408018056E-2</c:v>
                </c:pt>
                <c:pt idx="1">
                  <c:v>8.7744922625263816E-2</c:v>
                </c:pt>
                <c:pt idx="2">
                  <c:v>8.5741719505549166E-2</c:v>
                </c:pt>
                <c:pt idx="3">
                  <c:v>8.9980514564432248E-2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results!$B$16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results!$A$12:$A$16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results!$E$12:$E$16</c:f>
              <c:numCache>
                <c:formatCode>0.00%</c:formatCode>
                <c:ptCount val="5"/>
                <c:pt idx="2">
                  <c:v>2.3707179917672166E-2</c:v>
                </c:pt>
                <c:pt idx="3">
                  <c:v>2.6134442855285399E-2</c:v>
                </c:pt>
                <c:pt idx="4">
                  <c:v>2.4272766508416057E-2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results!$B$6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results!$A$2:$A$6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results!$E$2:$E$6</c:f>
              <c:numCache>
                <c:formatCode>0.00%</c:formatCode>
                <c:ptCount val="5"/>
                <c:pt idx="1">
                  <c:v>1.0058475544265817E-2</c:v>
                </c:pt>
                <c:pt idx="2">
                  <c:v>1.4697256623820617E-2</c:v>
                </c:pt>
                <c:pt idx="3">
                  <c:v>2.1336797718790254E-2</c:v>
                </c:pt>
                <c:pt idx="4">
                  <c:v>1.5131838970131557E-2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06128"/>
        <c:axId val="320806520"/>
      </c:scatterChart>
      <c:valAx>
        <c:axId val="3208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6520"/>
        <c:crosses val="autoZero"/>
        <c:crossBetween val="midCat"/>
      </c:valAx>
      <c:valAx>
        <c:axId val="32080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13</xdr:row>
      <xdr:rowOff>109537</xdr:rowOff>
    </xdr:from>
    <xdr:to>
      <xdr:col>8</xdr:col>
      <xdr:colOff>466725</xdr:colOff>
      <xdr:row>27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13</xdr:row>
      <xdr:rowOff>128587</xdr:rowOff>
    </xdr:from>
    <xdr:to>
      <xdr:col>14</xdr:col>
      <xdr:colOff>400050</xdr:colOff>
      <xdr:row>28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28</xdr:row>
      <xdr:rowOff>42862</xdr:rowOff>
    </xdr:from>
    <xdr:to>
      <xdr:col>7</xdr:col>
      <xdr:colOff>533400</xdr:colOff>
      <xdr:row>42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77</xdr:row>
      <xdr:rowOff>147637</xdr:rowOff>
    </xdr:from>
    <xdr:to>
      <xdr:col>8</xdr:col>
      <xdr:colOff>85725</xdr:colOff>
      <xdr:row>92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77</xdr:row>
      <xdr:rowOff>147637</xdr:rowOff>
    </xdr:from>
    <xdr:to>
      <xdr:col>22</xdr:col>
      <xdr:colOff>47625</xdr:colOff>
      <xdr:row>92</xdr:row>
      <xdr:rowOff>33337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104775</xdr:colOff>
      <xdr:row>77</xdr:row>
      <xdr:rowOff>147637</xdr:rowOff>
    </xdr:from>
    <xdr:to>
      <xdr:col>15</xdr:col>
      <xdr:colOff>323850</xdr:colOff>
      <xdr:row>92</xdr:row>
      <xdr:rowOff>33337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133350</xdr:colOff>
      <xdr:row>77</xdr:row>
      <xdr:rowOff>176212</xdr:rowOff>
    </xdr:from>
    <xdr:to>
      <xdr:col>27</xdr:col>
      <xdr:colOff>733425</xdr:colOff>
      <xdr:row>92</xdr:row>
      <xdr:rowOff>61912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38100</xdr:colOff>
      <xdr:row>77</xdr:row>
      <xdr:rowOff>157162</xdr:rowOff>
    </xdr:from>
    <xdr:to>
      <xdr:col>34</xdr:col>
      <xdr:colOff>295275</xdr:colOff>
      <xdr:row>92</xdr:row>
      <xdr:rowOff>42862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361950</xdr:colOff>
      <xdr:row>77</xdr:row>
      <xdr:rowOff>147637</xdr:rowOff>
    </xdr:from>
    <xdr:to>
      <xdr:col>42</xdr:col>
      <xdr:colOff>57150</xdr:colOff>
      <xdr:row>92</xdr:row>
      <xdr:rowOff>33337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45</xdr:row>
      <xdr:rowOff>71437</xdr:rowOff>
    </xdr:from>
    <xdr:to>
      <xdr:col>8</xdr:col>
      <xdr:colOff>914400</xdr:colOff>
      <xdr:row>59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981075</xdr:colOff>
      <xdr:row>45</xdr:row>
      <xdr:rowOff>80962</xdr:rowOff>
    </xdr:from>
    <xdr:to>
      <xdr:col>16</xdr:col>
      <xdr:colOff>285750</xdr:colOff>
      <xdr:row>59</xdr:row>
      <xdr:rowOff>157162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H32" sqref="H32"/>
    </sheetView>
  </sheetViews>
  <sheetFormatPr defaultRowHeight="15" x14ac:dyDescent="0.25"/>
  <cols>
    <col min="3" max="3" width="12.5703125" bestFit="1" customWidth="1"/>
    <col min="4" max="4" width="12.140625" bestFit="1" customWidth="1"/>
    <col min="5" max="5" width="13.5703125" bestFit="1" customWidth="1"/>
    <col min="6" max="6" width="15.7109375" bestFit="1" customWidth="1"/>
    <col min="7" max="8" width="15.7109375" customWidth="1"/>
    <col min="9" max="9" width="12.28515625" style="6" bestFit="1" customWidth="1"/>
    <col min="10" max="10" width="12.28515625" bestFit="1" customWidth="1"/>
    <col min="11" max="11" width="15.85546875" bestFit="1" customWidth="1"/>
    <col min="12" max="13" width="15.85546875" customWidth="1"/>
    <col min="14" max="14" width="13.5703125" bestFit="1" customWidth="1"/>
    <col min="15" max="16" width="17" bestFit="1" customWidth="1"/>
    <col min="17" max="17" width="17" customWidth="1"/>
    <col min="18" max="18" width="12.28515625" bestFit="1" customWidth="1"/>
    <col min="19" max="19" width="13.5703125" style="4" bestFit="1" customWidth="1"/>
    <col min="22" max="22" width="13.5703125" bestFit="1" customWidth="1"/>
    <col min="23" max="23" width="9.140625" style="4"/>
    <col min="25" max="25" width="12.5703125" bestFit="1" customWidth="1"/>
  </cols>
  <sheetData>
    <row r="1" spans="1:30" x14ac:dyDescent="0.25">
      <c r="A1" t="s">
        <v>0</v>
      </c>
      <c r="B1" t="s">
        <v>2</v>
      </c>
      <c r="C1" t="s">
        <v>9</v>
      </c>
      <c r="D1" t="s">
        <v>21</v>
      </c>
      <c r="E1" t="s">
        <v>4</v>
      </c>
      <c r="F1" t="s">
        <v>15</v>
      </c>
      <c r="G1" t="s">
        <v>20</v>
      </c>
      <c r="I1" s="6" t="s">
        <v>22</v>
      </c>
      <c r="J1" t="s">
        <v>5</v>
      </c>
      <c r="K1" t="s">
        <v>16</v>
      </c>
      <c r="L1" t="s">
        <v>20</v>
      </c>
      <c r="N1" t="s">
        <v>23</v>
      </c>
      <c r="O1" t="s">
        <v>6</v>
      </c>
      <c r="P1" t="s">
        <v>17</v>
      </c>
      <c r="Q1" t="s">
        <v>20</v>
      </c>
      <c r="S1" s="4" t="s">
        <v>7</v>
      </c>
      <c r="T1" t="s">
        <v>18</v>
      </c>
      <c r="U1" t="s">
        <v>20</v>
      </c>
      <c r="V1" s="2"/>
      <c r="W1" s="4" t="s">
        <v>8</v>
      </c>
      <c r="X1" t="s">
        <v>19</v>
      </c>
      <c r="Y1" s="2" t="s">
        <v>20</v>
      </c>
      <c r="Z1" s="2"/>
      <c r="AA1" s="1" t="s">
        <v>14</v>
      </c>
      <c r="AB1" s="1"/>
      <c r="AC1" s="1"/>
      <c r="AD1" s="1"/>
    </row>
    <row r="2" spans="1:30" x14ac:dyDescent="0.25">
      <c r="C2">
        <v>20</v>
      </c>
      <c r="D2" s="6">
        <f t="shared" ref="D2:D7" si="0">1 / E2</f>
        <v>1.1462027449263334</v>
      </c>
      <c r="E2" s="7">
        <v>0.87244600000000005</v>
      </c>
      <c r="F2">
        <v>0.68757299999999999</v>
      </c>
      <c r="G2" s="5">
        <f t="shared" ref="G2:G12" si="1">F2/E2</f>
        <v>0.78809805993723392</v>
      </c>
      <c r="H2" s="5"/>
      <c r="I2" s="6">
        <f xml:space="preserve"> 1 /J2</f>
        <v>105.61836914676201</v>
      </c>
      <c r="J2">
        <v>9.4680500000000004E-3</v>
      </c>
      <c r="K2">
        <v>3.2738100000000002E-4</v>
      </c>
      <c r="L2" s="5">
        <f t="shared" ref="L2:L12" si="2">K2/J2</f>
        <v>3.4577447309636092E-2</v>
      </c>
      <c r="M2" s="5"/>
      <c r="N2">
        <f>O2 * 1000*1000</f>
        <v>334.62700000000001</v>
      </c>
      <c r="O2">
        <v>3.3462699999999999E-4</v>
      </c>
      <c r="P2" s="3">
        <v>2.7971299999999998E-6</v>
      </c>
      <c r="Q2" s="5">
        <f t="shared" ref="Q2:Q12" si="3">P2/O2</f>
        <v>8.358948919244413E-3</v>
      </c>
      <c r="S2" s="4">
        <v>0.194796</v>
      </c>
      <c r="T2">
        <v>3.8989599999999999E-3</v>
      </c>
      <c r="U2" s="5">
        <f t="shared" ref="U2:U12" si="4">T2/S2</f>
        <v>2.0015606069939833E-2</v>
      </c>
      <c r="V2" s="2"/>
      <c r="W2" s="4">
        <v>9.9298800000000003E-3</v>
      </c>
      <c r="X2">
        <v>0.50103900000000001</v>
      </c>
      <c r="Y2" s="5">
        <f t="shared" ref="Y2:Y12" si="5">X2/W2</f>
        <v>50.45770945872458</v>
      </c>
      <c r="Z2" s="2"/>
      <c r="AA2" s="1"/>
      <c r="AB2" s="1"/>
      <c r="AC2" s="1"/>
      <c r="AD2" s="1"/>
    </row>
    <row r="3" spans="1:30" x14ac:dyDescent="0.25">
      <c r="C3">
        <v>23</v>
      </c>
      <c r="D3" s="6">
        <f t="shared" si="0"/>
        <v>29.447968384661142</v>
      </c>
      <c r="E3" s="7">
        <v>3.3958200000000001E-2</v>
      </c>
      <c r="F3">
        <v>1.13343E-2</v>
      </c>
      <c r="G3" s="5">
        <f t="shared" si="1"/>
        <v>0.33377210806226476</v>
      </c>
      <c r="H3" s="5"/>
      <c r="I3" s="6">
        <f t="shared" ref="I3:I12" si="6" xml:space="preserve"> 1 /J3</f>
        <v>127.35333035326539</v>
      </c>
      <c r="J3">
        <v>7.8521700000000003E-3</v>
      </c>
      <c r="K3">
        <v>6.5428999999999997E-4</v>
      </c>
      <c r="L3" s="5">
        <f t="shared" si="2"/>
        <v>8.3326010516838009E-2</v>
      </c>
      <c r="M3" s="5"/>
      <c r="N3">
        <f t="shared" ref="N3:N12" si="7">O3 * 1000*1000</f>
        <v>332.99600000000004</v>
      </c>
      <c r="O3">
        <v>3.3299600000000001E-4</v>
      </c>
      <c r="P3" s="3">
        <v>2.8661299999999999E-6</v>
      </c>
      <c r="Q3" s="5">
        <f t="shared" si="3"/>
        <v>8.6071003855902172E-3</v>
      </c>
      <c r="S3" s="4">
        <v>0.17452200000000001</v>
      </c>
      <c r="T3">
        <v>1.09236E-2</v>
      </c>
      <c r="U3" s="5">
        <f t="shared" si="4"/>
        <v>6.2591535737614737E-2</v>
      </c>
      <c r="V3" s="2"/>
      <c r="W3" s="4">
        <v>4.8117199999999999E-2</v>
      </c>
      <c r="X3">
        <v>1.13746E-2</v>
      </c>
      <c r="Y3" s="5">
        <f t="shared" si="5"/>
        <v>0.23639363886510439</v>
      </c>
      <c r="Z3" s="2"/>
      <c r="AA3" s="1"/>
      <c r="AB3" s="1"/>
      <c r="AC3" s="1"/>
      <c r="AD3" s="1"/>
    </row>
    <row r="4" spans="1:30" x14ac:dyDescent="0.25">
      <c r="C4">
        <v>24</v>
      </c>
      <c r="D4" s="6">
        <f t="shared" si="0"/>
        <v>22.838037207730217</v>
      </c>
      <c r="E4" s="7">
        <v>4.3786600000000002E-2</v>
      </c>
      <c r="F4">
        <v>1.30031E-2</v>
      </c>
      <c r="G4" s="5">
        <f t="shared" si="1"/>
        <v>0.2969652816158368</v>
      </c>
      <c r="H4" s="5"/>
      <c r="I4" s="6">
        <f t="shared" si="6"/>
        <v>124.8425423434693</v>
      </c>
      <c r="J4">
        <v>8.0100899999999992E-3</v>
      </c>
      <c r="K4">
        <v>5.53799E-4</v>
      </c>
      <c r="L4" s="5">
        <f t="shared" si="2"/>
        <v>6.9137675107270966E-2</v>
      </c>
      <c r="M4" s="5"/>
      <c r="N4">
        <f t="shared" si="7"/>
        <v>333.09</v>
      </c>
      <c r="O4">
        <v>3.3309000000000002E-4</v>
      </c>
      <c r="P4" s="3">
        <v>2.8530099999999999E-6</v>
      </c>
      <c r="Q4" s="5">
        <f t="shared" si="3"/>
        <v>8.5652826563391259E-3</v>
      </c>
      <c r="S4" s="4">
        <v>0.17818100000000001</v>
      </c>
      <c r="T4">
        <v>7.8974100000000005E-3</v>
      </c>
      <c r="U4" s="5">
        <f t="shared" si="4"/>
        <v>4.4322402500827814E-2</v>
      </c>
      <c r="V4" s="2"/>
      <c r="W4" s="4">
        <v>5.3572000000000002E-2</v>
      </c>
      <c r="X4">
        <v>9.1994299999999998E-3</v>
      </c>
      <c r="Y4" s="5">
        <f t="shared" si="5"/>
        <v>0.17172086164414246</v>
      </c>
      <c r="Z4" s="2"/>
      <c r="AA4" s="1"/>
      <c r="AB4" s="1"/>
      <c r="AC4" s="1"/>
      <c r="AD4" s="1"/>
    </row>
    <row r="5" spans="1:30" x14ac:dyDescent="0.25">
      <c r="C5">
        <v>25</v>
      </c>
      <c r="D5" s="6">
        <f t="shared" si="0"/>
        <v>22.63575226527291</v>
      </c>
      <c r="E5">
        <v>4.4177899999999999E-2</v>
      </c>
      <c r="F5" s="3">
        <v>1.34626E-2</v>
      </c>
      <c r="G5" s="5">
        <f t="shared" si="1"/>
        <v>0.30473607844646305</v>
      </c>
      <c r="H5" s="5"/>
      <c r="I5" s="6">
        <f t="shared" si="6"/>
        <v>124.78754919749126</v>
      </c>
      <c r="J5">
        <v>8.0136200000000008E-3</v>
      </c>
      <c r="K5">
        <v>5.5231799999999999E-4</v>
      </c>
      <c r="L5" s="5">
        <f t="shared" si="2"/>
        <v>6.8922409597659981E-2</v>
      </c>
      <c r="M5" s="5"/>
      <c r="N5">
        <f t="shared" si="7"/>
        <v>333.09</v>
      </c>
      <c r="O5">
        <v>3.3309000000000002E-4</v>
      </c>
      <c r="P5" s="3">
        <v>2.8527299999999998E-6</v>
      </c>
      <c r="Q5" s="5">
        <f t="shared" si="3"/>
        <v>8.5644420426911633E-3</v>
      </c>
      <c r="S5" s="4">
        <v>0.17827200000000001</v>
      </c>
      <c r="T5">
        <v>7.8677E-3</v>
      </c>
      <c r="U5" s="5">
        <f t="shared" si="4"/>
        <v>4.4133122419673307E-2</v>
      </c>
      <c r="V5" s="2"/>
      <c r="W5" s="4">
        <v>5.3997700000000003E-2</v>
      </c>
      <c r="X5">
        <v>9.6497500000000003E-3</v>
      </c>
      <c r="Y5" s="5">
        <f t="shared" si="5"/>
        <v>0.17870668565512976</v>
      </c>
      <c r="Z5" s="2"/>
      <c r="AA5" s="1"/>
      <c r="AB5" s="1"/>
      <c r="AC5" s="1"/>
      <c r="AD5" s="1"/>
    </row>
    <row r="6" spans="1:30" x14ac:dyDescent="0.25">
      <c r="C6">
        <v>26</v>
      </c>
      <c r="D6" s="6">
        <f t="shared" si="0"/>
        <v>21.675047685104907</v>
      </c>
      <c r="E6">
        <v>4.6136000000000003E-2</v>
      </c>
      <c r="F6" s="3">
        <v>1.4224499999999999E-2</v>
      </c>
      <c r="G6" s="5">
        <f t="shared" si="1"/>
        <v>0.30831671579677472</v>
      </c>
      <c r="H6" s="5"/>
      <c r="I6" s="6">
        <f t="shared" si="6"/>
        <v>124.43367125370655</v>
      </c>
      <c r="J6">
        <v>8.0364100000000008E-3</v>
      </c>
      <c r="K6">
        <v>5.4093000000000001E-4</v>
      </c>
      <c r="L6" s="5">
        <f t="shared" si="2"/>
        <v>6.7309905791267485E-2</v>
      </c>
      <c r="M6" s="5"/>
      <c r="N6">
        <f t="shared" si="7"/>
        <v>333.11</v>
      </c>
      <c r="O6">
        <v>3.3311000000000001E-4</v>
      </c>
      <c r="P6" s="3">
        <v>2.85111E-6</v>
      </c>
      <c r="Q6" s="5">
        <f t="shared" si="3"/>
        <v>8.5590645732640872E-3</v>
      </c>
      <c r="S6" s="4">
        <v>0.178757</v>
      </c>
      <c r="T6">
        <v>7.5673399999999997E-3</v>
      </c>
      <c r="U6" s="5">
        <f t="shared" si="4"/>
        <v>4.2333111430601318E-2</v>
      </c>
      <c r="V6" s="2"/>
      <c r="W6" s="4">
        <v>5.5761999999999999E-2</v>
      </c>
      <c r="X6">
        <v>1.0555999999999999E-2</v>
      </c>
      <c r="Y6" s="5">
        <f t="shared" si="5"/>
        <v>0.18930454431333166</v>
      </c>
      <c r="Z6" s="2"/>
      <c r="AA6" s="1"/>
      <c r="AB6" s="1"/>
      <c r="AC6" s="1"/>
      <c r="AD6" s="1"/>
    </row>
    <row r="7" spans="1:30" x14ac:dyDescent="0.25">
      <c r="C7">
        <v>30</v>
      </c>
      <c r="D7" s="6">
        <f t="shared" si="0"/>
        <v>21.342986054492911</v>
      </c>
      <c r="E7">
        <v>4.6853800000000001E-2</v>
      </c>
      <c r="F7">
        <v>1.71678E-2</v>
      </c>
      <c r="G7" s="5">
        <f t="shared" si="1"/>
        <v>0.36641211598632339</v>
      </c>
      <c r="H7" s="5"/>
      <c r="I7" s="6">
        <f t="shared" si="6"/>
        <v>124.12630596389661</v>
      </c>
      <c r="J7">
        <v>8.0563100000000006E-3</v>
      </c>
      <c r="K7">
        <v>5.4732999999999995E-4</v>
      </c>
      <c r="L7" s="5">
        <f t="shared" si="2"/>
        <v>6.7938051043219524E-2</v>
      </c>
      <c r="M7" s="5"/>
      <c r="N7">
        <f t="shared" si="7"/>
        <v>333.11899999999997</v>
      </c>
      <c r="O7">
        <v>3.3311899999999999E-4</v>
      </c>
      <c r="P7" s="3">
        <v>2.8512899999999999E-6</v>
      </c>
      <c r="Q7" s="5">
        <f t="shared" si="3"/>
        <v>8.5593736772744868E-3</v>
      </c>
      <c r="S7" s="4">
        <v>0.179115</v>
      </c>
      <c r="T7">
        <v>7.7244599999999998E-3</v>
      </c>
      <c r="U7" s="5">
        <f t="shared" si="4"/>
        <v>4.3125701365044802E-2</v>
      </c>
      <c r="W7" s="4">
        <v>5.50123E-2</v>
      </c>
      <c r="X7">
        <v>1.42711E-2</v>
      </c>
      <c r="Y7" s="5">
        <f t="shared" si="5"/>
        <v>0.25941653048500063</v>
      </c>
      <c r="AA7" t="s">
        <v>10</v>
      </c>
      <c r="AB7" t="s">
        <v>11</v>
      </c>
      <c r="AC7" t="s">
        <v>12</v>
      </c>
      <c r="AD7" t="s">
        <v>13</v>
      </c>
    </row>
    <row r="8" spans="1:30" x14ac:dyDescent="0.25">
      <c r="C8">
        <v>31</v>
      </c>
      <c r="D8" s="6">
        <f t="shared" ref="D8:D12" si="8">1 / E8</f>
        <v>21.064028326905294</v>
      </c>
      <c r="E8">
        <v>4.7474299999999997E-2</v>
      </c>
      <c r="F8">
        <v>1.78321E-2</v>
      </c>
      <c r="G8" s="5">
        <f t="shared" si="1"/>
        <v>0.37561585952820792</v>
      </c>
      <c r="H8" s="5"/>
      <c r="I8" s="6">
        <f t="shared" si="6"/>
        <v>124.01962486543871</v>
      </c>
      <c r="J8">
        <v>8.0632399999999993E-3</v>
      </c>
      <c r="K8">
        <v>5.4434600000000002E-4</v>
      </c>
      <c r="L8" s="5">
        <f t="shared" si="2"/>
        <v>6.7509586717002107E-2</v>
      </c>
      <c r="M8" s="5"/>
      <c r="N8">
        <f t="shared" si="7"/>
        <v>333.12400000000002</v>
      </c>
      <c r="O8">
        <v>3.3312400000000002E-4</v>
      </c>
      <c r="P8" s="3">
        <v>2.8508100000000002E-6</v>
      </c>
      <c r="Q8" s="5">
        <f t="shared" si="3"/>
        <v>8.5578043011010907E-3</v>
      </c>
      <c r="S8" s="4">
        <v>0.17924799999999999</v>
      </c>
      <c r="T8">
        <v>7.6538200000000004E-3</v>
      </c>
      <c r="U8" s="5">
        <f t="shared" si="4"/>
        <v>4.2699611711148805E-2</v>
      </c>
      <c r="W8" s="4">
        <v>5.5704499999999997E-2</v>
      </c>
      <c r="X8">
        <v>1.57698E-2</v>
      </c>
      <c r="Y8" s="5">
        <f t="shared" si="5"/>
        <v>0.28309741582816472</v>
      </c>
    </row>
    <row r="9" spans="1:30" x14ac:dyDescent="0.25">
      <c r="C9">
        <v>32</v>
      </c>
      <c r="D9" s="6">
        <f t="shared" si="8"/>
        <v>19.058328012883429</v>
      </c>
      <c r="E9">
        <v>5.2470500000000003E-2</v>
      </c>
      <c r="F9">
        <v>1.9057500000000002E-2</v>
      </c>
      <c r="G9" s="5">
        <f t="shared" si="1"/>
        <v>0.36320408610552596</v>
      </c>
      <c r="H9" s="5"/>
      <c r="I9" s="6">
        <f t="shared" si="6"/>
        <v>123.45511357253172</v>
      </c>
      <c r="J9">
        <v>8.1001100000000006E-3</v>
      </c>
      <c r="K9">
        <v>5.1843600000000005E-4</v>
      </c>
      <c r="L9" s="5">
        <f t="shared" si="2"/>
        <v>6.4003575260089068E-2</v>
      </c>
      <c r="M9" s="5"/>
      <c r="N9">
        <f t="shared" si="7"/>
        <v>333.13899999999995</v>
      </c>
      <c r="O9">
        <v>3.3313899999999998E-4</v>
      </c>
      <c r="P9" s="3">
        <v>2.84709E-6</v>
      </c>
      <c r="Q9" s="5">
        <f t="shared" si="3"/>
        <v>8.5462524651872037E-3</v>
      </c>
      <c r="S9" s="4">
        <v>0.17998900000000001</v>
      </c>
      <c r="T9">
        <v>6.9983399999999996E-3</v>
      </c>
      <c r="U9" s="5">
        <f t="shared" si="4"/>
        <v>3.8882042791503924E-2</v>
      </c>
      <c r="W9" s="4">
        <v>6.29556E-2</v>
      </c>
      <c r="X9">
        <v>2.1160200000000001E-2</v>
      </c>
      <c r="Y9" s="5">
        <f t="shared" si="5"/>
        <v>0.33611307016373443</v>
      </c>
    </row>
    <row r="10" spans="1:30" x14ac:dyDescent="0.25">
      <c r="C10">
        <v>35</v>
      </c>
      <c r="D10" s="6">
        <f t="shared" si="8"/>
        <v>13.092586846401698</v>
      </c>
      <c r="E10">
        <v>7.6379100000000005E-2</v>
      </c>
      <c r="F10">
        <v>2.64233E-2</v>
      </c>
      <c r="G10" s="5">
        <f t="shared" si="1"/>
        <v>0.345949350018526</v>
      </c>
      <c r="H10" s="5"/>
      <c r="I10" s="6">
        <f t="shared" si="6"/>
        <v>121.88507456319437</v>
      </c>
      <c r="J10">
        <v>8.2044500000000003E-3</v>
      </c>
      <c r="K10">
        <v>4.61407E-4</v>
      </c>
      <c r="L10" s="5">
        <f t="shared" si="2"/>
        <v>5.6238626598979817E-2</v>
      </c>
      <c r="M10" s="5"/>
      <c r="N10">
        <f t="shared" si="7"/>
        <v>333.22499999999997</v>
      </c>
      <c r="O10">
        <v>3.3322499999999998E-4</v>
      </c>
      <c r="P10" s="3">
        <v>2.83824E-6</v>
      </c>
      <c r="Q10" s="5">
        <f t="shared" si="3"/>
        <v>8.51748818365969E-3</v>
      </c>
      <c r="S10" s="4">
        <v>0.181977</v>
      </c>
      <c r="T10">
        <v>5.7071700000000001E-3</v>
      </c>
      <c r="U10" s="5">
        <f t="shared" si="4"/>
        <v>3.1362040257834782E-2</v>
      </c>
      <c r="W10" s="4">
        <v>0.12582199999999999</v>
      </c>
      <c r="X10">
        <v>7.5555800000000006E-2</v>
      </c>
      <c r="Y10" s="5">
        <f t="shared" si="5"/>
        <v>0.60049752825420044</v>
      </c>
    </row>
    <row r="11" spans="1:30" x14ac:dyDescent="0.25">
      <c r="C11">
        <v>40</v>
      </c>
      <c r="D11" s="6">
        <f t="shared" si="8"/>
        <v>12.478490202513418</v>
      </c>
      <c r="E11">
        <v>8.0137899999999998E-2</v>
      </c>
      <c r="F11">
        <v>3.7120399999999998E-2</v>
      </c>
      <c r="G11" s="5">
        <f t="shared" si="1"/>
        <v>0.46320654771337905</v>
      </c>
      <c r="H11" s="5"/>
      <c r="I11" s="6">
        <f t="shared" si="6"/>
        <v>121.58113838851496</v>
      </c>
      <c r="J11">
        <v>8.2249599999999999E-3</v>
      </c>
      <c r="K11">
        <v>4.6230899999999999E-4</v>
      </c>
      <c r="L11" s="5">
        <f t="shared" si="2"/>
        <v>5.620805450725596E-2</v>
      </c>
      <c r="M11" s="5"/>
      <c r="N11">
        <f t="shared" si="7"/>
        <v>333.23700000000002</v>
      </c>
      <c r="O11">
        <v>3.3323700000000001E-4</v>
      </c>
      <c r="P11" s="3">
        <v>2.8378600000000001E-6</v>
      </c>
      <c r="Q11" s="5">
        <f t="shared" si="3"/>
        <v>8.5160411358882714E-3</v>
      </c>
      <c r="S11" s="4">
        <v>0.18229500000000001</v>
      </c>
      <c r="T11">
        <v>5.7212699999999997E-3</v>
      </c>
      <c r="U11" s="5">
        <f t="shared" si="4"/>
        <v>3.1384678680161274E-2</v>
      </c>
      <c r="W11" s="4">
        <v>0.137326</v>
      </c>
      <c r="X11">
        <v>0.135132</v>
      </c>
      <c r="Y11" s="5">
        <f t="shared" si="5"/>
        <v>0.98402341872624266</v>
      </c>
    </row>
    <row r="12" spans="1:30" x14ac:dyDescent="0.25">
      <c r="C12">
        <v>45</v>
      </c>
      <c r="D12" s="6">
        <f t="shared" si="8"/>
        <v>11.955072836281255</v>
      </c>
      <c r="E12">
        <v>8.3646499999999999E-2</v>
      </c>
      <c r="F12">
        <v>4.7596199999999998E-2</v>
      </c>
      <c r="G12" s="5">
        <f t="shared" si="1"/>
        <v>0.56901603773020981</v>
      </c>
      <c r="H12" s="5"/>
      <c r="I12" s="6">
        <f t="shared" si="6"/>
        <v>121.50210623901167</v>
      </c>
      <c r="J12">
        <v>8.2303099999999994E-3</v>
      </c>
      <c r="K12">
        <v>4.5840799999999999E-4</v>
      </c>
      <c r="L12" s="5">
        <f t="shared" si="2"/>
        <v>5.5697537516812855E-2</v>
      </c>
      <c r="M12" s="5"/>
      <c r="N12">
        <f t="shared" si="7"/>
        <v>333.23400000000004</v>
      </c>
      <c r="O12">
        <v>3.3323400000000002E-4</v>
      </c>
      <c r="P12" s="3">
        <v>2.83718E-6</v>
      </c>
      <c r="Q12" s="5">
        <f t="shared" si="3"/>
        <v>8.5140771950041102E-3</v>
      </c>
      <c r="S12" s="4">
        <v>0.182397</v>
      </c>
      <c r="T12">
        <v>5.6575699999999998E-3</v>
      </c>
      <c r="U12" s="5">
        <f t="shared" si="4"/>
        <v>3.101788954862196E-2</v>
      </c>
      <c r="W12" s="4">
        <v>0.155389</v>
      </c>
      <c r="X12">
        <v>0.21698700000000001</v>
      </c>
      <c r="Y12" s="5">
        <f t="shared" si="5"/>
        <v>1.3964115864057303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39"/>
  <sheetViews>
    <sheetView tabSelected="1" topLeftCell="A40" workbookViewId="0">
      <selection activeCell="F73" sqref="F73"/>
    </sheetView>
  </sheetViews>
  <sheetFormatPr defaultRowHeight="15" x14ac:dyDescent="0.25"/>
  <cols>
    <col min="5" max="5" width="9.140625" style="4"/>
    <col min="11" max="11" width="10.42578125" bestFit="1" customWidth="1"/>
    <col min="14" max="14" width="9.140625" style="4"/>
    <col min="18" max="18" width="14.140625" customWidth="1"/>
    <col min="20" max="20" width="13.7109375" customWidth="1"/>
    <col min="23" max="23" width="11.7109375" customWidth="1"/>
    <col min="24" max="24" width="12.140625" bestFit="1" customWidth="1"/>
    <col min="25" max="25" width="15.7109375" bestFit="1" customWidth="1"/>
    <col min="26" max="26" width="10.85546875" customWidth="1"/>
    <col min="28" max="28" width="11.140625" customWidth="1"/>
    <col min="29" max="29" width="12.28515625" bestFit="1" customWidth="1"/>
    <col min="30" max="30" width="15.85546875" bestFit="1" customWidth="1"/>
    <col min="33" max="33" width="9.140625" style="4"/>
    <col min="37" max="37" width="9.140625" style="4"/>
  </cols>
  <sheetData>
    <row r="1" spans="1:39" x14ac:dyDescent="0.25">
      <c r="A1" t="s">
        <v>0</v>
      </c>
      <c r="B1" t="s">
        <v>2</v>
      </c>
      <c r="C1" t="s">
        <v>1</v>
      </c>
      <c r="E1" s="11" t="s">
        <v>14</v>
      </c>
      <c r="F1" t="s">
        <v>10</v>
      </c>
      <c r="G1" t="s">
        <v>11</v>
      </c>
      <c r="H1" t="s">
        <v>12</v>
      </c>
      <c r="I1" t="s">
        <v>13</v>
      </c>
      <c r="K1" t="s">
        <v>25</v>
      </c>
      <c r="L1" t="s">
        <v>26</v>
      </c>
      <c r="M1" t="s">
        <v>27</v>
      </c>
      <c r="N1" s="4" t="s">
        <v>28</v>
      </c>
      <c r="R1" t="s">
        <v>23</v>
      </c>
      <c r="S1" t="s">
        <v>3</v>
      </c>
      <c r="T1" t="s">
        <v>24</v>
      </c>
      <c r="U1" s="4" t="s">
        <v>20</v>
      </c>
      <c r="W1" t="s">
        <v>21</v>
      </c>
      <c r="X1" t="s">
        <v>4</v>
      </c>
      <c r="Y1" t="s">
        <v>15</v>
      </c>
      <c r="Z1" t="s">
        <v>20</v>
      </c>
      <c r="AB1" s="6" t="s">
        <v>22</v>
      </c>
      <c r="AC1" t="s">
        <v>5</v>
      </c>
      <c r="AD1" t="s">
        <v>16</v>
      </c>
      <c r="AE1" t="s">
        <v>20</v>
      </c>
      <c r="AG1" s="4" t="s">
        <v>7</v>
      </c>
      <c r="AH1" t="s">
        <v>18</v>
      </c>
      <c r="AI1" t="s">
        <v>20</v>
      </c>
      <c r="AJ1" s="2"/>
      <c r="AK1" s="4" t="s">
        <v>8</v>
      </c>
      <c r="AL1" t="s">
        <v>19</v>
      </c>
      <c r="AM1" s="2" t="s">
        <v>20</v>
      </c>
    </row>
    <row r="2" spans="1:39" x14ac:dyDescent="0.25">
      <c r="A2">
        <v>295</v>
      </c>
      <c r="B2">
        <v>0.3</v>
      </c>
      <c r="C2" s="8">
        <v>69.31</v>
      </c>
      <c r="D2" s="8"/>
    </row>
    <row r="3" spans="1:39" x14ac:dyDescent="0.25">
      <c r="A3">
        <v>290</v>
      </c>
      <c r="B3">
        <v>0.3</v>
      </c>
      <c r="C3" s="8">
        <v>69.13</v>
      </c>
      <c r="D3" s="8"/>
      <c r="E3" s="11">
        <f t="shared" ref="E3:E6" si="0">SUM(G3:H3)/SUM(F3:H3)</f>
        <v>1.0058475544265817E-2</v>
      </c>
      <c r="F3">
        <v>58067</v>
      </c>
      <c r="G3">
        <v>590</v>
      </c>
      <c r="K3" s="4">
        <f>F3/SUM(F3:I3)</f>
        <v>0.98994152445573413</v>
      </c>
      <c r="L3" s="4">
        <f>G3/SUM(F3:I3)</f>
        <v>1.0058475544265817E-2</v>
      </c>
      <c r="R3">
        <f>S3 * 1000*1000</f>
        <v>63.278299999999994</v>
      </c>
      <c r="S3" s="3">
        <v>6.3278299999999993E-5</v>
      </c>
      <c r="T3" s="3">
        <v>3.7483999999999999E-7</v>
      </c>
      <c r="U3" s="4">
        <f>T3/S3</f>
        <v>5.9236736764420031E-3</v>
      </c>
    </row>
    <row r="4" spans="1:39" x14ac:dyDescent="0.25">
      <c r="A4">
        <v>285</v>
      </c>
      <c r="B4">
        <v>0.3</v>
      </c>
      <c r="C4" s="8">
        <v>68.95</v>
      </c>
      <c r="D4" s="8"/>
      <c r="E4" s="11">
        <f t="shared" si="0"/>
        <v>1.4697256623820617E-2</v>
      </c>
      <c r="F4">
        <v>58794</v>
      </c>
      <c r="G4">
        <v>877</v>
      </c>
      <c r="K4" s="4">
        <f>F4/SUM(F4:I4)</f>
        <v>0.9853027433761794</v>
      </c>
      <c r="L4" s="4">
        <f>G4/SUM(F4:I4)</f>
        <v>1.4697256623820617E-2</v>
      </c>
      <c r="R4">
        <f>S4 * 1000*1000</f>
        <v>63.724600000000009</v>
      </c>
      <c r="S4" s="3">
        <v>6.3724600000000003E-5</v>
      </c>
      <c r="T4" s="3">
        <v>3.8299299999999999E-7</v>
      </c>
      <c r="U4" s="4">
        <f>T4/S4</f>
        <v>6.0101279568643817E-3</v>
      </c>
    </row>
    <row r="5" spans="1:39" x14ac:dyDescent="0.25">
      <c r="A5">
        <v>280</v>
      </c>
      <c r="B5">
        <v>0.3</v>
      </c>
      <c r="C5" s="8">
        <v>68.775651999999994</v>
      </c>
      <c r="D5" s="8"/>
      <c r="E5" s="11">
        <f t="shared" si="0"/>
        <v>2.1336797718790254E-2</v>
      </c>
      <c r="F5">
        <v>88891</v>
      </c>
      <c r="G5">
        <v>1938</v>
      </c>
      <c r="K5" s="4">
        <f>F5/SUM(F5:I5)</f>
        <v>0.97866320228120973</v>
      </c>
      <c r="L5" s="4">
        <f>G5/SUM(F5:I5)</f>
        <v>2.1336797718790254E-2</v>
      </c>
      <c r="R5">
        <f>S5 * 1000*1000</f>
        <v>103.07600000000001</v>
      </c>
      <c r="S5">
        <v>1.03076E-4</v>
      </c>
      <c r="T5" s="3">
        <v>3.97049E-7</v>
      </c>
      <c r="U5" s="4">
        <f>T5/S5</f>
        <v>3.8520024059916953E-3</v>
      </c>
    </row>
    <row r="6" spans="1:39" x14ac:dyDescent="0.25">
      <c r="A6">
        <v>275</v>
      </c>
      <c r="B6">
        <v>0.3</v>
      </c>
      <c r="C6" s="8">
        <v>68.599999999999994</v>
      </c>
      <c r="D6" s="8"/>
      <c r="E6" s="11">
        <f t="shared" si="0"/>
        <v>1.5131838970131557E-2</v>
      </c>
      <c r="F6">
        <v>34886</v>
      </c>
      <c r="G6">
        <v>536</v>
      </c>
      <c r="K6" s="4">
        <f>F6/SUM(F6:I6)</f>
        <v>0.98486816102986841</v>
      </c>
      <c r="L6" s="4">
        <f>G6/SUM(F6:I6)</f>
        <v>1.5131838970131557E-2</v>
      </c>
      <c r="R6">
        <f>S6 * 1000*1000</f>
        <v>37.437200000000004</v>
      </c>
      <c r="S6" s="3">
        <v>3.7437200000000001E-5</v>
      </c>
      <c r="T6" s="3">
        <v>4.53499E-7</v>
      </c>
      <c r="U6" s="4">
        <f>T6/S6</f>
        <v>1.2113592896904682E-2</v>
      </c>
    </row>
    <row r="11" spans="1:39" x14ac:dyDescent="0.25">
      <c r="A11" t="s">
        <v>0</v>
      </c>
      <c r="B11" t="s">
        <v>2</v>
      </c>
      <c r="C11" t="s">
        <v>1</v>
      </c>
      <c r="E11" s="11" t="s">
        <v>14</v>
      </c>
      <c r="F11" t="s">
        <v>10</v>
      </c>
      <c r="G11" t="s">
        <v>11</v>
      </c>
      <c r="H11" t="s">
        <v>12</v>
      </c>
      <c r="I11" t="s">
        <v>13</v>
      </c>
      <c r="K11" t="s">
        <v>25</v>
      </c>
      <c r="L11" t="s">
        <v>26</v>
      </c>
      <c r="M11" t="s">
        <v>27</v>
      </c>
      <c r="N11" s="4" t="s">
        <v>28</v>
      </c>
      <c r="R11" t="s">
        <v>23</v>
      </c>
      <c r="S11" t="s">
        <v>3</v>
      </c>
      <c r="T11" t="s">
        <v>24</v>
      </c>
      <c r="U11" s="4" t="s">
        <v>20</v>
      </c>
      <c r="W11" t="s">
        <v>21</v>
      </c>
      <c r="X11" t="s">
        <v>4</v>
      </c>
      <c r="Y11" t="s">
        <v>15</v>
      </c>
      <c r="Z11" t="s">
        <v>20</v>
      </c>
      <c r="AB11" s="6" t="s">
        <v>22</v>
      </c>
      <c r="AC11" t="s">
        <v>5</v>
      </c>
      <c r="AD11" t="s">
        <v>16</v>
      </c>
      <c r="AE11" t="s">
        <v>20</v>
      </c>
      <c r="AG11" s="4" t="s">
        <v>7</v>
      </c>
      <c r="AH11" t="s">
        <v>18</v>
      </c>
      <c r="AI11" t="s">
        <v>20</v>
      </c>
      <c r="AJ11" s="2"/>
      <c r="AK11" s="4" t="s">
        <v>8</v>
      </c>
      <c r="AL11" t="s">
        <v>19</v>
      </c>
      <c r="AM11" s="2" t="s">
        <v>20</v>
      </c>
    </row>
    <row r="12" spans="1:39" x14ac:dyDescent="0.25">
      <c r="A12">
        <v>295</v>
      </c>
      <c r="B12">
        <v>0.5</v>
      </c>
      <c r="C12" s="8">
        <v>69.512365500000001</v>
      </c>
      <c r="E12" s="11"/>
      <c r="F12" s="1"/>
      <c r="G12" s="1"/>
      <c r="H12" s="1"/>
      <c r="I12" s="1"/>
      <c r="K12" s="4"/>
      <c r="L12" s="4"/>
      <c r="M12" s="4"/>
    </row>
    <row r="13" spans="1:39" x14ac:dyDescent="0.25">
      <c r="A13">
        <v>290</v>
      </c>
      <c r="B13">
        <v>0.5</v>
      </c>
      <c r="C13" s="8">
        <v>69.333461</v>
      </c>
      <c r="E13" s="11"/>
      <c r="F13" s="1"/>
      <c r="G13" s="1"/>
      <c r="H13" s="1"/>
      <c r="I13" s="1"/>
      <c r="K13" s="4"/>
      <c r="L13" s="4"/>
      <c r="M13" s="4"/>
      <c r="R13">
        <f>S13 * 1000*1000</f>
        <v>127.38300000000002</v>
      </c>
      <c r="S13">
        <v>1.2738300000000001E-4</v>
      </c>
      <c r="T13" s="3">
        <v>4.9892400000000003E-7</v>
      </c>
      <c r="U13" s="4">
        <f>T13/S13</f>
        <v>3.9167235816396223E-3</v>
      </c>
      <c r="W13">
        <f>1/X13</f>
        <v>37.044445926222281</v>
      </c>
      <c r="X13">
        <v>2.6994600000000001E-2</v>
      </c>
      <c r="Y13">
        <v>5.6460800000000004E-3</v>
      </c>
      <c r="Z13" s="4">
        <f>Y13/X13</f>
        <v>0.20915590525512512</v>
      </c>
      <c r="AB13">
        <f>1/AC13</f>
        <v>160.09323830198707</v>
      </c>
      <c r="AC13">
        <v>6.2463600000000003E-3</v>
      </c>
      <c r="AD13">
        <v>7.8980499999999998E-4</v>
      </c>
      <c r="AE13" s="4">
        <f>AD13/AC13</f>
        <v>0.1264424400771009</v>
      </c>
      <c r="AG13" s="4">
        <v>3.5004E-2</v>
      </c>
      <c r="AH13">
        <v>4.2992600000000001E-3</v>
      </c>
      <c r="AI13" s="4">
        <f t="shared" ref="AI13:AI15" si="1">AH13/AG13</f>
        <v>0.12282196320420523</v>
      </c>
      <c r="AK13" s="4">
        <v>3.36558E-2</v>
      </c>
      <c r="AL13">
        <v>4.0272600000000004E-3</v>
      </c>
      <c r="AM13" s="4">
        <f>AL13/AK13</f>
        <v>0.11966020715597313</v>
      </c>
    </row>
    <row r="14" spans="1:39" x14ac:dyDescent="0.25">
      <c r="A14">
        <v>285</v>
      </c>
      <c r="B14">
        <v>0.5</v>
      </c>
      <c r="C14" s="8">
        <v>69.154556499999998</v>
      </c>
      <c r="E14" s="11">
        <f t="shared" ref="E14:E16" si="2">SUM(G14:H14)/SUM(F14:H14)</f>
        <v>2.3707179917672166E-2</v>
      </c>
      <c r="F14" s="1">
        <v>96529</v>
      </c>
      <c r="G14" s="1">
        <v>2281</v>
      </c>
      <c r="H14" s="1">
        <v>63</v>
      </c>
      <c r="I14" s="1"/>
      <c r="K14" s="4">
        <f>F14/SUM(F14:I14)</f>
        <v>0.97629282008232787</v>
      </c>
      <c r="L14" s="4">
        <f>G14/SUM(F14:I14)</f>
        <v>2.3069998887461692E-2</v>
      </c>
      <c r="M14" s="4">
        <f>H14/SUM(F14:I14)</f>
        <v>6.3718103021047205E-4</v>
      </c>
      <c r="R14">
        <f>S14 * 1000*1000</f>
        <v>109.37799999999999</v>
      </c>
      <c r="S14">
        <v>1.09378E-4</v>
      </c>
      <c r="T14" s="3">
        <v>5.0726099999999998E-7</v>
      </c>
      <c r="U14" s="4">
        <f>T14/S14</f>
        <v>4.6376876519958312E-3</v>
      </c>
      <c r="W14">
        <f>1/X14</f>
        <v>34.68380509088891</v>
      </c>
      <c r="X14">
        <v>2.8831900000000001E-2</v>
      </c>
      <c r="Y14">
        <v>7.2904199999999997E-3</v>
      </c>
      <c r="Z14" s="4">
        <f>Y14/X14</f>
        <v>0.2528595063107183</v>
      </c>
      <c r="AB14">
        <f>1/AC14</f>
        <v>150.42117930204572</v>
      </c>
      <c r="AC14">
        <v>6.6480000000000003E-3</v>
      </c>
      <c r="AD14">
        <v>6.6698699999999996E-4</v>
      </c>
      <c r="AE14" s="4">
        <f>AD14/AC14</f>
        <v>0.10032897111913357</v>
      </c>
      <c r="AG14" s="4">
        <v>4.4047000000000003E-2</v>
      </c>
      <c r="AH14">
        <v>4.43306E-3</v>
      </c>
      <c r="AI14" s="4">
        <f t="shared" si="1"/>
        <v>0.10064385769745952</v>
      </c>
      <c r="AK14" s="4">
        <v>3.11998E-2</v>
      </c>
      <c r="AL14">
        <v>4.7653499999999998E-3</v>
      </c>
      <c r="AM14" s="4">
        <f>AL14/AK14</f>
        <v>0.15273655600356412</v>
      </c>
    </row>
    <row r="15" spans="1:39" x14ac:dyDescent="0.25">
      <c r="A15">
        <v>280</v>
      </c>
      <c r="B15">
        <v>0.5</v>
      </c>
      <c r="C15" s="8">
        <v>68.975651999999997</v>
      </c>
      <c r="E15" s="11">
        <f t="shared" si="2"/>
        <v>2.6134442855285399E-2</v>
      </c>
      <c r="F15">
        <v>232190</v>
      </c>
      <c r="G15">
        <v>6034</v>
      </c>
      <c r="H15">
        <v>197</v>
      </c>
      <c r="I15" s="1"/>
      <c r="K15" s="4">
        <f>F15/SUM(F15:I15)</f>
        <v>0.97386555714471457</v>
      </c>
      <c r="L15" s="4">
        <f>G15/SUM(F15:I15)</f>
        <v>2.5308173357212662E-2</v>
      </c>
      <c r="M15" s="4">
        <f>H15/SUM(F15:I15)</f>
        <v>8.2626949807273684E-4</v>
      </c>
      <c r="R15">
        <f>S15 * 1000*1000</f>
        <v>280.029</v>
      </c>
      <c r="S15">
        <v>2.80029E-4</v>
      </c>
      <c r="T15" s="3">
        <v>6.57122E-7</v>
      </c>
      <c r="U15" s="4">
        <f>T15/S15</f>
        <v>2.3466212427998528E-3</v>
      </c>
      <c r="W15">
        <f>1/X15</f>
        <v>35.428202975260483</v>
      </c>
      <c r="X15">
        <v>2.82261E-2</v>
      </c>
      <c r="Y15">
        <v>2.5684200000000001E-3</v>
      </c>
      <c r="Z15" s="4">
        <f>Y15/X15</f>
        <v>9.0994505085718533E-2</v>
      </c>
      <c r="AB15">
        <f>1/AC15</f>
        <v>250</v>
      </c>
      <c r="AC15">
        <v>4.0000000000000001E-3</v>
      </c>
      <c r="AD15">
        <v>1.9862499999999999E-4</v>
      </c>
      <c r="AE15" s="4">
        <f>AD15/AC15</f>
        <v>4.9656249999999999E-2</v>
      </c>
      <c r="AG15" s="4">
        <v>3.7555199999999997E-2</v>
      </c>
      <c r="AH15">
        <v>1.8788500000000001E-3</v>
      </c>
      <c r="AI15" s="4">
        <f t="shared" si="1"/>
        <v>5.0029023943421957E-2</v>
      </c>
      <c r="AK15" s="4">
        <v>4.30064E-2</v>
      </c>
      <c r="AL15">
        <v>3.1544300000000002E-3</v>
      </c>
      <c r="AM15" s="4">
        <f>AL15/AK15</f>
        <v>7.3347920309535325E-2</v>
      </c>
    </row>
    <row r="16" spans="1:39" x14ac:dyDescent="0.25">
      <c r="A16">
        <v>275</v>
      </c>
      <c r="B16">
        <v>0.5</v>
      </c>
      <c r="C16" s="8">
        <v>68.796747499999995</v>
      </c>
      <c r="E16" s="11">
        <f t="shared" si="2"/>
        <v>2.4272766508416057E-2</v>
      </c>
      <c r="F16" s="1">
        <v>56519</v>
      </c>
      <c r="G16" s="1">
        <v>1353</v>
      </c>
      <c r="H16" s="1">
        <v>53</v>
      </c>
      <c r="K16" s="4">
        <f>F16/SUM(F16:I16)</f>
        <v>0.97572723349158397</v>
      </c>
      <c r="L16" s="4">
        <f>G16/SUM(F16:I16)</f>
        <v>2.335779024600777E-2</v>
      </c>
      <c r="M16" s="4">
        <f>H16/SUM(F16:I16)</f>
        <v>9.1497626240828658E-4</v>
      </c>
      <c r="R16">
        <f>S16 * 1000*1000</f>
        <v>64.810900000000004</v>
      </c>
      <c r="S16" s="3">
        <v>6.4810900000000007E-5</v>
      </c>
      <c r="T16" s="3">
        <v>6.1570299999999996E-7</v>
      </c>
      <c r="U16" s="4">
        <f>T16/S16</f>
        <v>9.4999915137731449E-3</v>
      </c>
      <c r="W16">
        <f>1/X16</f>
        <v>39.371163772229941</v>
      </c>
      <c r="X16">
        <v>2.53993E-2</v>
      </c>
      <c r="Y16">
        <v>5.6925700000000001E-3</v>
      </c>
      <c r="Z16" s="4">
        <f>Y16/X16</f>
        <v>0.22412310575488301</v>
      </c>
      <c r="AB16">
        <f>1/AC16</f>
        <v>166.6352836882387</v>
      </c>
      <c r="AC16">
        <v>6.0011300000000004E-3</v>
      </c>
      <c r="AD16">
        <v>6.7046599999999999E-4</v>
      </c>
      <c r="AE16" s="4">
        <f>AD16/AC16</f>
        <v>0.11172329211331865</v>
      </c>
      <c r="AG16" s="4">
        <v>4.6854699999999999E-2</v>
      </c>
      <c r="AH16">
        <v>5.4220700000000002E-3</v>
      </c>
      <c r="AI16" s="4">
        <f>AH16/AG16</f>
        <v>0.11572094154908687</v>
      </c>
      <c r="AK16" s="4">
        <v>3.8936199999999997E-2</v>
      </c>
      <c r="AL16">
        <v>5.1259499999999998E-3</v>
      </c>
      <c r="AM16" s="4">
        <f>AL16/AK16</f>
        <v>0.13164998125138047</v>
      </c>
    </row>
    <row r="20" spans="1:39" x14ac:dyDescent="0.25">
      <c r="A20" t="s">
        <v>0</v>
      </c>
      <c r="B20" t="s">
        <v>2</v>
      </c>
      <c r="C20" t="s">
        <v>1</v>
      </c>
      <c r="E20" s="11" t="s">
        <v>14</v>
      </c>
      <c r="F20" t="s">
        <v>10</v>
      </c>
      <c r="G20" t="s">
        <v>11</v>
      </c>
      <c r="H20" t="s">
        <v>12</v>
      </c>
      <c r="I20" t="s">
        <v>13</v>
      </c>
      <c r="K20" t="s">
        <v>25</v>
      </c>
      <c r="L20" t="s">
        <v>26</v>
      </c>
      <c r="M20" t="s">
        <v>27</v>
      </c>
      <c r="N20" s="4" t="s">
        <v>28</v>
      </c>
      <c r="R20" t="s">
        <v>23</v>
      </c>
      <c r="S20" t="s">
        <v>3</v>
      </c>
      <c r="T20" t="s">
        <v>24</v>
      </c>
      <c r="U20" s="4" t="s">
        <v>20</v>
      </c>
      <c r="W20" t="s">
        <v>21</v>
      </c>
      <c r="X20" t="s">
        <v>4</v>
      </c>
      <c r="Y20" t="s">
        <v>15</v>
      </c>
      <c r="Z20" t="s">
        <v>20</v>
      </c>
      <c r="AB20" s="6" t="s">
        <v>22</v>
      </c>
      <c r="AC20" t="s">
        <v>5</v>
      </c>
      <c r="AD20" t="s">
        <v>16</v>
      </c>
      <c r="AE20" t="s">
        <v>20</v>
      </c>
      <c r="AG20" s="4" t="s">
        <v>7</v>
      </c>
      <c r="AH20" t="s">
        <v>18</v>
      </c>
      <c r="AI20" t="s">
        <v>20</v>
      </c>
      <c r="AK20" s="4" t="s">
        <v>8</v>
      </c>
      <c r="AL20" t="s">
        <v>19</v>
      </c>
      <c r="AM20" s="2" t="s">
        <v>20</v>
      </c>
    </row>
    <row r="21" spans="1:39" x14ac:dyDescent="0.25">
      <c r="A21">
        <v>295</v>
      </c>
      <c r="B21">
        <v>0.8</v>
      </c>
      <c r="C21" s="8">
        <v>69.81</v>
      </c>
      <c r="E21" s="11"/>
      <c r="F21" s="1"/>
      <c r="G21" s="1"/>
      <c r="H21" s="1"/>
      <c r="I21" s="1"/>
      <c r="K21" s="4"/>
      <c r="L21" s="4"/>
      <c r="M21" s="4"/>
    </row>
    <row r="22" spans="1:39" x14ac:dyDescent="0.25">
      <c r="A22">
        <v>290</v>
      </c>
      <c r="B22">
        <v>0.8</v>
      </c>
      <c r="C22" s="8">
        <v>69.63</v>
      </c>
      <c r="E22" s="11">
        <f t="shared" ref="E22:E23" si="3">SUM(G22:H22)/SUM(F22:H22)</f>
        <v>8.5993331408018056E-2</v>
      </c>
      <c r="F22" s="1">
        <v>174068</v>
      </c>
      <c r="G22" s="1">
        <v>14877</v>
      </c>
      <c r="H22" s="1">
        <v>1500</v>
      </c>
      <c r="I22" s="1"/>
      <c r="K22" s="4">
        <f>F22/SUM(F22:I22)</f>
        <v>0.91400666859198199</v>
      </c>
      <c r="L22" s="4">
        <f>G22/SUM(F22:I22)</f>
        <v>7.8117041665572734E-2</v>
      </c>
      <c r="M22" s="4">
        <f>H22/SUM(F22:I22)</f>
        <v>7.8762897424453256E-3</v>
      </c>
      <c r="R22">
        <f t="shared" ref="R22:R24" si="4">S22 * 1000*1000</f>
        <v>228.56299999999999</v>
      </c>
      <c r="S22">
        <v>2.2856299999999999E-4</v>
      </c>
      <c r="T22" s="3">
        <v>6.4329100000000001E-7</v>
      </c>
      <c r="U22" s="4">
        <f>T22/S22</f>
        <v>2.8145019097579227E-3</v>
      </c>
      <c r="W22">
        <f>1/X22</f>
        <v>36.187174541598964</v>
      </c>
      <c r="X22">
        <v>2.7634100000000002E-2</v>
      </c>
      <c r="Y22">
        <v>1.0604099999999999E-3</v>
      </c>
      <c r="Z22" s="4">
        <f>Y22/X22</f>
        <v>3.8373241755656956E-2</v>
      </c>
      <c r="AB22">
        <f>1/AC22</f>
        <v>203.40251730955424</v>
      </c>
      <c r="AC22">
        <v>4.9163599999999998E-3</v>
      </c>
      <c r="AD22">
        <v>2.17214E-4</v>
      </c>
      <c r="AE22" s="4">
        <f>AD22/AC22</f>
        <v>4.4181874394877509E-2</v>
      </c>
      <c r="AG22" s="4">
        <v>8.1295800000000001E-2</v>
      </c>
      <c r="AH22">
        <v>2.2824400000000002E-3</v>
      </c>
      <c r="AI22" s="4">
        <f>AH22/AG22</f>
        <v>2.807574315032265E-2</v>
      </c>
      <c r="AK22" s="4">
        <v>8.1297099999999997E-2</v>
      </c>
      <c r="AL22">
        <v>2.2607899999999999E-3</v>
      </c>
      <c r="AM22" s="4">
        <f>AL22/AK22</f>
        <v>2.7808987036437954E-2</v>
      </c>
    </row>
    <row r="23" spans="1:39" x14ac:dyDescent="0.25">
      <c r="A23">
        <v>285</v>
      </c>
      <c r="B23">
        <v>0.8</v>
      </c>
      <c r="C23" s="8">
        <v>69.45</v>
      </c>
      <c r="D23" t="s">
        <v>51</v>
      </c>
      <c r="E23" s="11">
        <f t="shared" si="3"/>
        <v>8.7744922625263816E-2</v>
      </c>
      <c r="F23" s="1">
        <v>124916</v>
      </c>
      <c r="G23" s="1">
        <v>10893</v>
      </c>
      <c r="H23" s="1">
        <v>1122</v>
      </c>
      <c r="I23" s="1"/>
      <c r="K23" s="4">
        <f>F23/SUM(F23:I23)</f>
        <v>0.91225507737473621</v>
      </c>
      <c r="L23" s="4">
        <f>G23/SUM(F23:I23)</f>
        <v>7.9551014744652412E-2</v>
      </c>
      <c r="M23" s="4">
        <f>H23/SUM(F23:I23)</f>
        <v>8.1939078806114035E-3</v>
      </c>
      <c r="R23">
        <f t="shared" si="4"/>
        <v>161.71700000000001</v>
      </c>
      <c r="S23">
        <v>1.61717E-4</v>
      </c>
      <c r="T23" s="3"/>
      <c r="U23" s="4">
        <f>T23/S23</f>
        <v>0</v>
      </c>
      <c r="W23">
        <f>1/X23</f>
        <v>35.860802708207821</v>
      </c>
      <c r="X23">
        <v>2.78856E-2</v>
      </c>
      <c r="Y23">
        <v>1.61111E-3</v>
      </c>
      <c r="Z23" s="4">
        <f>Y23/X23</f>
        <v>5.7775697851220699E-2</v>
      </c>
      <c r="AB23">
        <f>1/AC23</f>
        <v>194.4295921839304</v>
      </c>
      <c r="AC23">
        <v>5.1432500000000003E-3</v>
      </c>
      <c r="AD23">
        <v>3.4701799999999999E-4</v>
      </c>
      <c r="AE23" s="4">
        <f>AD23/AC23</f>
        <v>6.7470568220483154E-2</v>
      </c>
      <c r="AG23" s="4">
        <v>8.3371700000000007E-2</v>
      </c>
      <c r="AH23">
        <v>3.31986E-3</v>
      </c>
      <c r="AI23" s="4">
        <f>AH23/AG23</f>
        <v>3.981998687804135E-2</v>
      </c>
      <c r="AK23" s="4">
        <v>8.2688999999999999E-2</v>
      </c>
      <c r="AL23">
        <v>3.6283999999999999E-3</v>
      </c>
      <c r="AM23" s="4">
        <f>AL23/AK23</f>
        <v>4.3880080784626734E-2</v>
      </c>
    </row>
    <row r="24" spans="1:39" x14ac:dyDescent="0.25">
      <c r="A24">
        <v>280</v>
      </c>
      <c r="B24">
        <v>0.8</v>
      </c>
      <c r="C24" s="8">
        <v>69.275651999999994</v>
      </c>
      <c r="E24" s="11">
        <f>SUM(G24:H24)/SUM(F24:H24)</f>
        <v>8.5741719505549166E-2</v>
      </c>
      <c r="F24">
        <v>105691</v>
      </c>
      <c r="G24">
        <v>8985</v>
      </c>
      <c r="H24">
        <v>927</v>
      </c>
      <c r="I24" s="1"/>
      <c r="K24" s="4">
        <f>F24/SUM(F24:I24)</f>
        <v>0.91425828049445079</v>
      </c>
      <c r="L24" s="4">
        <f>G24/SUM(F24:I24)</f>
        <v>7.7722896464624616E-2</v>
      </c>
      <c r="M24" s="4">
        <f>H24/SUM(F24:I24)</f>
        <v>8.0188230409245428E-3</v>
      </c>
      <c r="R24">
        <f t="shared" si="4"/>
        <v>137.36299999999997</v>
      </c>
      <c r="S24">
        <v>1.3736299999999999E-4</v>
      </c>
      <c r="T24" s="3">
        <v>5.5658200000000003E-7</v>
      </c>
      <c r="U24" s="4">
        <f>T24/S24</f>
        <v>4.0519062629674665E-3</v>
      </c>
      <c r="W24">
        <f>1/X24</f>
        <v>36.547971039387747</v>
      </c>
      <c r="X24">
        <v>2.7361300000000002E-2</v>
      </c>
      <c r="Y24">
        <v>1.1516199999999999E-3</v>
      </c>
      <c r="Z24" s="4">
        <f>Y24/X24</f>
        <v>4.2089374408379711E-2</v>
      </c>
      <c r="AB24">
        <f>1/AC24</f>
        <v>190.91292652334198</v>
      </c>
      <c r="AC24">
        <v>5.2379899999999997E-3</v>
      </c>
      <c r="AD24">
        <v>2.0765200000000001E-4</v>
      </c>
      <c r="AE24" s="4">
        <f>AD24/AC24</f>
        <v>3.9643451018425008E-2</v>
      </c>
      <c r="AG24" s="4">
        <v>8.4318000000000004E-2</v>
      </c>
      <c r="AH24">
        <v>2.5994400000000002E-3</v>
      </c>
      <c r="AI24" s="4">
        <f>AH24/AG24</f>
        <v>3.0829004483028534E-2</v>
      </c>
      <c r="AK24" s="4">
        <v>8.6150500000000005E-2</v>
      </c>
      <c r="AL24">
        <v>2.5298299999999998E-3</v>
      </c>
      <c r="AM24" s="4">
        <f>AL24/AK24</f>
        <v>2.9365238739183171E-2</v>
      </c>
    </row>
    <row r="25" spans="1:39" x14ac:dyDescent="0.25">
      <c r="A25">
        <v>275</v>
      </c>
      <c r="B25">
        <v>0.8</v>
      </c>
      <c r="C25" s="8">
        <v>69.099999999999994</v>
      </c>
      <c r="E25" s="11">
        <f>SUM(G25:H25)/SUM(F25:H25)</f>
        <v>8.9980514564432248E-2</v>
      </c>
      <c r="F25">
        <v>73323</v>
      </c>
      <c r="G25">
        <v>6536</v>
      </c>
      <c r="H25">
        <v>714</v>
      </c>
      <c r="I25" s="1"/>
      <c r="K25" s="4">
        <f>F25/SUM(F25:I25)</f>
        <v>0.91001948543556777</v>
      </c>
      <c r="L25" s="4">
        <f>G25/SUM(F25:I25)</f>
        <v>8.1118985268017821E-2</v>
      </c>
      <c r="M25" s="4">
        <f>H25/SUM(F25:I25)</f>
        <v>8.8615292964144311E-3</v>
      </c>
      <c r="R25">
        <f>S25 * 1000*1000</f>
        <v>100.25700000000001</v>
      </c>
      <c r="S25">
        <v>1.00257E-4</v>
      </c>
      <c r="T25" s="3">
        <v>5.9582800000000001E-7</v>
      </c>
      <c r="U25" s="4">
        <f>T25/S25</f>
        <v>5.9430064733634559E-3</v>
      </c>
      <c r="W25">
        <f>1/X25</f>
        <v>38.453256221736858</v>
      </c>
      <c r="X25">
        <v>2.60056E-2</v>
      </c>
      <c r="Y25">
        <v>1.4432799999999999E-3</v>
      </c>
      <c r="Z25" s="4">
        <f>Y25/X25</f>
        <v>5.549881563970837E-2</v>
      </c>
      <c r="AB25">
        <f>1/AC25</f>
        <v>184.01464756594623</v>
      </c>
      <c r="AC25">
        <v>5.4343500000000001E-3</v>
      </c>
      <c r="AD25">
        <v>2.8665500000000003E-4</v>
      </c>
      <c r="AE25" s="4">
        <f>AD25/AC25</f>
        <v>5.2748718798016327E-2</v>
      </c>
      <c r="AG25" s="4">
        <v>8.8070200000000001E-2</v>
      </c>
      <c r="AH25">
        <v>3.74932E-3</v>
      </c>
      <c r="AI25" s="4">
        <f>AH25/AG25</f>
        <v>4.2571948286707649E-2</v>
      </c>
      <c r="AK25" s="4">
        <v>9.0066499999999994E-2</v>
      </c>
      <c r="AL25">
        <v>3.6385800000000002E-3</v>
      </c>
      <c r="AM25" s="4">
        <f>AL25/AK25</f>
        <v>4.0398816430082224E-2</v>
      </c>
    </row>
    <row r="28" spans="1:39" x14ac:dyDescent="0.25">
      <c r="A28" t="s">
        <v>0</v>
      </c>
      <c r="B28" t="s">
        <v>2</v>
      </c>
      <c r="C28" t="s">
        <v>1</v>
      </c>
      <c r="E28" s="11" t="s">
        <v>14</v>
      </c>
      <c r="F28" t="s">
        <v>10</v>
      </c>
      <c r="G28" t="s">
        <v>11</v>
      </c>
      <c r="H28" t="s">
        <v>12</v>
      </c>
      <c r="I28" t="s">
        <v>13</v>
      </c>
      <c r="K28" t="s">
        <v>25</v>
      </c>
      <c r="L28" t="s">
        <v>26</v>
      </c>
      <c r="M28" t="s">
        <v>27</v>
      </c>
      <c r="N28" s="4" t="s">
        <v>28</v>
      </c>
      <c r="R28" t="s">
        <v>23</v>
      </c>
      <c r="S28" t="s">
        <v>3</v>
      </c>
      <c r="T28" t="s">
        <v>24</v>
      </c>
      <c r="U28" s="4" t="s">
        <v>20</v>
      </c>
      <c r="W28" t="s">
        <v>21</v>
      </c>
      <c r="X28" t="s">
        <v>4</v>
      </c>
      <c r="Y28" t="s">
        <v>15</v>
      </c>
      <c r="Z28" t="s">
        <v>20</v>
      </c>
      <c r="AB28" s="6" t="s">
        <v>22</v>
      </c>
      <c r="AC28" t="s">
        <v>5</v>
      </c>
      <c r="AD28" t="s">
        <v>16</v>
      </c>
      <c r="AE28" t="s">
        <v>20</v>
      </c>
      <c r="AG28" s="4" t="s">
        <v>7</v>
      </c>
      <c r="AH28" t="s">
        <v>18</v>
      </c>
      <c r="AI28" t="s">
        <v>20</v>
      </c>
      <c r="AJ28" s="2"/>
      <c r="AK28" s="4" t="s">
        <v>8</v>
      </c>
      <c r="AL28" t="s">
        <v>19</v>
      </c>
      <c r="AM28" s="2" t="s">
        <v>20</v>
      </c>
    </row>
    <row r="29" spans="1:39" x14ac:dyDescent="0.25">
      <c r="A29">
        <v>295</v>
      </c>
      <c r="B29">
        <v>0.9</v>
      </c>
      <c r="C29">
        <v>69.91</v>
      </c>
      <c r="E29" s="11"/>
      <c r="F29" s="1"/>
      <c r="G29" s="1"/>
      <c r="H29" s="1"/>
      <c r="I29" s="1"/>
      <c r="K29" s="4" t="e">
        <f>F29/SUM(F29:I29)</f>
        <v>#DIV/0!</v>
      </c>
      <c r="L29" s="4" t="e">
        <f>G29/SUM(F29:I29)</f>
        <v>#DIV/0!</v>
      </c>
      <c r="M29" s="4" t="e">
        <f>H29/SUM(F29:I29)</f>
        <v>#DIV/0!</v>
      </c>
      <c r="N29" s="4" t="e">
        <f>I29/SUM(F29:I29)</f>
        <v>#DIV/0!</v>
      </c>
      <c r="R29">
        <f>S29 * 1000*1000</f>
        <v>0</v>
      </c>
      <c r="T29" s="3"/>
      <c r="U29" s="4" t="e">
        <f>T29/S29</f>
        <v>#DIV/0!</v>
      </c>
    </row>
    <row r="30" spans="1:39" x14ac:dyDescent="0.25">
      <c r="A30">
        <v>290</v>
      </c>
      <c r="B30">
        <v>0.9</v>
      </c>
      <c r="C30">
        <v>69.73</v>
      </c>
      <c r="E30" s="11">
        <f>SUM(G30:H30)/SUM(F30:H30)</f>
        <v>9.8266998964940996E-2</v>
      </c>
      <c r="F30" s="1">
        <v>155943</v>
      </c>
      <c r="G30" s="1">
        <v>15358</v>
      </c>
      <c r="H30" s="1">
        <v>1636</v>
      </c>
      <c r="I30" s="1"/>
      <c r="K30" s="4">
        <f>F30/SUM(F30:I30)</f>
        <v>0.90173300103505905</v>
      </c>
      <c r="L30" s="4">
        <f>G30/SUM(F30:I30)</f>
        <v>8.8806906561348931E-2</v>
      </c>
      <c r="M30" s="4">
        <f>H30/SUM(F30:I30)</f>
        <v>9.4600924035920589E-3</v>
      </c>
      <c r="R30">
        <f>S30 * 1000*1000</f>
        <v>230.48499999999999</v>
      </c>
      <c r="S30">
        <v>2.30485E-4</v>
      </c>
      <c r="T30" s="3">
        <v>6.5816499999999999E-7</v>
      </c>
      <c r="U30" s="4">
        <f>T30/S30</f>
        <v>2.8555654380979238E-3</v>
      </c>
      <c r="W30">
        <f>1/X30</f>
        <v>29.167954918008878</v>
      </c>
      <c r="X30">
        <v>3.4284200000000001E-2</v>
      </c>
      <c r="Y30">
        <v>1.6874800000000001E-3</v>
      </c>
      <c r="Z30" s="4">
        <f>Y30/X30</f>
        <v>4.9220340565041626E-2</v>
      </c>
      <c r="AB30">
        <f>1/AC30</f>
        <v>139.9999440000224</v>
      </c>
      <c r="AC30">
        <v>7.14286E-3</v>
      </c>
      <c r="AD30">
        <v>1.0491000000000001E-3</v>
      </c>
      <c r="AE30" s="4">
        <f>AD30/AC30</f>
        <v>0.14687394125042352</v>
      </c>
      <c r="AG30" s="4">
        <v>0.12864900000000001</v>
      </c>
      <c r="AH30">
        <v>2.1858400000000001E-3</v>
      </c>
      <c r="AI30" s="4">
        <f>AH30/AG30</f>
        <v>1.699072670599849E-2</v>
      </c>
      <c r="AK30" s="4">
        <v>6.4870300000000006E-2</v>
      </c>
      <c r="AL30">
        <v>2.3961799999999999E-3</v>
      </c>
      <c r="AM30" s="4">
        <f>AL30/AK30</f>
        <v>3.6938013235640957E-2</v>
      </c>
    </row>
    <row r="31" spans="1:39" x14ac:dyDescent="0.25">
      <c r="A31">
        <v>285</v>
      </c>
      <c r="B31">
        <v>0.9</v>
      </c>
      <c r="C31">
        <v>69.55</v>
      </c>
      <c r="E31" s="11">
        <f>SUM(G31:H31)/SUM(F31:H31)</f>
        <v>0.1007799474924784</v>
      </c>
      <c r="F31" s="1">
        <v>140772</v>
      </c>
      <c r="G31" s="1">
        <v>14234</v>
      </c>
      <c r="H31" s="1">
        <v>1543</v>
      </c>
      <c r="I31" s="1"/>
      <c r="K31" s="4">
        <f>F31/SUM(F31:I31)</f>
        <v>0.89922005250752157</v>
      </c>
      <c r="L31" s="4">
        <f>G31/SUM(F31:I31)</f>
        <v>9.0923608582616305E-2</v>
      </c>
      <c r="M31" s="4">
        <f>H31/SUM(F31:I31)</f>
        <v>9.8563389098620877E-3</v>
      </c>
      <c r="R31">
        <f>S31 * 1000*1000</f>
        <v>192.37</v>
      </c>
      <c r="S31">
        <v>1.9237E-4</v>
      </c>
      <c r="T31" s="3">
        <v>6.1442899999999995E-7</v>
      </c>
      <c r="U31" s="4">
        <f>T31/S31</f>
        <v>3.1939959453137182E-3</v>
      </c>
      <c r="W31">
        <f>1/X31</f>
        <v>35.598970477773783</v>
      </c>
      <c r="X31">
        <v>2.80907E-2</v>
      </c>
      <c r="Y31">
        <v>1.7765700000000001E-3</v>
      </c>
      <c r="Z31" s="4">
        <f>Y31/X31</f>
        <v>6.3244062981698573E-2</v>
      </c>
      <c r="AB31">
        <f>1/AC31</f>
        <v>159.35086830288139</v>
      </c>
      <c r="AC31">
        <v>6.2754600000000001E-3</v>
      </c>
      <c r="AD31">
        <v>2.1557400000000001E-4</v>
      </c>
      <c r="AE31" s="4">
        <f>AD31/AC31</f>
        <v>3.4351904083525349E-2</v>
      </c>
      <c r="AG31" s="4">
        <v>0.12709699999999999</v>
      </c>
      <c r="AH31">
        <v>3.4178899999999998E-3</v>
      </c>
      <c r="AI31" s="4">
        <f>AH31/AG31</f>
        <v>2.6891980141152034E-2</v>
      </c>
      <c r="AK31" s="4">
        <v>7.1775900000000004E-2</v>
      </c>
      <c r="AL31">
        <v>3.4483000000000001E-3</v>
      </c>
      <c r="AM31" s="4">
        <f>AL31/AK31</f>
        <v>4.80425881110512E-2</v>
      </c>
    </row>
    <row r="32" spans="1:39" x14ac:dyDescent="0.25">
      <c r="A32">
        <v>280</v>
      </c>
      <c r="B32">
        <v>0.9</v>
      </c>
      <c r="C32" s="8">
        <v>69.349999999999994</v>
      </c>
      <c r="E32" s="11">
        <f>SUM(G32:H32)/SUM(F32:H32)</f>
        <v>9.9018160816274139E-2</v>
      </c>
      <c r="F32" s="1">
        <v>98280</v>
      </c>
      <c r="G32" s="1">
        <v>9723</v>
      </c>
      <c r="H32" s="1">
        <v>1078</v>
      </c>
      <c r="I32" s="1"/>
      <c r="K32" s="4">
        <f>F32/SUM(F32:I32)</f>
        <v>0.90098183918372587</v>
      </c>
      <c r="L32" s="4">
        <f>G32/SUM(F32:I32)</f>
        <v>8.9135596483347235E-2</v>
      </c>
      <c r="M32" s="4">
        <f>H32/SUM(F32:I32)</f>
        <v>9.8825643329269082E-3</v>
      </c>
      <c r="R32">
        <f>S32 * 1000*1000</f>
        <v>133.994</v>
      </c>
      <c r="S32">
        <v>1.3399399999999999E-4</v>
      </c>
      <c r="T32" s="3">
        <v>5.7796600000000003E-7</v>
      </c>
      <c r="U32" s="4">
        <f>T32/S32</f>
        <v>4.3133722405480851E-3</v>
      </c>
      <c r="W32">
        <f>1/X32</f>
        <v>38.8648358737981</v>
      </c>
      <c r="X32">
        <v>2.5730200000000002E-2</v>
      </c>
      <c r="Y32">
        <v>1.78706E-3</v>
      </c>
      <c r="Z32" s="4">
        <f>Y32/X32</f>
        <v>6.9453793596629634E-2</v>
      </c>
      <c r="AB32">
        <f>1/AC32</f>
        <v>165.24282433035344</v>
      </c>
      <c r="AC32">
        <v>6.0517000000000001E-3</v>
      </c>
      <c r="AD32">
        <v>2.4939E-4</v>
      </c>
      <c r="AE32" s="4">
        <f>AD32/AC32</f>
        <v>4.1209907959746848E-2</v>
      </c>
      <c r="AG32" s="4">
        <v>0.12050900000000001</v>
      </c>
      <c r="AH32">
        <v>4.3524100000000001E-3</v>
      </c>
      <c r="AI32" s="4">
        <f>AH32/AG32</f>
        <v>3.6116887535370804E-2</v>
      </c>
      <c r="AK32" s="4">
        <v>7.8966499999999995E-2</v>
      </c>
      <c r="AL32">
        <v>4.2372299999999998E-3</v>
      </c>
      <c r="AM32" s="4">
        <f>AL32/AK32</f>
        <v>5.3658576738237103E-2</v>
      </c>
    </row>
    <row r="33" spans="1:39" x14ac:dyDescent="0.25">
      <c r="A33">
        <v>275</v>
      </c>
      <c r="B33">
        <v>0.9</v>
      </c>
      <c r="C33">
        <v>69.2</v>
      </c>
      <c r="E33" s="11">
        <f>SUM(G33:H33)/SUM(F33:H33)</f>
        <v>0.10440172799932068</v>
      </c>
      <c r="F33" s="1">
        <v>84377</v>
      </c>
      <c r="G33" s="1">
        <v>8844</v>
      </c>
      <c r="H33" s="1">
        <v>992</v>
      </c>
      <c r="K33" s="4">
        <f>F33/SUM(F33:I33)</f>
        <v>0.89559827200067932</v>
      </c>
      <c r="L33" s="4">
        <f>G33/SUM(F33:I33)</f>
        <v>9.3872395529279395E-2</v>
      </c>
      <c r="M33" s="4">
        <f>H33/SUM(F33:I33)</f>
        <v>1.0529332470041289E-2</v>
      </c>
      <c r="R33">
        <f>S33 * 1000*1000</f>
        <v>114.9</v>
      </c>
      <c r="S33">
        <v>1.149E-4</v>
      </c>
      <c r="T33" s="3">
        <v>5.85997E-7</v>
      </c>
      <c r="U33" s="4">
        <f>T33/S33</f>
        <v>5.1000609225413402E-3</v>
      </c>
      <c r="W33">
        <f>1/X33</f>
        <v>40.954904554594933</v>
      </c>
      <c r="X33">
        <v>2.4417100000000001E-2</v>
      </c>
      <c r="Y33">
        <v>1.5892E-3</v>
      </c>
      <c r="Z33" s="4">
        <f>Y33/X33</f>
        <v>6.5085534318162275E-2</v>
      </c>
      <c r="AB33">
        <f>1/AC33</f>
        <v>168.78064423571905</v>
      </c>
      <c r="AC33">
        <v>5.9248499999999997E-3</v>
      </c>
      <c r="AD33">
        <v>2.2486699999999999E-4</v>
      </c>
      <c r="AE33" s="4">
        <f>AD33/AC33</f>
        <v>3.7953197127353434E-2</v>
      </c>
      <c r="AG33" s="4">
        <v>0.12959899999999999</v>
      </c>
      <c r="AH33">
        <v>4.4541499999999996E-3</v>
      </c>
      <c r="AI33" s="4">
        <f>AH33/AG33</f>
        <v>3.4368706548661643E-2</v>
      </c>
      <c r="AK33" s="4">
        <v>8.2481200000000005E-2</v>
      </c>
      <c r="AL33">
        <v>4.4689600000000001E-3</v>
      </c>
      <c r="AM33" s="4">
        <f>AL33/AK33</f>
        <v>5.4181558949190842E-2</v>
      </c>
    </row>
    <row r="35" spans="1:39" x14ac:dyDescent="0.25">
      <c r="A35" t="s">
        <v>0</v>
      </c>
      <c r="B35" t="s">
        <v>2</v>
      </c>
      <c r="C35" t="s">
        <v>1</v>
      </c>
      <c r="E35" s="11" t="s">
        <v>14</v>
      </c>
      <c r="F35" t="s">
        <v>10</v>
      </c>
      <c r="G35" t="s">
        <v>11</v>
      </c>
      <c r="H35" t="s">
        <v>12</v>
      </c>
      <c r="I35" t="s">
        <v>13</v>
      </c>
      <c r="K35" t="s">
        <v>25</v>
      </c>
      <c r="L35" t="s">
        <v>26</v>
      </c>
      <c r="M35" t="s">
        <v>27</v>
      </c>
      <c r="N35" s="4" t="s">
        <v>28</v>
      </c>
      <c r="R35" t="s">
        <v>23</v>
      </c>
      <c r="S35" t="s">
        <v>3</v>
      </c>
      <c r="T35" t="s">
        <v>24</v>
      </c>
      <c r="U35" s="4" t="s">
        <v>20</v>
      </c>
      <c r="W35" t="s">
        <v>21</v>
      </c>
      <c r="X35" t="s">
        <v>4</v>
      </c>
      <c r="Y35" t="s">
        <v>15</v>
      </c>
      <c r="Z35" t="s">
        <v>20</v>
      </c>
      <c r="AB35" s="6" t="s">
        <v>22</v>
      </c>
      <c r="AC35" t="s">
        <v>5</v>
      </c>
      <c r="AD35" t="s">
        <v>16</v>
      </c>
      <c r="AE35" t="s">
        <v>20</v>
      </c>
      <c r="AG35" s="4" t="s">
        <v>7</v>
      </c>
      <c r="AH35" t="s">
        <v>18</v>
      </c>
      <c r="AI35" t="s">
        <v>20</v>
      </c>
      <c r="AJ35" s="2"/>
      <c r="AK35" s="4" t="s">
        <v>8</v>
      </c>
      <c r="AL35" t="s">
        <v>19</v>
      </c>
      <c r="AM35" s="2" t="s">
        <v>20</v>
      </c>
    </row>
    <row r="36" spans="1:39" x14ac:dyDescent="0.25">
      <c r="A36">
        <v>295</v>
      </c>
      <c r="B36">
        <v>1</v>
      </c>
      <c r="C36">
        <v>70.010000000000005</v>
      </c>
      <c r="E36" s="11"/>
      <c r="F36" s="1"/>
      <c r="G36" s="1"/>
      <c r="H36" s="1"/>
      <c r="I36" s="1"/>
      <c r="K36" s="4" t="e">
        <f>F36/SUM(F36:I36)</f>
        <v>#DIV/0!</v>
      </c>
      <c r="L36" s="4" t="e">
        <f>G36/SUM(F36:I36)</f>
        <v>#DIV/0!</v>
      </c>
      <c r="M36" s="4" t="e">
        <f>H36/SUM(F36:I36)</f>
        <v>#DIV/0!</v>
      </c>
      <c r="N36" s="4" t="e">
        <f>I36/SUM(F36:I36)</f>
        <v>#DIV/0!</v>
      </c>
      <c r="R36">
        <f t="shared" ref="R36:R41" si="5">S36 * 1000*1000</f>
        <v>0</v>
      </c>
      <c r="T36" s="3"/>
      <c r="U36" s="4" t="e">
        <f t="shared" ref="U36:U41" si="6">T36/S36</f>
        <v>#DIV/0!</v>
      </c>
    </row>
    <row r="37" spans="1:39" x14ac:dyDescent="0.25">
      <c r="A37">
        <v>293</v>
      </c>
      <c r="B37">
        <v>1</v>
      </c>
      <c r="C37">
        <v>69.94</v>
      </c>
      <c r="E37" s="11">
        <f>SUM(G37:H37)/SUM(F37:H37)</f>
        <v>0.10836349273813051</v>
      </c>
      <c r="F37" s="1">
        <v>207688</v>
      </c>
      <c r="G37" s="1">
        <v>23884</v>
      </c>
      <c r="H37" s="1">
        <v>1357</v>
      </c>
      <c r="I37" s="1"/>
      <c r="K37" s="4">
        <f t="shared" ref="K37:K39" si="7">F37/SUM(F37:I37)</f>
        <v>0.89163650726186949</v>
      </c>
      <c r="L37" s="4">
        <f t="shared" ref="L37:L39" si="8">G37/SUM(F37:I37)</f>
        <v>0.10253768315667006</v>
      </c>
      <c r="M37" s="4">
        <f t="shared" ref="M37:M39" si="9">H37/SUM(F37:I37)</f>
        <v>5.8258095814604453E-3</v>
      </c>
      <c r="R37">
        <f t="shared" si="5"/>
        <v>312.38099999999997</v>
      </c>
      <c r="S37">
        <v>3.1238099999999998E-4</v>
      </c>
      <c r="T37" s="3">
        <v>8.5654100000000005E-7</v>
      </c>
      <c r="U37" s="4">
        <f t="shared" si="6"/>
        <v>2.7419753442110761E-3</v>
      </c>
      <c r="W37">
        <f>1/X37</f>
        <v>34.159772086000643</v>
      </c>
      <c r="X37">
        <v>2.92742E-2</v>
      </c>
      <c r="Y37">
        <v>1.16154E-3</v>
      </c>
      <c r="Z37" s="4">
        <f>Y37/X37</f>
        <v>3.9677941668773184E-2</v>
      </c>
      <c r="AB37">
        <f>1/AC37</f>
        <v>173.25947859292512</v>
      </c>
      <c r="AC37">
        <v>5.7716900000000003E-3</v>
      </c>
      <c r="AD37">
        <v>1.6571399999999999E-4</v>
      </c>
      <c r="AE37" s="4">
        <f>AD37/AC37</f>
        <v>2.8711521235547991E-2</v>
      </c>
      <c r="AG37" s="4">
        <v>0.138381</v>
      </c>
      <c r="AH37">
        <v>2.6224E-3</v>
      </c>
      <c r="AI37" s="4">
        <f>AH37/AG37</f>
        <v>1.8950578475368726E-2</v>
      </c>
      <c r="AK37" s="4">
        <v>9.3510800000000005E-2</v>
      </c>
      <c r="AL37">
        <v>2.6658900000000002E-3</v>
      </c>
      <c r="AM37" s="4">
        <f>AL37/AK37</f>
        <v>2.8508899506794937E-2</v>
      </c>
    </row>
    <row r="38" spans="1:39" x14ac:dyDescent="0.25">
      <c r="A38">
        <v>290</v>
      </c>
      <c r="B38">
        <v>1</v>
      </c>
      <c r="C38">
        <v>69.83</v>
      </c>
      <c r="E38" s="11">
        <f>SUM(G38:H38)/SUM(F38:H38)</f>
        <v>0.10993842980040196</v>
      </c>
      <c r="F38" s="1">
        <v>167401</v>
      </c>
      <c r="G38" s="1">
        <v>19386</v>
      </c>
      <c r="H38" s="1">
        <v>1291</v>
      </c>
      <c r="I38" s="1"/>
      <c r="K38" s="4">
        <f t="shared" si="7"/>
        <v>0.89006157019959808</v>
      </c>
      <c r="L38" s="4">
        <f t="shared" si="8"/>
        <v>0.10307425642552558</v>
      </c>
      <c r="M38" s="4">
        <f t="shared" si="9"/>
        <v>6.8641733748763811E-3</v>
      </c>
      <c r="R38">
        <f t="shared" si="5"/>
        <v>255.33799999999997</v>
      </c>
      <c r="S38">
        <v>2.5533799999999997E-4</v>
      </c>
      <c r="T38" s="3">
        <v>7.3885199999999998E-7</v>
      </c>
      <c r="U38" s="4">
        <f t="shared" si="6"/>
        <v>2.8936233541423527E-3</v>
      </c>
      <c r="W38">
        <f>1/X38</f>
        <v>35.078857271145537</v>
      </c>
      <c r="X38">
        <v>2.85072E-2</v>
      </c>
      <c r="Y38">
        <v>1.31963E-3</v>
      </c>
      <c r="Z38" s="4">
        <f>Y38/X38</f>
        <v>4.6291112420721786E-2</v>
      </c>
      <c r="AB38">
        <f>1/AC38</f>
        <v>164.82610845557934</v>
      </c>
      <c r="AC38">
        <v>6.0670000000000003E-3</v>
      </c>
      <c r="AD38">
        <v>2.0204199999999999E-4</v>
      </c>
      <c r="AE38" s="4">
        <f>AD38/AC38</f>
        <v>3.3301796604582164E-2</v>
      </c>
      <c r="AG38" s="4">
        <v>0.136215</v>
      </c>
      <c r="AH38">
        <v>3.25261E-3</v>
      </c>
      <c r="AI38" s="4">
        <f>AH38/AG38</f>
        <v>2.3878500899313586E-2</v>
      </c>
      <c r="AK38" s="4">
        <v>9.7086699999999998E-2</v>
      </c>
      <c r="AL38">
        <v>3.2228399999999998E-3</v>
      </c>
      <c r="AM38" s="4">
        <f>AL38/AK38</f>
        <v>3.3195484036433416E-2</v>
      </c>
    </row>
    <row r="39" spans="1:39" x14ac:dyDescent="0.25">
      <c r="A39">
        <v>288</v>
      </c>
      <c r="B39">
        <v>1</v>
      </c>
      <c r="C39">
        <f>68.75+1</f>
        <v>69.75</v>
      </c>
      <c r="E39" s="11">
        <f>SUM(G39:H39)/SUM(F39:H39)</f>
        <v>0.11093547079114538</v>
      </c>
      <c r="F39" s="1">
        <v>151293</v>
      </c>
      <c r="G39" s="1">
        <v>17867</v>
      </c>
      <c r="H39" s="1">
        <v>1011</v>
      </c>
      <c r="I39" s="1"/>
      <c r="K39" s="4">
        <f t="shared" si="7"/>
        <v>0.88906452920885459</v>
      </c>
      <c r="L39" s="4">
        <f t="shared" si="8"/>
        <v>0.104994387997955</v>
      </c>
      <c r="M39" s="4">
        <f t="shared" si="9"/>
        <v>5.9410827931903791E-3</v>
      </c>
      <c r="R39">
        <f t="shared" si="5"/>
        <v>224.72900000000001</v>
      </c>
      <c r="S39">
        <v>2.2472900000000001E-4</v>
      </c>
      <c r="T39" s="3">
        <v>6.9275899999999999E-7</v>
      </c>
      <c r="U39" s="4">
        <f t="shared" si="6"/>
        <v>3.082641759630488E-3</v>
      </c>
      <c r="W39">
        <f>1/X39</f>
        <v>33.699080689078805</v>
      </c>
      <c r="X39">
        <v>2.96744E-2</v>
      </c>
      <c r="Y39">
        <v>1.46199E-3</v>
      </c>
      <c r="Z39" s="4">
        <f>Y39/X39</f>
        <v>4.9267718976626317E-2</v>
      </c>
      <c r="AB39">
        <f>1/AC39</f>
        <v>165.19068787054337</v>
      </c>
      <c r="AC39">
        <v>6.0536100000000001E-3</v>
      </c>
      <c r="AD39">
        <v>1.7895199999999999E-4</v>
      </c>
      <c r="AE39" s="4">
        <f>AD39/AC39</f>
        <v>2.9561203975809473E-2</v>
      </c>
      <c r="AG39" s="4">
        <v>0.14887300000000001</v>
      </c>
      <c r="AH39">
        <v>3.0992799999999998E-3</v>
      </c>
      <c r="AI39" s="4">
        <f>AH39/AG39</f>
        <v>2.0818281353905677E-2</v>
      </c>
      <c r="AK39" s="4">
        <v>9.2839699999999997E-2</v>
      </c>
      <c r="AL39">
        <v>3.1413999999999999E-3</v>
      </c>
      <c r="AM39" s="4">
        <f>AL39/AK39</f>
        <v>3.3836817654516335E-2</v>
      </c>
    </row>
    <row r="40" spans="1:39" x14ac:dyDescent="0.25">
      <c r="A40">
        <v>285</v>
      </c>
      <c r="B40">
        <v>1</v>
      </c>
      <c r="C40">
        <v>69.650000000000006</v>
      </c>
      <c r="E40" s="11">
        <f>SUM(G40:H40)/SUM(F40:H40)</f>
        <v>0.11103621790807712</v>
      </c>
      <c r="F40" s="1">
        <v>133205</v>
      </c>
      <c r="G40" s="1">
        <v>15697</v>
      </c>
      <c r="H40" s="1">
        <v>941</v>
      </c>
      <c r="I40" s="1"/>
      <c r="K40" s="4">
        <f>F40/SUM(F40:I40)</f>
        <v>0.88896378209192284</v>
      </c>
      <c r="L40" s="4">
        <f>G40/SUM(F40:I40)</f>
        <v>0.10475631160614776</v>
      </c>
      <c r="M40" s="4">
        <f>H40/SUM(F40:I40)</f>
        <v>6.2799063019293531E-3</v>
      </c>
      <c r="R40">
        <f t="shared" si="5"/>
        <v>196.364</v>
      </c>
      <c r="S40">
        <v>1.9636400000000001E-4</v>
      </c>
      <c r="T40" s="3">
        <v>7.7548299999999998E-7</v>
      </c>
      <c r="U40" s="4">
        <f t="shared" si="6"/>
        <v>3.9492116681265404E-3</v>
      </c>
      <c r="W40">
        <f>1/X40</f>
        <v>35.907545252483906</v>
      </c>
      <c r="X40">
        <v>2.78493E-2</v>
      </c>
      <c r="Y40">
        <v>1.4876799999999999E-3</v>
      </c>
      <c r="Z40" s="4">
        <f>Y40/X40</f>
        <v>5.341893692121525E-2</v>
      </c>
      <c r="AB40">
        <f>1/AC40</f>
        <v>164.92533005681676</v>
      </c>
      <c r="AC40">
        <v>6.0633500000000003E-3</v>
      </c>
      <c r="AD40">
        <v>1.90636E-4</v>
      </c>
      <c r="AE40" s="4">
        <f>AD40/AC40</f>
        <v>3.1440705220711324E-2</v>
      </c>
      <c r="AG40" s="4">
        <v>0.15032899999999999</v>
      </c>
      <c r="AH40">
        <v>3.5830100000000002E-3</v>
      </c>
      <c r="AI40" s="4">
        <f>AH40/AG40</f>
        <v>2.3834456425573247E-2</v>
      </c>
      <c r="AK40" s="4">
        <v>9.39633E-2</v>
      </c>
      <c r="AL40">
        <v>3.56742E-3</v>
      </c>
      <c r="AM40" s="4">
        <f>AL40/AK40</f>
        <v>3.7966099530348553E-2</v>
      </c>
    </row>
    <row r="41" spans="1:39" x14ac:dyDescent="0.25">
      <c r="A41">
        <v>282</v>
      </c>
      <c r="B41">
        <v>1</v>
      </c>
      <c r="C41">
        <v>69.53</v>
      </c>
      <c r="E41" s="11">
        <f>SUM(G41:H41)/SUM(F41:H41)</f>
        <v>0.11038100458648756</v>
      </c>
      <c r="F41" s="1">
        <v>128211</v>
      </c>
      <c r="G41" s="1">
        <v>15019</v>
      </c>
      <c r="H41" s="1">
        <v>889</v>
      </c>
      <c r="I41" s="1"/>
      <c r="K41" s="4">
        <f>F41/SUM(F41:I41)</f>
        <v>0.88961899541351241</v>
      </c>
      <c r="L41" s="4">
        <f>G41/SUM(F41:I41)</f>
        <v>0.1042124910664104</v>
      </c>
      <c r="M41" s="4">
        <f>H41/SUM(F41:I41)</f>
        <v>6.1685135200771589E-3</v>
      </c>
      <c r="R41">
        <f t="shared" si="5"/>
        <v>203.52099999999999</v>
      </c>
      <c r="S41">
        <v>2.0352099999999999E-4</v>
      </c>
      <c r="T41" s="3">
        <v>6.9511500000000001E-7</v>
      </c>
      <c r="U41" s="4">
        <f t="shared" si="6"/>
        <v>3.415446071904128E-3</v>
      </c>
      <c r="W41">
        <f>1/X41</f>
        <v>35.918766118546294</v>
      </c>
      <c r="X41">
        <v>2.78406E-2</v>
      </c>
      <c r="Y41">
        <v>1.23667E-3</v>
      </c>
      <c r="Z41" s="4">
        <f>Y41/X41</f>
        <v>4.4419660495822647E-2</v>
      </c>
      <c r="AB41">
        <f>1/AC41</f>
        <v>179.20536755916913</v>
      </c>
      <c r="AC41">
        <v>5.5801899999999996E-3</v>
      </c>
      <c r="AD41">
        <v>1.7456399999999999E-4</v>
      </c>
      <c r="AE41" s="4">
        <f>AD41/AC41</f>
        <v>3.1282805782598802E-2</v>
      </c>
      <c r="AG41" s="4">
        <v>0.14457300000000001</v>
      </c>
      <c r="AH41">
        <v>3.14234E-3</v>
      </c>
      <c r="AI41" s="4">
        <f>AH41/AG41</f>
        <v>2.1735317106236985E-2</v>
      </c>
      <c r="AK41" s="4">
        <v>0.102896</v>
      </c>
      <c r="AL41">
        <v>3.1675700000000002E-3</v>
      </c>
      <c r="AM41" s="4">
        <f>AL41/AK41</f>
        <v>3.0784189861607837E-2</v>
      </c>
    </row>
    <row r="42" spans="1:39" x14ac:dyDescent="0.25">
      <c r="E42" s="11"/>
      <c r="F42" s="1"/>
      <c r="G42" s="1"/>
      <c r="H42" s="1"/>
      <c r="I42" s="1"/>
      <c r="K42" s="4"/>
      <c r="L42" s="4"/>
      <c r="M42" s="4"/>
      <c r="T42" s="3"/>
      <c r="U42" s="4"/>
      <c r="Z42" s="4"/>
      <c r="AE42" s="4"/>
      <c r="AI42" s="4"/>
      <c r="AM42" s="4"/>
    </row>
    <row r="43" spans="1:39" x14ac:dyDescent="0.25">
      <c r="A43">
        <v>280</v>
      </c>
      <c r="B43">
        <v>1</v>
      </c>
      <c r="C43" s="8">
        <v>69.45</v>
      </c>
      <c r="E43" s="11"/>
      <c r="F43" s="1"/>
      <c r="G43" s="1"/>
      <c r="H43" s="1"/>
      <c r="I43" s="1"/>
      <c r="K43" s="4"/>
      <c r="L43" s="4"/>
      <c r="M43" s="4"/>
      <c r="T43" s="3"/>
      <c r="U43" s="4"/>
      <c r="Z43" s="4"/>
      <c r="AE43" s="4"/>
      <c r="AI43" s="4"/>
      <c r="AM43" s="4"/>
    </row>
    <row r="44" spans="1:39" x14ac:dyDescent="0.25">
      <c r="A44">
        <v>280</v>
      </c>
      <c r="B44">
        <v>1</v>
      </c>
      <c r="C44" s="8">
        <v>69.48</v>
      </c>
      <c r="D44" t="s">
        <v>42</v>
      </c>
      <c r="E44" s="11">
        <f>SUM(G44:H44)/SUM(F44:H44)</f>
        <v>0.10997135358594783</v>
      </c>
      <c r="F44" s="1">
        <v>103772</v>
      </c>
      <c r="G44" s="1">
        <v>12209</v>
      </c>
      <c r="H44" s="1">
        <v>613</v>
      </c>
      <c r="I44" s="1"/>
      <c r="K44" s="4">
        <f>F44/SUM(F44:I44)</f>
        <v>0.89002864641405222</v>
      </c>
      <c r="L44" s="4">
        <f>G44/SUM(F44:I44)</f>
        <v>0.10471379316259842</v>
      </c>
      <c r="M44" s="4">
        <f>H44/SUM(F44:I44)</f>
        <v>5.2575604233494003E-3</v>
      </c>
      <c r="R44">
        <f>S44 * 1000*1000</f>
        <v>151.65099999999998</v>
      </c>
      <c r="S44">
        <v>1.5165099999999999E-4</v>
      </c>
      <c r="T44" s="3">
        <v>6.1923999999999998E-7</v>
      </c>
      <c r="U44" s="4">
        <f>T44/S44</f>
        <v>4.0833228926944101E-3</v>
      </c>
      <c r="W44">
        <f>1/X44</f>
        <v>35.425441843823393</v>
      </c>
      <c r="X44">
        <v>2.8228300000000001E-2</v>
      </c>
      <c r="Y44">
        <v>1.44198E-3</v>
      </c>
      <c r="Z44" s="4">
        <f>Y44/X44</f>
        <v>5.1082778629956464E-2</v>
      </c>
      <c r="AB44">
        <f>1/AC44</f>
        <v>170.4837989245882</v>
      </c>
      <c r="AC44">
        <v>5.86566E-3</v>
      </c>
      <c r="AD44">
        <v>1.71996E-4</v>
      </c>
      <c r="AE44" s="4">
        <f>AD44/AC44</f>
        <v>2.932253147983347E-2</v>
      </c>
      <c r="AG44" s="4">
        <v>0.153254</v>
      </c>
      <c r="AH44">
        <v>3.4712800000000002E-3</v>
      </c>
      <c r="AI44" s="4">
        <f>AH44/AG44</f>
        <v>2.2650501781356441E-2</v>
      </c>
      <c r="AK44" s="4">
        <v>9.9498100000000006E-2</v>
      </c>
      <c r="AL44">
        <v>3.49673E-3</v>
      </c>
      <c r="AM44" s="4">
        <f>AL44/AK44</f>
        <v>3.5143686160841257E-2</v>
      </c>
    </row>
    <row r="45" spans="1:39" x14ac:dyDescent="0.25">
      <c r="C45" s="8"/>
      <c r="E45" s="11"/>
      <c r="F45" s="1"/>
      <c r="G45" s="1"/>
      <c r="H45" s="1"/>
      <c r="I45" s="1"/>
      <c r="K45" s="4"/>
      <c r="L45" s="4"/>
      <c r="M45" s="4"/>
      <c r="T45" s="3"/>
      <c r="U45" s="4"/>
      <c r="Z45" s="4"/>
      <c r="AE45" s="4"/>
      <c r="AI45" s="4"/>
      <c r="AM45" s="4"/>
    </row>
    <row r="46" spans="1:39" x14ac:dyDescent="0.25">
      <c r="A46">
        <v>278</v>
      </c>
      <c r="B46">
        <v>1</v>
      </c>
      <c r="C46" s="8">
        <v>69.38</v>
      </c>
      <c r="E46" s="11">
        <f>SUM(G46:H46)/SUM(F46:H46)</f>
        <v>0.11210081388135296</v>
      </c>
      <c r="F46" s="1">
        <v>95894</v>
      </c>
      <c r="G46" s="1">
        <v>11326</v>
      </c>
      <c r="H46" s="1">
        <v>781</v>
      </c>
      <c r="I46" s="1"/>
      <c r="K46" s="4">
        <f>F46/SUM(F46:I46)</f>
        <v>0.88789918611864704</v>
      </c>
      <c r="L46" s="4">
        <f>G46/SUM(F46:I46)</f>
        <v>0.10486939935741335</v>
      </c>
      <c r="M46" s="4">
        <f>H46/SUM(F46:I46)</f>
        <v>7.2314145239395933E-3</v>
      </c>
      <c r="R46">
        <f>S46 * 1000*1000</f>
        <v>141.49700000000001</v>
      </c>
      <c r="S46">
        <v>1.41497E-4</v>
      </c>
      <c r="T46" s="3">
        <v>6.1529299999999998E-7</v>
      </c>
      <c r="U46" s="4">
        <f>T46/S46</f>
        <v>4.348452617369979E-3</v>
      </c>
      <c r="W46">
        <f>1/X46</f>
        <v>37.820195227847769</v>
      </c>
      <c r="X46">
        <v>2.64409E-2</v>
      </c>
      <c r="Y46">
        <v>1.61071E-3</v>
      </c>
      <c r="Z46" s="4">
        <f>Y46/X46</f>
        <v>6.0917366655446677E-2</v>
      </c>
      <c r="AB46">
        <f>1/AC46</f>
        <v>161.33013469452945</v>
      </c>
      <c r="AC46">
        <v>6.1984700000000002E-3</v>
      </c>
      <c r="AD46">
        <v>2.1051899999999999E-4</v>
      </c>
      <c r="AE46" s="4">
        <f>AD46/AC46</f>
        <v>3.3963058625757644E-2</v>
      </c>
      <c r="AG46" s="4">
        <v>0.15157799999999999</v>
      </c>
      <c r="AH46">
        <v>4.34235E-3</v>
      </c>
      <c r="AI46" s="4">
        <f>AH46/AG46</f>
        <v>2.8647626964335197E-2</v>
      </c>
      <c r="AK46" s="4">
        <v>9.3213599999999994E-2</v>
      </c>
      <c r="AL46">
        <v>4.3496899999999998E-3</v>
      </c>
      <c r="AM46" s="4">
        <f>AL46/AK46</f>
        <v>4.6663684269248266E-2</v>
      </c>
    </row>
    <row r="47" spans="1:39" x14ac:dyDescent="0.25">
      <c r="A47">
        <v>275</v>
      </c>
      <c r="B47">
        <v>1</v>
      </c>
      <c r="C47">
        <v>69.3</v>
      </c>
      <c r="E47" s="11">
        <f>SUM(G47:H47)/SUM(F47:H47)</f>
        <v>0.11365309473922645</v>
      </c>
      <c r="F47" s="1">
        <v>78260</v>
      </c>
      <c r="G47" s="1">
        <v>9546</v>
      </c>
      <c r="H47" s="1">
        <v>489</v>
      </c>
      <c r="K47" s="4">
        <f>F47/SUM(F47:I47)</f>
        <v>0.88634690526077353</v>
      </c>
      <c r="L47" s="4">
        <f>G47/SUM(F47:I47)</f>
        <v>0.1081148422900504</v>
      </c>
      <c r="M47" s="4">
        <f>H47/SUM(F47:I47)</f>
        <v>5.5382524491760579E-3</v>
      </c>
      <c r="R47">
        <f>S47 * 1000*1000</f>
        <v>120.50099999999999</v>
      </c>
      <c r="S47">
        <v>1.20501E-4</v>
      </c>
      <c r="T47" s="3">
        <v>6.3712999999999999E-7</v>
      </c>
      <c r="U47" s="4">
        <f>T47/S47</f>
        <v>5.2873420137592216E-3</v>
      </c>
      <c r="W47">
        <f>1/X47</f>
        <v>40.561204830028267</v>
      </c>
      <c r="X47">
        <v>2.4654100000000002E-2</v>
      </c>
      <c r="Y47">
        <v>1.6827999999999999E-3</v>
      </c>
      <c r="Z47" s="4">
        <f>Y47/X47</f>
        <v>6.8256395487971563E-2</v>
      </c>
      <c r="AB47">
        <f>1/AC47</f>
        <v>165.29936541573616</v>
      </c>
      <c r="AC47">
        <v>6.0496300000000003E-3</v>
      </c>
      <c r="AD47">
        <v>2.38373E-4</v>
      </c>
      <c r="AE47" s="4">
        <f>AD47/AC47</f>
        <v>3.9402905632245279E-2</v>
      </c>
      <c r="AG47" s="4">
        <v>0.15487400000000001</v>
      </c>
      <c r="AH47">
        <v>5.4038999999999997E-3</v>
      </c>
      <c r="AI47" s="4">
        <f>AH47/AG47</f>
        <v>3.4892234978111232E-2</v>
      </c>
      <c r="AK47" s="4">
        <v>9.9045900000000006E-2</v>
      </c>
      <c r="AL47">
        <v>5.3443600000000003E-3</v>
      </c>
      <c r="AM47" s="4">
        <f>AL47/AK47</f>
        <v>5.3958417259068775E-2</v>
      </c>
    </row>
    <row r="49" spans="1:39" x14ac:dyDescent="0.25">
      <c r="A49" t="s">
        <v>0</v>
      </c>
      <c r="B49" t="s">
        <v>2</v>
      </c>
      <c r="C49" t="s">
        <v>1</v>
      </c>
      <c r="E49" s="11" t="s">
        <v>14</v>
      </c>
      <c r="F49" t="s">
        <v>10</v>
      </c>
      <c r="G49" t="s">
        <v>11</v>
      </c>
      <c r="H49" t="s">
        <v>12</v>
      </c>
      <c r="I49" t="s">
        <v>13</v>
      </c>
      <c r="K49" t="s">
        <v>25</v>
      </c>
      <c r="L49" t="s">
        <v>26</v>
      </c>
      <c r="M49" t="s">
        <v>27</v>
      </c>
      <c r="N49" s="4" t="s">
        <v>28</v>
      </c>
      <c r="R49" t="s">
        <v>23</v>
      </c>
      <c r="S49" t="s">
        <v>3</v>
      </c>
      <c r="T49" t="s">
        <v>24</v>
      </c>
      <c r="U49" s="4" t="s">
        <v>20</v>
      </c>
      <c r="W49" t="s">
        <v>21</v>
      </c>
      <c r="X49" t="s">
        <v>4</v>
      </c>
      <c r="Y49" t="s">
        <v>15</v>
      </c>
      <c r="Z49" t="s">
        <v>20</v>
      </c>
      <c r="AB49" s="6" t="s">
        <v>22</v>
      </c>
      <c r="AC49" t="s">
        <v>5</v>
      </c>
      <c r="AD49" t="s">
        <v>16</v>
      </c>
      <c r="AE49" t="s">
        <v>20</v>
      </c>
      <c r="AG49" s="4" t="s">
        <v>7</v>
      </c>
      <c r="AH49" t="s">
        <v>18</v>
      </c>
      <c r="AI49" t="s">
        <v>20</v>
      </c>
      <c r="AJ49" s="2"/>
      <c r="AK49" s="4" t="s">
        <v>8</v>
      </c>
      <c r="AL49" t="s">
        <v>19</v>
      </c>
      <c r="AM49" s="2" t="s">
        <v>20</v>
      </c>
    </row>
    <row r="50" spans="1:39" x14ac:dyDescent="0.25">
      <c r="A50">
        <v>295</v>
      </c>
      <c r="B50">
        <v>1.1000000000000001</v>
      </c>
    </row>
    <row r="51" spans="1:39" x14ac:dyDescent="0.25">
      <c r="A51">
        <v>293</v>
      </c>
      <c r="B51">
        <v>1.1000000000000001</v>
      </c>
    </row>
    <row r="52" spans="1:39" x14ac:dyDescent="0.25">
      <c r="A52">
        <v>290</v>
      </c>
      <c r="B52">
        <v>1.1000000000000001</v>
      </c>
    </row>
    <row r="53" spans="1:39" x14ac:dyDescent="0.25">
      <c r="A53">
        <v>285</v>
      </c>
      <c r="B53">
        <v>1.1000000000000001</v>
      </c>
      <c r="C53">
        <v>69.75</v>
      </c>
    </row>
    <row r="54" spans="1:39" x14ac:dyDescent="0.25">
      <c r="A54">
        <v>280</v>
      </c>
      <c r="B54">
        <v>1.1000000000000001</v>
      </c>
      <c r="C54" s="8">
        <v>69.575651999999991</v>
      </c>
      <c r="K54" s="4" t="e">
        <f>F54/SUM(F54:I54)</f>
        <v>#DIV/0!</v>
      </c>
      <c r="L54" s="4" t="e">
        <f>G54/SUM(F54:I54)</f>
        <v>#DIV/0!</v>
      </c>
      <c r="M54" s="4" t="e">
        <f>H54/SUM(F54:I54)</f>
        <v>#DIV/0!</v>
      </c>
      <c r="R54">
        <f>S54 * 1000*1000</f>
        <v>0</v>
      </c>
      <c r="T54" s="3"/>
      <c r="U54" s="4" t="e">
        <f>T54/S54</f>
        <v>#DIV/0!</v>
      </c>
      <c r="W54" t="e">
        <f>1/X54</f>
        <v>#DIV/0!</v>
      </c>
      <c r="Z54" s="4" t="e">
        <f>Y54/X54</f>
        <v>#DIV/0!</v>
      </c>
      <c r="AB54" t="e">
        <f>1/AC54</f>
        <v>#DIV/0!</v>
      </c>
      <c r="AE54" s="4" t="e">
        <f>AD54/AC54</f>
        <v>#DIV/0!</v>
      </c>
      <c r="AI54" s="4" t="e">
        <f>AH54/AG54</f>
        <v>#DIV/0!</v>
      </c>
      <c r="AM54" s="4" t="e">
        <f>AL54/AK54</f>
        <v>#DIV/0!</v>
      </c>
    </row>
    <row r="55" spans="1:39" x14ac:dyDescent="0.25">
      <c r="A55">
        <v>275</v>
      </c>
      <c r="B55">
        <v>1.1000000000000001</v>
      </c>
      <c r="C55">
        <v>69.400000000000006</v>
      </c>
    </row>
    <row r="57" spans="1:39" x14ac:dyDescent="0.25">
      <c r="A57" t="s">
        <v>0</v>
      </c>
      <c r="B57" t="s">
        <v>2</v>
      </c>
      <c r="C57" t="s">
        <v>1</v>
      </c>
      <c r="E57" s="11" t="s">
        <v>14</v>
      </c>
      <c r="F57" t="s">
        <v>10</v>
      </c>
      <c r="G57" t="s">
        <v>11</v>
      </c>
      <c r="H57" t="s">
        <v>12</v>
      </c>
      <c r="I57" t="s">
        <v>13</v>
      </c>
      <c r="K57" t="s">
        <v>25</v>
      </c>
      <c r="L57" t="s">
        <v>26</v>
      </c>
      <c r="M57" t="s">
        <v>27</v>
      </c>
      <c r="N57" s="4" t="s">
        <v>28</v>
      </c>
      <c r="R57" t="s">
        <v>23</v>
      </c>
      <c r="S57" t="s">
        <v>3</v>
      </c>
      <c r="T57" t="s">
        <v>24</v>
      </c>
      <c r="U57" s="4" t="s">
        <v>20</v>
      </c>
      <c r="W57" t="s">
        <v>21</v>
      </c>
      <c r="X57" t="s">
        <v>4</v>
      </c>
      <c r="Y57" t="s">
        <v>15</v>
      </c>
      <c r="Z57" t="s">
        <v>20</v>
      </c>
      <c r="AB57" s="6" t="s">
        <v>22</v>
      </c>
      <c r="AC57" t="s">
        <v>5</v>
      </c>
      <c r="AD57" t="s">
        <v>16</v>
      </c>
      <c r="AE57" t="s">
        <v>20</v>
      </c>
      <c r="AG57" s="4" t="s">
        <v>7</v>
      </c>
      <c r="AH57" t="s">
        <v>18</v>
      </c>
      <c r="AI57" t="s">
        <v>20</v>
      </c>
      <c r="AJ57" s="2"/>
      <c r="AK57" s="4" t="s">
        <v>8</v>
      </c>
      <c r="AL57" t="s">
        <v>19</v>
      </c>
      <c r="AM57" s="2" t="s">
        <v>20</v>
      </c>
    </row>
    <row r="58" spans="1:39" x14ac:dyDescent="0.25">
      <c r="A58">
        <v>295</v>
      </c>
      <c r="B58">
        <v>1.2</v>
      </c>
    </row>
    <row r="59" spans="1:39" x14ac:dyDescent="0.25">
      <c r="A59">
        <v>290</v>
      </c>
      <c r="B59">
        <v>1.2</v>
      </c>
    </row>
    <row r="60" spans="1:39" x14ac:dyDescent="0.25">
      <c r="A60">
        <v>285</v>
      </c>
      <c r="B60">
        <v>1.2</v>
      </c>
      <c r="C60">
        <v>69.849999999999994</v>
      </c>
    </row>
    <row r="61" spans="1:39" x14ac:dyDescent="0.25">
      <c r="A61">
        <v>280</v>
      </c>
      <c r="B61">
        <v>1.2</v>
      </c>
      <c r="C61" s="8"/>
      <c r="K61" s="4" t="e">
        <f>F61/SUM(F61:I61)</f>
        <v>#DIV/0!</v>
      </c>
      <c r="L61" s="4" t="e">
        <f>G61/SUM(F61:I61)</f>
        <v>#DIV/0!</v>
      </c>
      <c r="M61" s="4" t="e">
        <f>H61/SUM(F61:I61)</f>
        <v>#DIV/0!</v>
      </c>
      <c r="R61">
        <f>S61 * 1000*1000</f>
        <v>0</v>
      </c>
      <c r="T61" s="3"/>
      <c r="U61" s="4" t="e">
        <f>T61/S61</f>
        <v>#DIV/0!</v>
      </c>
      <c r="W61" t="e">
        <f>1/X61</f>
        <v>#DIV/0!</v>
      </c>
      <c r="Z61" s="4" t="e">
        <f>Y61/X61</f>
        <v>#DIV/0!</v>
      </c>
      <c r="AB61" t="e">
        <f>1/AC61</f>
        <v>#DIV/0!</v>
      </c>
      <c r="AE61" s="4" t="e">
        <f>AD61/AC61</f>
        <v>#DIV/0!</v>
      </c>
      <c r="AI61" s="4" t="e">
        <f>AH61/AG61</f>
        <v>#DIV/0!</v>
      </c>
      <c r="AM61" s="4" t="e">
        <f>AL61/AK61</f>
        <v>#DIV/0!</v>
      </c>
    </row>
    <row r="62" spans="1:39" x14ac:dyDescent="0.25">
      <c r="A62">
        <v>275</v>
      </c>
      <c r="B62">
        <v>1.2</v>
      </c>
    </row>
    <row r="64" spans="1:39" x14ac:dyDescent="0.25">
      <c r="A64" t="s">
        <v>0</v>
      </c>
      <c r="B64" t="s">
        <v>2</v>
      </c>
      <c r="C64" t="s">
        <v>1</v>
      </c>
      <c r="E64" s="11" t="s">
        <v>14</v>
      </c>
      <c r="F64" t="s">
        <v>10</v>
      </c>
      <c r="G64" t="s">
        <v>11</v>
      </c>
      <c r="H64" t="s">
        <v>12</v>
      </c>
      <c r="I64" t="s">
        <v>13</v>
      </c>
      <c r="K64" t="s">
        <v>25</v>
      </c>
      <c r="L64" t="s">
        <v>26</v>
      </c>
      <c r="M64" t="s">
        <v>27</v>
      </c>
      <c r="N64" s="4" t="s">
        <v>28</v>
      </c>
      <c r="R64" t="s">
        <v>23</v>
      </c>
      <c r="S64" t="s">
        <v>3</v>
      </c>
      <c r="T64" t="s">
        <v>24</v>
      </c>
      <c r="U64" s="4" t="s">
        <v>20</v>
      </c>
      <c r="W64" t="s">
        <v>21</v>
      </c>
      <c r="X64" t="s">
        <v>4</v>
      </c>
      <c r="Y64" t="s">
        <v>15</v>
      </c>
      <c r="Z64" t="s">
        <v>20</v>
      </c>
      <c r="AB64" s="6" t="s">
        <v>22</v>
      </c>
      <c r="AC64" t="s">
        <v>5</v>
      </c>
      <c r="AD64" t="s">
        <v>16</v>
      </c>
      <c r="AE64" t="s">
        <v>20</v>
      </c>
      <c r="AG64" s="4" t="s">
        <v>7</v>
      </c>
      <c r="AH64" t="s">
        <v>18</v>
      </c>
      <c r="AI64" t="s">
        <v>20</v>
      </c>
      <c r="AJ64" s="2"/>
      <c r="AK64" s="4" t="s">
        <v>8</v>
      </c>
      <c r="AL64" t="s">
        <v>19</v>
      </c>
      <c r="AM64" s="2" t="s">
        <v>20</v>
      </c>
    </row>
    <row r="65" spans="1:39" x14ac:dyDescent="0.25">
      <c r="A65">
        <v>295</v>
      </c>
      <c r="B65">
        <v>1.3</v>
      </c>
    </row>
    <row r="66" spans="1:39" x14ac:dyDescent="0.25">
      <c r="A66">
        <v>290</v>
      </c>
      <c r="B66">
        <v>1.3</v>
      </c>
      <c r="R66">
        <f>S66 * 1000*1000</f>
        <v>335.637</v>
      </c>
      <c r="S66">
        <v>3.3563700000000001E-4</v>
      </c>
      <c r="T66" s="3">
        <v>1.5129900000000001E-6</v>
      </c>
      <c r="U66" s="4">
        <f>T66/S66</f>
        <v>4.5078164803046151E-3</v>
      </c>
      <c r="W66">
        <f>1/X66</f>
        <v>30.9831575555528</v>
      </c>
      <c r="X66">
        <v>3.2275600000000002E-2</v>
      </c>
      <c r="Y66">
        <v>9.7201500000000001E-4</v>
      </c>
      <c r="Z66" s="4">
        <f>Y66/X66</f>
        <v>3.0116093891360655E-2</v>
      </c>
      <c r="AB66">
        <f>1/AC66</f>
        <v>160.72286716737199</v>
      </c>
      <c r="AC66">
        <v>6.2218899999999999E-3</v>
      </c>
      <c r="AD66">
        <v>1.91614E-4</v>
      </c>
      <c r="AE66" s="4">
        <f>AD66/AC66</f>
        <v>3.0796751469408815E-2</v>
      </c>
      <c r="AG66" s="4">
        <v>0.23214699999999999</v>
      </c>
      <c r="AH66">
        <v>4.5579100000000001E-3</v>
      </c>
      <c r="AI66" s="4">
        <f>AH66/AG66</f>
        <v>1.9633723459704412E-2</v>
      </c>
      <c r="AK66" s="4">
        <v>0.24408299999999999</v>
      </c>
      <c r="AL66">
        <v>4.3685099999999999E-3</v>
      </c>
      <c r="AM66" s="4">
        <f t="shared" ref="AM66:AM68" si="10">AL66/AK66</f>
        <v>1.789764137608928E-2</v>
      </c>
    </row>
    <row r="67" spans="1:39" x14ac:dyDescent="0.25">
      <c r="A67">
        <v>285</v>
      </c>
      <c r="B67">
        <v>1.3</v>
      </c>
      <c r="C67">
        <v>69.95</v>
      </c>
      <c r="E67" s="11">
        <f>SUM(G67:H67)/SUM(F67:H67)</f>
        <v>0.15416960715125852</v>
      </c>
      <c r="F67">
        <v>86295</v>
      </c>
      <c r="G67">
        <v>14674</v>
      </c>
      <c r="H67">
        <v>1055</v>
      </c>
      <c r="K67" s="4">
        <f>F67/SUM(F67:I67)</f>
        <v>0.84583039284874151</v>
      </c>
      <c r="L67" s="4">
        <f>G67/SUM(F67:I67)</f>
        <v>0.14382890300321494</v>
      </c>
      <c r="M67" s="4">
        <f>H67/SUM(F67:I67)</f>
        <v>1.0340704148043597E-2</v>
      </c>
      <c r="R67">
        <f>S67 * 1000*1000</f>
        <v>246.35999999999999</v>
      </c>
      <c r="S67">
        <v>2.4635999999999999E-4</v>
      </c>
      <c r="T67" s="3">
        <v>1.29139E-6</v>
      </c>
      <c r="U67" s="4">
        <f>T67/S67</f>
        <v>5.2418817989933432E-3</v>
      </c>
      <c r="W67">
        <f>1/X67</f>
        <v>29.147295859626624</v>
      </c>
      <c r="X67">
        <v>3.4308499999999999E-2</v>
      </c>
      <c r="Y67">
        <v>1.2193200000000001E-3</v>
      </c>
      <c r="Z67" s="4">
        <f>Y67/X67</f>
        <v>3.5539880787559937E-2</v>
      </c>
      <c r="AB67">
        <f>1/AC67</f>
        <v>157.41933046410367</v>
      </c>
      <c r="AC67">
        <v>6.3524599999999999E-3</v>
      </c>
      <c r="AD67">
        <v>1.9454499999999999E-4</v>
      </c>
      <c r="AE67" s="4">
        <f>AD67/AC67</f>
        <v>3.0625143645139047E-2</v>
      </c>
      <c r="AG67" s="4">
        <v>0.23960899999999999</v>
      </c>
      <c r="AH67">
        <v>4.8952600000000002E-3</v>
      </c>
      <c r="AI67" s="4">
        <f>AH67/AG67</f>
        <v>2.0430200868915609E-2</v>
      </c>
      <c r="AK67" s="4">
        <v>0.244973</v>
      </c>
      <c r="AL67">
        <v>4.8270700000000001E-3</v>
      </c>
      <c r="AM67" s="4">
        <f t="shared" si="10"/>
        <v>1.9704498046723518E-2</v>
      </c>
    </row>
    <row r="68" spans="1:39" x14ac:dyDescent="0.25">
      <c r="A68">
        <v>280</v>
      </c>
      <c r="B68">
        <v>1.3</v>
      </c>
      <c r="C68" s="8">
        <v>69.775651999999994</v>
      </c>
      <c r="E68" s="11">
        <f>SUM(G68:H68)/SUM(F68:H68)</f>
        <v>0.15462782623422813</v>
      </c>
      <c r="F68">
        <v>19966</v>
      </c>
      <c r="G68">
        <v>3427</v>
      </c>
      <c r="H68">
        <v>225</v>
      </c>
      <c r="K68" s="4">
        <f>F68/SUM(F68:I68)</f>
        <v>0.84537217376577189</v>
      </c>
      <c r="L68" s="4">
        <f>G68/SUM(F68:I68)</f>
        <v>0.14510119400457278</v>
      </c>
      <c r="M68" s="4">
        <f>H68/SUM(F68:I68)</f>
        <v>9.526632229655347E-3</v>
      </c>
      <c r="R68">
        <f>S68 * 1000*1000</f>
        <v>191.05500000000001</v>
      </c>
      <c r="S68">
        <v>1.9105500000000001E-4</v>
      </c>
      <c r="T68" s="3">
        <v>1.78772E-6</v>
      </c>
      <c r="U68" s="4">
        <f>T68/S68</f>
        <v>9.3570961241527303E-3</v>
      </c>
      <c r="W68">
        <f>1/X68</f>
        <v>26.955703692122732</v>
      </c>
      <c r="X68">
        <v>3.7097900000000003E-2</v>
      </c>
      <c r="Y68">
        <v>1.9875000000000001E-3</v>
      </c>
      <c r="Z68" s="4">
        <f>Y68/X68</f>
        <v>5.3574461088093932E-2</v>
      </c>
      <c r="AB68">
        <f>1/AC68</f>
        <v>189.97754465422187</v>
      </c>
      <c r="AC68">
        <v>5.26378E-3</v>
      </c>
      <c r="AD68">
        <v>2.6215400000000001E-4</v>
      </c>
      <c r="AE68" s="4">
        <f>AD68/AC68</f>
        <v>4.9803373241282881E-2</v>
      </c>
      <c r="AG68" s="4">
        <v>0.203927</v>
      </c>
      <c r="AH68">
        <v>6.2755099999999998E-3</v>
      </c>
      <c r="AI68" s="4">
        <f>AH68/AG68</f>
        <v>3.0773315941488865E-2</v>
      </c>
      <c r="AK68" s="4">
        <v>0.23422100000000001</v>
      </c>
      <c r="AL68">
        <v>7.5146299999999996E-3</v>
      </c>
      <c r="AM68" s="4">
        <f t="shared" si="10"/>
        <v>3.2083502333266442E-2</v>
      </c>
    </row>
    <row r="69" spans="1:39" x14ac:dyDescent="0.25">
      <c r="A69">
        <v>275</v>
      </c>
      <c r="B69">
        <v>1.3</v>
      </c>
      <c r="C69">
        <v>69.599999999999994</v>
      </c>
      <c r="E69" s="11">
        <f>SUM(G69:H69)/SUM(F69:H69)</f>
        <v>0.15374787631668366</v>
      </c>
      <c r="F69">
        <v>62263</v>
      </c>
      <c r="G69">
        <v>10552</v>
      </c>
      <c r="H69">
        <v>760</v>
      </c>
      <c r="K69" s="4">
        <f>F69/SUM(F69:I69)</f>
        <v>0.84625212368331637</v>
      </c>
      <c r="L69" s="4">
        <f>G69/SUM(F69:I69)</f>
        <v>0.14341828066598708</v>
      </c>
      <c r="M69" s="4">
        <f>H69/SUM(F69:I69)</f>
        <v>1.0329595650696568E-2</v>
      </c>
      <c r="R69">
        <f>S69 * 1000*1000</f>
        <v>147.19499999999999</v>
      </c>
      <c r="S69">
        <v>1.47195E-4</v>
      </c>
      <c r="T69" s="3">
        <v>8.50521E-7</v>
      </c>
      <c r="U69" s="4">
        <f>T69/S69</f>
        <v>5.7781921940283296E-3</v>
      </c>
      <c r="W69">
        <f>1/X69</f>
        <v>26.987421162995929</v>
      </c>
      <c r="X69">
        <v>3.7054299999999998E-2</v>
      </c>
      <c r="Y69">
        <v>1.1176000000000001E-3</v>
      </c>
      <c r="Z69" s="4">
        <f>Y69/X69</f>
        <v>3.0161141891764252E-2</v>
      </c>
      <c r="AB69">
        <f>1/AC69</f>
        <v>182.66308159925183</v>
      </c>
      <c r="AC69">
        <v>5.4745599999999998E-3</v>
      </c>
      <c r="AD69">
        <v>1.38369E-4</v>
      </c>
      <c r="AE69" s="4">
        <f>AD69/AC69</f>
        <v>2.5274907937806877E-2</v>
      </c>
      <c r="AG69" s="4">
        <v>0.222777</v>
      </c>
      <c r="AH69">
        <v>3.571E-3</v>
      </c>
      <c r="AI69" s="4">
        <f>AH69/AG69</f>
        <v>1.6029482397195403E-2</v>
      </c>
      <c r="AK69" s="4">
        <v>0.242733</v>
      </c>
      <c r="AL69">
        <v>4.2984199999999998E-3</v>
      </c>
      <c r="AM69" s="4">
        <f>AL69/AK69</f>
        <v>1.7708428602620986E-2</v>
      </c>
    </row>
    <row r="71" spans="1:39" x14ac:dyDescent="0.25">
      <c r="A71" t="s">
        <v>0</v>
      </c>
      <c r="B71" t="s">
        <v>2</v>
      </c>
      <c r="C71" t="s">
        <v>1</v>
      </c>
      <c r="E71" s="11" t="s">
        <v>14</v>
      </c>
      <c r="F71" t="s">
        <v>10</v>
      </c>
      <c r="G71" t="s">
        <v>11</v>
      </c>
      <c r="H71" t="s">
        <v>12</v>
      </c>
      <c r="I71" t="s">
        <v>13</v>
      </c>
      <c r="K71" t="s">
        <v>25</v>
      </c>
      <c r="L71" t="s">
        <v>26</v>
      </c>
      <c r="M71" t="s">
        <v>27</v>
      </c>
      <c r="N71" s="4" t="s">
        <v>28</v>
      </c>
      <c r="R71" t="s">
        <v>23</v>
      </c>
      <c r="S71" t="s">
        <v>3</v>
      </c>
      <c r="T71" t="s">
        <v>24</v>
      </c>
      <c r="U71" s="4" t="s">
        <v>20</v>
      </c>
      <c r="W71" t="s">
        <v>21</v>
      </c>
      <c r="X71" t="s">
        <v>4</v>
      </c>
      <c r="Y71" t="s">
        <v>15</v>
      </c>
      <c r="Z71" t="s">
        <v>20</v>
      </c>
      <c r="AB71" s="6" t="s">
        <v>22</v>
      </c>
      <c r="AC71" t="s">
        <v>5</v>
      </c>
      <c r="AD71" t="s">
        <v>16</v>
      </c>
      <c r="AE71" t="s">
        <v>20</v>
      </c>
      <c r="AG71" s="4" t="s">
        <v>7</v>
      </c>
      <c r="AH71" t="s">
        <v>18</v>
      </c>
      <c r="AI71" t="s">
        <v>20</v>
      </c>
      <c r="AJ71" s="2"/>
      <c r="AK71" s="4" t="s">
        <v>8</v>
      </c>
      <c r="AL71" t="s">
        <v>19</v>
      </c>
      <c r="AM71" s="2" t="s">
        <v>20</v>
      </c>
    </row>
    <row r="72" spans="1:39" x14ac:dyDescent="0.25">
      <c r="A72">
        <v>295</v>
      </c>
      <c r="B72">
        <v>1.5</v>
      </c>
      <c r="C72" s="8">
        <v>70.510000000000005</v>
      </c>
    </row>
    <row r="73" spans="1:39" x14ac:dyDescent="0.25">
      <c r="A73">
        <v>290</v>
      </c>
      <c r="B73">
        <v>1.5</v>
      </c>
      <c r="C73" s="8">
        <v>70.33</v>
      </c>
    </row>
    <row r="74" spans="1:39" x14ac:dyDescent="0.25">
      <c r="A74">
        <v>285</v>
      </c>
      <c r="B74">
        <v>1.5</v>
      </c>
      <c r="C74" s="8">
        <v>70.150000000000006</v>
      </c>
      <c r="G74" t="s">
        <v>50</v>
      </c>
    </row>
    <row r="75" spans="1:39" x14ac:dyDescent="0.25">
      <c r="A75">
        <v>280</v>
      </c>
      <c r="B75">
        <v>1.5</v>
      </c>
      <c r="C75" s="8">
        <v>69.975651999999997</v>
      </c>
      <c r="K75" s="4" t="e">
        <f>F75/SUM(F75:I75)</f>
        <v>#DIV/0!</v>
      </c>
      <c r="L75" s="4" t="e">
        <f>G75/SUM(F75:I75)</f>
        <v>#DIV/0!</v>
      </c>
      <c r="M75" s="4" t="e">
        <f>H75/SUM(F75:I75)</f>
        <v>#DIV/0!</v>
      </c>
      <c r="T75" s="3"/>
      <c r="U75" s="4"/>
      <c r="Z75" s="4"/>
      <c r="AE75" s="4"/>
      <c r="AI75" s="4"/>
      <c r="AM75" s="4"/>
    </row>
    <row r="76" spans="1:39" x14ac:dyDescent="0.25">
      <c r="A76">
        <v>275</v>
      </c>
      <c r="B76">
        <v>1.5</v>
      </c>
      <c r="C76" s="8">
        <v>69.8</v>
      </c>
    </row>
    <row r="115" spans="1:1" x14ac:dyDescent="0.25">
      <c r="A115" s="3"/>
    </row>
    <row r="123" spans="1:1" x14ac:dyDescent="0.25">
      <c r="A123" s="3"/>
    </row>
    <row r="137" spans="1:1" x14ac:dyDescent="0.25">
      <c r="A137" s="3"/>
    </row>
    <row r="139" spans="1:1" x14ac:dyDescent="0.25">
      <c r="A139" s="3"/>
    </row>
    <row r="143" spans="1:1" x14ac:dyDescent="0.25">
      <c r="A143" s="3"/>
    </row>
    <row r="147" spans="1:1" x14ac:dyDescent="0.25">
      <c r="A147" s="3"/>
    </row>
    <row r="148" spans="1:1" x14ac:dyDescent="0.25">
      <c r="A148" s="3"/>
    </row>
    <row r="158" spans="1:1" x14ac:dyDescent="0.25">
      <c r="A158" s="3"/>
    </row>
    <row r="165" spans="1:1" x14ac:dyDescent="0.25">
      <c r="A165" s="3"/>
    </row>
    <row r="172" spans="1:1" x14ac:dyDescent="0.25">
      <c r="A172" s="3"/>
    </row>
    <row r="175" spans="1:1" x14ac:dyDescent="0.25">
      <c r="A175" s="3"/>
    </row>
    <row r="178" spans="1:1" x14ac:dyDescent="0.25">
      <c r="A178" s="3"/>
    </row>
    <row r="184" spans="1:1" x14ac:dyDescent="0.25">
      <c r="A184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4" spans="1:1" x14ac:dyDescent="0.25">
      <c r="A194" s="3"/>
    </row>
    <row r="195" spans="1:1" x14ac:dyDescent="0.25">
      <c r="A195" s="3"/>
    </row>
    <row r="197" spans="1:1" x14ac:dyDescent="0.25">
      <c r="A197" s="3"/>
    </row>
    <row r="198" spans="1:1" x14ac:dyDescent="0.25">
      <c r="A198" s="3"/>
    </row>
    <row r="200" spans="1:1" x14ac:dyDescent="0.25">
      <c r="A200" s="3"/>
    </row>
    <row r="204" spans="1:1" x14ac:dyDescent="0.25">
      <c r="A204" s="3"/>
    </row>
    <row r="206" spans="1:1" x14ac:dyDescent="0.25">
      <c r="A206" s="3"/>
    </row>
    <row r="207" spans="1:1" x14ac:dyDescent="0.25">
      <c r="A207" s="3"/>
    </row>
    <row r="211" spans="1:1" x14ac:dyDescent="0.25">
      <c r="A211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8" spans="1:1" x14ac:dyDescent="0.25">
      <c r="A218" s="3"/>
    </row>
    <row r="220" spans="1:1" x14ac:dyDescent="0.25">
      <c r="A220" s="3"/>
    </row>
    <row r="221" spans="1:1" x14ac:dyDescent="0.25">
      <c r="A221" s="3"/>
    </row>
    <row r="223" spans="1:1" x14ac:dyDescent="0.25">
      <c r="A223" s="3"/>
    </row>
    <row r="229" spans="1:1" x14ac:dyDescent="0.25">
      <c r="A229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5" spans="1:1" x14ac:dyDescent="0.25">
      <c r="A235" s="3"/>
    </row>
    <row r="237" spans="1:1" x14ac:dyDescent="0.25">
      <c r="A237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7" spans="1:1" x14ac:dyDescent="0.25">
      <c r="A247" s="3"/>
    </row>
    <row r="248" spans="1:1" x14ac:dyDescent="0.25">
      <c r="A248" s="3"/>
    </row>
    <row r="252" spans="1:1" x14ac:dyDescent="0.25">
      <c r="A252" s="3"/>
    </row>
    <row r="254" spans="1:1" x14ac:dyDescent="0.25">
      <c r="A254" s="3"/>
    </row>
    <row r="256" spans="1:1" x14ac:dyDescent="0.25">
      <c r="A256" s="3"/>
    </row>
    <row r="257" spans="1:1" x14ac:dyDescent="0.25">
      <c r="A257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2" spans="1:1" x14ac:dyDescent="0.25">
      <c r="A272" s="3"/>
    </row>
    <row r="273" spans="1:1" x14ac:dyDescent="0.25">
      <c r="A273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6" spans="1:1" x14ac:dyDescent="0.25">
      <c r="A286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4" spans="1:1" x14ac:dyDescent="0.25">
      <c r="A304" s="3"/>
    </row>
    <row r="305" spans="1:1" x14ac:dyDescent="0.25">
      <c r="A305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4" spans="1:1" x14ac:dyDescent="0.25">
      <c r="A314" s="3"/>
    </row>
    <row r="316" spans="1:1" x14ac:dyDescent="0.25">
      <c r="A316" s="3"/>
    </row>
    <row r="317" spans="1:1" x14ac:dyDescent="0.25">
      <c r="A317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3" spans="1:1" x14ac:dyDescent="0.25">
      <c r="A343" s="3"/>
    </row>
    <row r="344" spans="1:1" x14ac:dyDescent="0.25">
      <c r="A344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60" spans="1:1" x14ac:dyDescent="0.25">
      <c r="A360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1" spans="1:1" x14ac:dyDescent="0.25">
      <c r="A371" s="3"/>
    </row>
    <row r="372" spans="1:1" x14ac:dyDescent="0.25">
      <c r="A372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5" spans="1:1" x14ac:dyDescent="0.25">
      <c r="A385" s="3"/>
    </row>
    <row r="386" spans="1:1" x14ac:dyDescent="0.25">
      <c r="A386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3" spans="1:1" x14ac:dyDescent="0.25">
      <c r="A423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6" spans="1:1" x14ac:dyDescent="0.25">
      <c r="A1656" s="3"/>
    </row>
    <row r="1657" spans="1:1" x14ac:dyDescent="0.25">
      <c r="A1657" s="3"/>
    </row>
    <row r="1659" spans="1:1" x14ac:dyDescent="0.25">
      <c r="A1659" s="3"/>
    </row>
    <row r="1660" spans="1:1" x14ac:dyDescent="0.25">
      <c r="A1660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6" spans="1:1" x14ac:dyDescent="0.25">
      <c r="A1686" s="3"/>
    </row>
    <row r="1687" spans="1:1" x14ac:dyDescent="0.25">
      <c r="A1687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5" spans="1:1" x14ac:dyDescent="0.25">
      <c r="A1695" s="3"/>
    </row>
    <row r="1696" spans="1:1" x14ac:dyDescent="0.25">
      <c r="A1696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8" spans="1:1" x14ac:dyDescent="0.25">
      <c r="A1728" s="3"/>
    </row>
    <row r="1729" spans="1:1" x14ac:dyDescent="0.25">
      <c r="A1729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9" spans="1:1" x14ac:dyDescent="0.25">
      <c r="A1859" s="3"/>
    </row>
    <row r="1860" spans="1:1" x14ac:dyDescent="0.25">
      <c r="A1860" s="3"/>
    </row>
    <row r="1863" spans="1:1" x14ac:dyDescent="0.25">
      <c r="A1863" s="3"/>
    </row>
    <row r="1865" spans="1:1" x14ac:dyDescent="0.25">
      <c r="A1865" s="3"/>
    </row>
    <row r="1866" spans="1:1" x14ac:dyDescent="0.25">
      <c r="A1866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9" spans="1:1" x14ac:dyDescent="0.25">
      <c r="A1879" s="3"/>
    </row>
    <row r="1881" spans="1:1" x14ac:dyDescent="0.25">
      <c r="A1881" s="3"/>
    </row>
    <row r="1882" spans="1:1" x14ac:dyDescent="0.25">
      <c r="A1882" s="3"/>
    </row>
    <row r="1884" spans="1:1" x14ac:dyDescent="0.25">
      <c r="A1884" s="3"/>
    </row>
    <row r="1885" spans="1:1" x14ac:dyDescent="0.25">
      <c r="A1885" s="3"/>
    </row>
    <row r="1887" spans="1:1" x14ac:dyDescent="0.25">
      <c r="A1887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6" spans="1:1" x14ac:dyDescent="0.25">
      <c r="A1916" s="3"/>
    </row>
    <row r="1917" spans="1:1" x14ac:dyDescent="0.25">
      <c r="A1917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4" spans="1:1" x14ac:dyDescent="0.25">
      <c r="A1924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1" spans="1:1" x14ac:dyDescent="0.25">
      <c r="A1941" s="3"/>
    </row>
    <row r="1944" spans="1:1" x14ac:dyDescent="0.25">
      <c r="A1944" s="3"/>
    </row>
    <row r="1945" spans="1:1" x14ac:dyDescent="0.25">
      <c r="A1945" s="3"/>
    </row>
    <row r="1948" spans="1:1" x14ac:dyDescent="0.25">
      <c r="A1948" s="3"/>
    </row>
    <row r="1949" spans="1:1" x14ac:dyDescent="0.25">
      <c r="A1949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7" spans="1:1" x14ac:dyDescent="0.25">
      <c r="A1957" s="3"/>
    </row>
    <row r="1958" spans="1:1" x14ac:dyDescent="0.25">
      <c r="A1958" s="3"/>
    </row>
    <row r="1960" spans="1:1" x14ac:dyDescent="0.25">
      <c r="A1960" s="3"/>
    </row>
    <row r="1961" spans="1:1" x14ac:dyDescent="0.25">
      <c r="A1961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7" spans="1:1" x14ac:dyDescent="0.25">
      <c r="A1967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7" spans="1:1" x14ac:dyDescent="0.25">
      <c r="A1997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5" spans="1:1" x14ac:dyDescent="0.25">
      <c r="A2015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30" spans="1:1" x14ac:dyDescent="0.25">
      <c r="A2030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62" spans="1:1" x14ac:dyDescent="0.25">
      <c r="A2062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8" spans="1:1" x14ac:dyDescent="0.25">
      <c r="A2068" s="3"/>
    </row>
    <row r="2069" spans="1:1" x14ac:dyDescent="0.25">
      <c r="A2069" s="3"/>
    </row>
    <row r="2071" spans="1:1" x14ac:dyDescent="0.25">
      <c r="A2071" s="3"/>
    </row>
    <row r="2072" spans="1:1" x14ac:dyDescent="0.25">
      <c r="A2072" s="3"/>
    </row>
    <row r="2075" spans="1:1" x14ac:dyDescent="0.25">
      <c r="A2075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3" spans="1:1" x14ac:dyDescent="0.25">
      <c r="A2083" s="3"/>
    </row>
    <row r="2084" spans="1:1" x14ac:dyDescent="0.25">
      <c r="A2084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100" spans="1:1" x14ac:dyDescent="0.25">
      <c r="A2100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9" spans="1:1" x14ac:dyDescent="0.25">
      <c r="A2119" s="3"/>
    </row>
    <row r="2123" spans="1:1" x14ac:dyDescent="0.25">
      <c r="A2123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41" spans="1:1" x14ac:dyDescent="0.25">
      <c r="A2141" s="3"/>
    </row>
    <row r="2145" spans="1:1" x14ac:dyDescent="0.25">
      <c r="A2145" s="3"/>
    </row>
    <row r="2150" spans="1:1" x14ac:dyDescent="0.25">
      <c r="A2150" s="3"/>
    </row>
    <row r="2151" spans="1:1" x14ac:dyDescent="0.25">
      <c r="A2151" s="3"/>
    </row>
    <row r="2153" spans="1:1" x14ac:dyDescent="0.25">
      <c r="A2153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9" spans="1:1" x14ac:dyDescent="0.25">
      <c r="A2169" s="3"/>
    </row>
    <row r="2170" spans="1:1" x14ac:dyDescent="0.25">
      <c r="A2170" s="3"/>
    </row>
    <row r="2174" spans="1:1" x14ac:dyDescent="0.25">
      <c r="A2174" s="3"/>
    </row>
    <row r="2177" spans="1:1" x14ac:dyDescent="0.25">
      <c r="A2177" s="3"/>
    </row>
    <row r="2182" spans="1:1" x14ac:dyDescent="0.25">
      <c r="A2182" s="3"/>
    </row>
    <row r="2183" spans="1:1" x14ac:dyDescent="0.25">
      <c r="A2183" s="3"/>
    </row>
    <row r="2190" spans="1:1" x14ac:dyDescent="0.25">
      <c r="A2190" s="3"/>
    </row>
    <row r="2195" spans="1:1" x14ac:dyDescent="0.25">
      <c r="A2195" s="3"/>
    </row>
    <row r="2199" spans="1:1" x14ac:dyDescent="0.25">
      <c r="A2199" s="3"/>
    </row>
    <row r="2202" spans="1:1" x14ac:dyDescent="0.25">
      <c r="A2202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21" spans="1:1" x14ac:dyDescent="0.25">
      <c r="A2221" s="3"/>
    </row>
    <row r="2223" spans="1:1" x14ac:dyDescent="0.25">
      <c r="A2223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2" spans="1:1" x14ac:dyDescent="0.25">
      <c r="A2232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40" spans="1:1" x14ac:dyDescent="0.25">
      <c r="A2240" s="3"/>
    </row>
    <row r="2241" spans="1:1" x14ac:dyDescent="0.25">
      <c r="A2241" s="3"/>
    </row>
    <row r="2245" spans="1:1" x14ac:dyDescent="0.25">
      <c r="A2245" s="3"/>
    </row>
    <row r="2248" spans="1:1" x14ac:dyDescent="0.25">
      <c r="A2248" s="3"/>
    </row>
    <row r="2252" spans="1:1" x14ac:dyDescent="0.25">
      <c r="A2252" s="3"/>
    </row>
    <row r="2254" spans="1:1" x14ac:dyDescent="0.25">
      <c r="A2254" s="3"/>
    </row>
    <row r="2255" spans="1:1" x14ac:dyDescent="0.25">
      <c r="A2255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7" spans="1:1" x14ac:dyDescent="0.25">
      <c r="A2267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3" spans="1:1" x14ac:dyDescent="0.25">
      <c r="A2283" s="3"/>
    </row>
    <row r="2285" spans="1:1" x14ac:dyDescent="0.25">
      <c r="A2285" s="3"/>
    </row>
    <row r="2289" spans="1:1" x14ac:dyDescent="0.25">
      <c r="A2289" s="3"/>
    </row>
    <row r="2290" spans="1:1" x14ac:dyDescent="0.25">
      <c r="A2290" s="3"/>
    </row>
    <row r="2292" spans="1:1" x14ac:dyDescent="0.25">
      <c r="A2292" s="3"/>
    </row>
    <row r="2297" spans="1:1" x14ac:dyDescent="0.25">
      <c r="A2297" s="3"/>
    </row>
    <row r="2299" spans="1:1" x14ac:dyDescent="0.25">
      <c r="A2299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3" spans="1:1" x14ac:dyDescent="0.25">
      <c r="A2313" s="3"/>
    </row>
    <row r="2314" spans="1:1" x14ac:dyDescent="0.25">
      <c r="A2314" s="3"/>
    </row>
    <row r="2317" spans="1:1" x14ac:dyDescent="0.25">
      <c r="A2317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5" spans="1:1" x14ac:dyDescent="0.25">
      <c r="A2325" s="3"/>
    </row>
    <row r="2327" spans="1:1" x14ac:dyDescent="0.25">
      <c r="A2327" s="3"/>
    </row>
    <row r="2328" spans="1:1" x14ac:dyDescent="0.25">
      <c r="A2328" s="3"/>
    </row>
    <row r="2332" spans="1:1" x14ac:dyDescent="0.25">
      <c r="A2332" s="3"/>
    </row>
    <row r="2335" spans="1:1" x14ac:dyDescent="0.25">
      <c r="A2335" s="3"/>
    </row>
    <row r="2336" spans="1:1" x14ac:dyDescent="0.25">
      <c r="A2336" s="3"/>
    </row>
    <row r="2338" spans="1:1" x14ac:dyDescent="0.25">
      <c r="A2338" s="3"/>
    </row>
    <row r="2340" spans="1:1" x14ac:dyDescent="0.25">
      <c r="A2340" s="3"/>
    </row>
    <row r="2342" spans="1:1" x14ac:dyDescent="0.25">
      <c r="A2342" s="3"/>
    </row>
    <row r="2350" spans="1:1" x14ac:dyDescent="0.25">
      <c r="A2350" s="3"/>
    </row>
    <row r="2352" spans="1:1" x14ac:dyDescent="0.25">
      <c r="A2352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8" spans="1:1" x14ac:dyDescent="0.25">
      <c r="A2358" s="3"/>
    </row>
    <row r="2361" spans="1:1" x14ac:dyDescent="0.25">
      <c r="A2361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1" spans="1:1" x14ac:dyDescent="0.25">
      <c r="A2381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91" spans="1:1" x14ac:dyDescent="0.25">
      <c r="A2391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9" spans="1:1" x14ac:dyDescent="0.25">
      <c r="A2399" s="3"/>
    </row>
    <row r="2408" spans="1:1" x14ac:dyDescent="0.25">
      <c r="A2408" s="3"/>
    </row>
    <row r="2412" spans="1:1" x14ac:dyDescent="0.25">
      <c r="A2412" s="3"/>
    </row>
    <row r="2415" spans="1:1" x14ac:dyDescent="0.25">
      <c r="A2415" s="3"/>
    </row>
    <row r="2416" spans="1:1" x14ac:dyDescent="0.25">
      <c r="A2416" s="3"/>
    </row>
    <row r="2418" spans="1:1" x14ac:dyDescent="0.25">
      <c r="A2418" s="3"/>
    </row>
    <row r="2427" spans="1:1" x14ac:dyDescent="0.25">
      <c r="A2427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4" spans="1:1" x14ac:dyDescent="0.25">
      <c r="A2434" s="3"/>
    </row>
    <row r="2440" spans="1:1" x14ac:dyDescent="0.25">
      <c r="A2440" s="3"/>
    </row>
    <row r="2441" spans="1:1" x14ac:dyDescent="0.25">
      <c r="A2441" s="3"/>
    </row>
    <row r="2446" spans="1:1" x14ac:dyDescent="0.25">
      <c r="A2446" s="3"/>
    </row>
    <row r="2449" spans="1:1" x14ac:dyDescent="0.25">
      <c r="A2449" s="3"/>
    </row>
    <row r="2450" spans="1:1" x14ac:dyDescent="0.25">
      <c r="A2450" s="3"/>
    </row>
    <row r="2452" spans="1:1" x14ac:dyDescent="0.25">
      <c r="A2452" s="3"/>
    </row>
    <row r="2455" spans="1:1" x14ac:dyDescent="0.25">
      <c r="A2455" s="3"/>
    </row>
    <row r="2457" spans="1:1" x14ac:dyDescent="0.25">
      <c r="A2457" s="3"/>
    </row>
    <row r="2459" spans="1:1" x14ac:dyDescent="0.25">
      <c r="A2459" s="3"/>
    </row>
    <row r="2466" spans="1:1" x14ac:dyDescent="0.25">
      <c r="A2466" s="3"/>
    </row>
    <row r="2467" spans="1:1" x14ac:dyDescent="0.25">
      <c r="A2467" s="3"/>
    </row>
    <row r="2469" spans="1:1" x14ac:dyDescent="0.25">
      <c r="A2469" s="3"/>
    </row>
    <row r="2471" spans="1:1" x14ac:dyDescent="0.25">
      <c r="A2471" s="3"/>
    </row>
    <row r="2475" spans="1:1" x14ac:dyDescent="0.25">
      <c r="A2475" s="3"/>
    </row>
    <row r="2476" spans="1:1" x14ac:dyDescent="0.25">
      <c r="A2476" s="3"/>
    </row>
    <row r="2478" spans="1:1" x14ac:dyDescent="0.25">
      <c r="A2478" s="3"/>
    </row>
    <row r="2479" spans="1:1" x14ac:dyDescent="0.25">
      <c r="A2479" s="3"/>
    </row>
    <row r="2481" spans="1:1" x14ac:dyDescent="0.25">
      <c r="A2481" s="3"/>
    </row>
    <row r="2482" spans="1:1" x14ac:dyDescent="0.25">
      <c r="A2482" s="3"/>
    </row>
    <row r="2486" spans="1:1" x14ac:dyDescent="0.25">
      <c r="A2486" s="3"/>
    </row>
    <row r="2488" spans="1:1" x14ac:dyDescent="0.25">
      <c r="A2488" s="3"/>
    </row>
    <row r="2491" spans="1:1" x14ac:dyDescent="0.25">
      <c r="A2491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2" spans="1:1" x14ac:dyDescent="0.25">
      <c r="A2502" s="3"/>
    </row>
    <row r="2503" spans="1:1" x14ac:dyDescent="0.25">
      <c r="A2503" s="3"/>
    </row>
    <row r="2508" spans="1:1" x14ac:dyDescent="0.25">
      <c r="A2508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21" spans="1:1" x14ac:dyDescent="0.25">
      <c r="A2521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33" spans="1:1" x14ac:dyDescent="0.25">
      <c r="A2533" s="3"/>
    </row>
    <row r="2535" spans="1:1" x14ac:dyDescent="0.25">
      <c r="A2535" s="3"/>
    </row>
    <row r="2537" spans="1:1" x14ac:dyDescent="0.25">
      <c r="A2537" s="3"/>
    </row>
    <row r="2539" spans="1:1" x14ac:dyDescent="0.25">
      <c r="A2539" s="3"/>
    </row>
    <row r="2541" spans="1:1" x14ac:dyDescent="0.25">
      <c r="A2541" s="3"/>
    </row>
    <row r="2543" spans="1:1" x14ac:dyDescent="0.25">
      <c r="A2543" s="3"/>
    </row>
    <row r="2544" spans="1:1" x14ac:dyDescent="0.25">
      <c r="A2544" s="3"/>
    </row>
    <row r="2548" spans="1:1" x14ac:dyDescent="0.25">
      <c r="A2548" s="3"/>
    </row>
    <row r="2549" spans="1:1" x14ac:dyDescent="0.25">
      <c r="A2549" s="3"/>
    </row>
    <row r="2551" spans="1:1" x14ac:dyDescent="0.25">
      <c r="A2551" s="3"/>
    </row>
    <row r="2557" spans="1:1" x14ac:dyDescent="0.25">
      <c r="A2557" s="3"/>
    </row>
    <row r="2558" spans="1:1" x14ac:dyDescent="0.25">
      <c r="A2558" s="3"/>
    </row>
    <row r="2568" spans="1:1" x14ac:dyDescent="0.25">
      <c r="A2568" s="3"/>
    </row>
    <row r="2571" spans="1:1" x14ac:dyDescent="0.25">
      <c r="A2571" s="3"/>
    </row>
    <row r="2572" spans="1:1" x14ac:dyDescent="0.25">
      <c r="A2572" s="3"/>
    </row>
    <row r="2574" spans="1:1" x14ac:dyDescent="0.25">
      <c r="A2574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3" spans="1:1" x14ac:dyDescent="0.25">
      <c r="A2583" s="3"/>
    </row>
    <row r="2592" spans="1:1" x14ac:dyDescent="0.25">
      <c r="A2592" s="3"/>
    </row>
    <row r="2595" spans="1:1" x14ac:dyDescent="0.25">
      <c r="A2595" s="3"/>
    </row>
    <row r="2598" spans="1:1" x14ac:dyDescent="0.25">
      <c r="A2598" s="3"/>
    </row>
    <row r="2604" spans="1:1" x14ac:dyDescent="0.25">
      <c r="A2604" s="3"/>
    </row>
    <row r="2610" spans="1:1" x14ac:dyDescent="0.25">
      <c r="A2610" s="3"/>
    </row>
    <row r="2611" spans="1:1" x14ac:dyDescent="0.25">
      <c r="A2611" s="3"/>
    </row>
    <row r="2613" spans="1:1" x14ac:dyDescent="0.25">
      <c r="A2613" s="3"/>
    </row>
    <row r="2614" spans="1:1" x14ac:dyDescent="0.25">
      <c r="A2614" s="3"/>
    </row>
    <row r="2617" spans="1:1" x14ac:dyDescent="0.25">
      <c r="A2617" s="3"/>
    </row>
    <row r="2619" spans="1:1" x14ac:dyDescent="0.25">
      <c r="A2619" s="3"/>
    </row>
    <row r="2628" spans="1:1" x14ac:dyDescent="0.25">
      <c r="A2628" s="3"/>
    </row>
    <row r="2632" spans="1:1" x14ac:dyDescent="0.25">
      <c r="A2632" s="3"/>
    </row>
    <row r="2636" spans="1:1" x14ac:dyDescent="0.25">
      <c r="A2636" s="3"/>
    </row>
    <row r="2639" spans="1:1" x14ac:dyDescent="0.25">
      <c r="A2639" s="3"/>
    </row>
    <row r="2646" spans="1:1" x14ac:dyDescent="0.25">
      <c r="A2646" s="3"/>
    </row>
    <row r="2654" spans="1:1" x14ac:dyDescent="0.25">
      <c r="A2654" s="3"/>
    </row>
    <row r="2656" spans="1:1" x14ac:dyDescent="0.25">
      <c r="A2656" s="3"/>
    </row>
    <row r="2657" spans="1:1" x14ac:dyDescent="0.25">
      <c r="A2657" s="3"/>
    </row>
    <row r="2662" spans="1:1" x14ac:dyDescent="0.25">
      <c r="A2662" s="3"/>
    </row>
    <row r="2663" spans="1:1" x14ac:dyDescent="0.25">
      <c r="A2663" s="3"/>
    </row>
    <row r="2669" spans="1:1" x14ac:dyDescent="0.25">
      <c r="A2669" s="3"/>
    </row>
    <row r="2670" spans="1:1" x14ac:dyDescent="0.25">
      <c r="A2670" s="3"/>
    </row>
    <row r="2674" spans="1:1" x14ac:dyDescent="0.25">
      <c r="A2674" s="3"/>
    </row>
    <row r="2675" spans="1:1" x14ac:dyDescent="0.25">
      <c r="A2675" s="3"/>
    </row>
    <row r="2679" spans="1:1" x14ac:dyDescent="0.25">
      <c r="A2679" s="3"/>
    </row>
    <row r="2686" spans="1:1" x14ac:dyDescent="0.25">
      <c r="A2686" s="3"/>
    </row>
    <row r="2687" spans="1:1" x14ac:dyDescent="0.25">
      <c r="A2687" s="3"/>
    </row>
    <row r="2689" spans="1:1" x14ac:dyDescent="0.25">
      <c r="A2689" s="3"/>
    </row>
    <row r="2692" spans="1:1" x14ac:dyDescent="0.25">
      <c r="A2692" s="3"/>
    </row>
    <row r="2694" spans="1:1" x14ac:dyDescent="0.25">
      <c r="A2694" s="3"/>
    </row>
    <row r="2696" spans="1:1" x14ac:dyDescent="0.25">
      <c r="A2696" s="3"/>
    </row>
    <row r="2703" spans="1:1" x14ac:dyDescent="0.25">
      <c r="A2703" s="3"/>
    </row>
    <row r="2704" spans="1:1" x14ac:dyDescent="0.25">
      <c r="A2704" s="3"/>
    </row>
    <row r="2711" spans="1:1" x14ac:dyDescent="0.25">
      <c r="A2711" s="3"/>
    </row>
    <row r="2712" spans="1:1" x14ac:dyDescent="0.25">
      <c r="A2712" s="3"/>
    </row>
    <row r="2717" spans="1:1" x14ac:dyDescent="0.25">
      <c r="A2717" s="3"/>
    </row>
    <row r="2718" spans="1:1" x14ac:dyDescent="0.25">
      <c r="A2718" s="3"/>
    </row>
    <row r="2725" spans="1:1" x14ac:dyDescent="0.25">
      <c r="A2725" s="3"/>
    </row>
    <row r="2728" spans="1:1" x14ac:dyDescent="0.25">
      <c r="A2728" s="3"/>
    </row>
    <row r="2730" spans="1:1" x14ac:dyDescent="0.25">
      <c r="A2730" s="3"/>
    </row>
    <row r="2734" spans="1:1" x14ac:dyDescent="0.25">
      <c r="A2734" s="3"/>
    </row>
    <row r="2749" spans="1:1" x14ac:dyDescent="0.25">
      <c r="A2749" s="3"/>
    </row>
    <row r="2750" spans="1:1" x14ac:dyDescent="0.25">
      <c r="A2750" s="3"/>
    </row>
    <row r="2752" spans="1:1" x14ac:dyDescent="0.25">
      <c r="A2752" s="3"/>
    </row>
    <row r="2756" spans="1:1" x14ac:dyDescent="0.25">
      <c r="A2756" s="3"/>
    </row>
    <row r="2760" spans="1:1" x14ac:dyDescent="0.25">
      <c r="A2760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6" spans="1:1" x14ac:dyDescent="0.25">
      <c r="A2766" s="3"/>
    </row>
    <row r="2767" spans="1:1" x14ac:dyDescent="0.25">
      <c r="A2767" s="3"/>
    </row>
    <row r="2774" spans="1:1" x14ac:dyDescent="0.25">
      <c r="A2774" s="3"/>
    </row>
    <row r="2777" spans="1:1" x14ac:dyDescent="0.25">
      <c r="A2777" s="3"/>
    </row>
    <row r="2778" spans="1:1" x14ac:dyDescent="0.25">
      <c r="A2778" s="3"/>
    </row>
    <row r="2785" spans="1:1" x14ac:dyDescent="0.25">
      <c r="A2785" s="3"/>
    </row>
    <row r="2793" spans="1:1" x14ac:dyDescent="0.25">
      <c r="A2793" s="3"/>
    </row>
    <row r="2794" spans="1:1" x14ac:dyDescent="0.25">
      <c r="A2794" s="3"/>
    </row>
    <row r="2802" spans="1:1" x14ac:dyDescent="0.25">
      <c r="A2802" s="3"/>
    </row>
    <row r="2803" spans="1:1" x14ac:dyDescent="0.25">
      <c r="A2803" s="3"/>
    </row>
    <row r="2810" spans="1:1" x14ac:dyDescent="0.25">
      <c r="A2810" s="3"/>
    </row>
    <row r="2816" spans="1:1" x14ac:dyDescent="0.25">
      <c r="A2816" s="3"/>
    </row>
    <row r="2817" spans="1:1" x14ac:dyDescent="0.25">
      <c r="A2817" s="3"/>
    </row>
    <row r="2819" spans="1:1" x14ac:dyDescent="0.25">
      <c r="A2819" s="3"/>
    </row>
    <row r="2821" spans="1:1" x14ac:dyDescent="0.25">
      <c r="A2821" s="3"/>
    </row>
    <row r="2823" spans="1:1" x14ac:dyDescent="0.25">
      <c r="A2823" s="3"/>
    </row>
    <row r="2844" spans="1:1" x14ac:dyDescent="0.25">
      <c r="A2844" s="3"/>
    </row>
    <row r="2848" spans="1:1" x14ac:dyDescent="0.25">
      <c r="A2848" s="3"/>
    </row>
    <row r="2853" spans="1:1" x14ac:dyDescent="0.25">
      <c r="A2853" s="3"/>
    </row>
    <row r="2855" spans="1:1" x14ac:dyDescent="0.25">
      <c r="A2855" s="3"/>
    </row>
    <row r="2859" spans="1:1" x14ac:dyDescent="0.25">
      <c r="A2859" s="3"/>
    </row>
    <row r="2866" spans="1:1" x14ac:dyDescent="0.25">
      <c r="A2866" s="3"/>
    </row>
    <row r="2868" spans="1:1" x14ac:dyDescent="0.25">
      <c r="A2868" s="3"/>
    </row>
    <row r="2869" spans="1:1" x14ac:dyDescent="0.25">
      <c r="A2869" s="3"/>
    </row>
    <row r="2872" spans="1:1" x14ac:dyDescent="0.25">
      <c r="A2872" s="3"/>
    </row>
    <row r="2875" spans="1:1" x14ac:dyDescent="0.25">
      <c r="A2875" s="3"/>
    </row>
    <row r="2877" spans="1:1" x14ac:dyDescent="0.25">
      <c r="A2877" s="3"/>
    </row>
    <row r="2906" spans="1:1" x14ac:dyDescent="0.25">
      <c r="A2906" s="3"/>
    </row>
    <row r="2913" spans="1:1" x14ac:dyDescent="0.25">
      <c r="A2913" s="3"/>
    </row>
    <row r="2920" spans="1:1" x14ac:dyDescent="0.25">
      <c r="A2920" s="3"/>
    </row>
    <row r="2925" spans="1:1" x14ac:dyDescent="0.25">
      <c r="A2925" s="3"/>
    </row>
    <row r="2926" spans="1:1" x14ac:dyDescent="0.25">
      <c r="A2926" s="3"/>
    </row>
    <row r="2931" spans="1:1" x14ac:dyDescent="0.25">
      <c r="A2931" s="3"/>
    </row>
    <row r="2934" spans="1:1" x14ac:dyDescent="0.25">
      <c r="A2934" s="3"/>
    </row>
    <row r="2939" spans="1:1" x14ac:dyDescent="0.25">
      <c r="A2939" s="3"/>
    </row>
    <row r="2941" spans="1:1" x14ac:dyDescent="0.25">
      <c r="A2941" s="3"/>
    </row>
    <row r="2942" spans="1:1" x14ac:dyDescent="0.25">
      <c r="A2942" s="3"/>
    </row>
    <row r="2952" spans="1:1" x14ac:dyDescent="0.25">
      <c r="A2952" s="3"/>
    </row>
    <row r="2953" spans="1:1" x14ac:dyDescent="0.25">
      <c r="A2953" s="3"/>
    </row>
    <row r="2963" spans="1:1" x14ac:dyDescent="0.25">
      <c r="A2963" s="3"/>
    </row>
    <row r="2964" spans="1:1" x14ac:dyDescent="0.25">
      <c r="A2964" s="3"/>
    </row>
    <row r="2979" spans="1:1" x14ac:dyDescent="0.25">
      <c r="A2979" s="3"/>
    </row>
    <row r="2980" spans="1:1" x14ac:dyDescent="0.25">
      <c r="A2980" s="3"/>
    </row>
    <row r="2988" spans="1:1" x14ac:dyDescent="0.25">
      <c r="A2988" s="3"/>
    </row>
    <row r="2989" spans="1:1" x14ac:dyDescent="0.25">
      <c r="A2989" s="3"/>
    </row>
    <row r="2995" spans="1:1" x14ac:dyDescent="0.25">
      <c r="A2995" s="3"/>
    </row>
    <row r="2999" spans="1:1" x14ac:dyDescent="0.25">
      <c r="A2999" s="3"/>
    </row>
    <row r="3004" spans="1:1" x14ac:dyDescent="0.25">
      <c r="A3004" s="3"/>
    </row>
    <row r="3013" spans="1:1" x14ac:dyDescent="0.25">
      <c r="A3013" s="3"/>
    </row>
    <row r="3014" spans="1:1" x14ac:dyDescent="0.25">
      <c r="A3014" s="3"/>
    </row>
    <row r="3016" spans="1:1" x14ac:dyDescent="0.25">
      <c r="A3016" s="3"/>
    </row>
    <row r="3034" spans="1:1" x14ac:dyDescent="0.25">
      <c r="A3034" s="3"/>
    </row>
    <row r="3037" spans="1:1" x14ac:dyDescent="0.25">
      <c r="A3037" s="3"/>
    </row>
    <row r="3038" spans="1:1" x14ac:dyDescent="0.25">
      <c r="A3038" s="3"/>
    </row>
    <row r="3041" spans="1:1" x14ac:dyDescent="0.25">
      <c r="A3041" s="3"/>
    </row>
    <row r="3060" spans="1:1" x14ac:dyDescent="0.25">
      <c r="A3060" s="3"/>
    </row>
    <row r="3067" spans="1:1" x14ac:dyDescent="0.25">
      <c r="A3067" s="3"/>
    </row>
    <row r="3070" spans="1:1" x14ac:dyDescent="0.25">
      <c r="A3070" s="3"/>
    </row>
    <row r="3076" spans="1:1" x14ac:dyDescent="0.25">
      <c r="A3076" s="3"/>
    </row>
    <row r="3079" spans="1:1" x14ac:dyDescent="0.25">
      <c r="A3079" s="3"/>
    </row>
    <row r="3086" spans="1:1" x14ac:dyDescent="0.25">
      <c r="A3086" s="3"/>
    </row>
    <row r="3089" spans="1:1" x14ac:dyDescent="0.25">
      <c r="A3089" s="3"/>
    </row>
    <row r="3092" spans="1:1" x14ac:dyDescent="0.25">
      <c r="A3092" s="3"/>
    </row>
    <row r="3093" spans="1:1" x14ac:dyDescent="0.25">
      <c r="A3093" s="3"/>
    </row>
    <row r="3109" spans="1:1" x14ac:dyDescent="0.25">
      <c r="A3109" s="3"/>
    </row>
    <row r="3137" spans="1:1" x14ac:dyDescent="0.25">
      <c r="A3137" s="3"/>
    </row>
    <row r="3142" spans="1:1" x14ac:dyDescent="0.25">
      <c r="A3142" s="3"/>
    </row>
    <row r="3146" spans="1:1" x14ac:dyDescent="0.25">
      <c r="A3146" s="3"/>
    </row>
    <row r="3157" spans="1:1" x14ac:dyDescent="0.25">
      <c r="A3157" s="3"/>
    </row>
    <row r="3173" spans="1:1" x14ac:dyDescent="0.25">
      <c r="A3173" s="3"/>
    </row>
    <row r="3177" spans="1:1" x14ac:dyDescent="0.25">
      <c r="A3177" s="3"/>
    </row>
    <row r="3181" spans="1:1" x14ac:dyDescent="0.25">
      <c r="A3181" s="3"/>
    </row>
    <row r="3184" spans="1:1" x14ac:dyDescent="0.25">
      <c r="A3184" s="3"/>
    </row>
    <row r="3196" spans="1:1" x14ac:dyDescent="0.25">
      <c r="A3196" s="3"/>
    </row>
    <row r="3200" spans="1:1" x14ac:dyDescent="0.25">
      <c r="A3200" s="3"/>
    </row>
    <row r="3205" spans="1:1" x14ac:dyDescent="0.25">
      <c r="A3205" s="3"/>
    </row>
    <row r="3208" spans="1:1" x14ac:dyDescent="0.25">
      <c r="A3208" s="3"/>
    </row>
    <row r="3213" spans="1:1" x14ac:dyDescent="0.25">
      <c r="A3213" s="3"/>
    </row>
    <row r="3216" spans="1:1" x14ac:dyDescent="0.25">
      <c r="A3216" s="3"/>
    </row>
    <row r="3220" spans="1:1" x14ac:dyDescent="0.25">
      <c r="A3220" s="3"/>
    </row>
    <row r="3234" spans="1:1" x14ac:dyDescent="0.25">
      <c r="A3234" s="3"/>
    </row>
    <row r="3235" spans="1:1" x14ac:dyDescent="0.25">
      <c r="A3235" s="3"/>
    </row>
    <row r="3244" spans="1:1" x14ac:dyDescent="0.25">
      <c r="A3244" s="3"/>
    </row>
    <row r="3245" spans="1:1" x14ac:dyDescent="0.25">
      <c r="A3245" s="3"/>
    </row>
    <row r="3255" spans="1:1" x14ac:dyDescent="0.25">
      <c r="A3255" s="3"/>
    </row>
    <row r="3257" spans="1:1" x14ac:dyDescent="0.25">
      <c r="A3257" s="3"/>
    </row>
    <row r="3266" spans="1:1" x14ac:dyDescent="0.25">
      <c r="A3266" s="3"/>
    </row>
    <row r="3302" spans="1:1" x14ac:dyDescent="0.25">
      <c r="A3302" s="3"/>
    </row>
    <row r="3313" spans="1:1" x14ac:dyDescent="0.25">
      <c r="A3313" s="3"/>
    </row>
    <row r="3320" spans="1:1" x14ac:dyDescent="0.25">
      <c r="A3320" s="3"/>
    </row>
    <row r="3322" spans="1:1" x14ac:dyDescent="0.25">
      <c r="A3322" s="3"/>
    </row>
    <row r="3347" spans="1:1" x14ac:dyDescent="0.25">
      <c r="A3347" s="3"/>
    </row>
    <row r="3361" spans="1:1" x14ac:dyDescent="0.25">
      <c r="A3361" s="3"/>
    </row>
    <row r="3368" spans="1:1" x14ac:dyDescent="0.25">
      <c r="A3368" s="3"/>
    </row>
    <row r="3375" spans="1:1" x14ac:dyDescent="0.25">
      <c r="A3375" s="3"/>
    </row>
    <row r="3378" spans="1:1" x14ac:dyDescent="0.25">
      <c r="A3378" s="3"/>
    </row>
    <row r="3385" spans="1:1" x14ac:dyDescent="0.25">
      <c r="A3385" s="3"/>
    </row>
    <row r="3397" spans="1:1" x14ac:dyDescent="0.25">
      <c r="A3397" s="3"/>
    </row>
    <row r="3411" spans="1:1" x14ac:dyDescent="0.25">
      <c r="A3411" s="3"/>
    </row>
    <row r="3412" spans="1:1" x14ac:dyDescent="0.25">
      <c r="A3412" s="3"/>
    </row>
    <row r="3419" spans="1:1" x14ac:dyDescent="0.25">
      <c r="A3419" s="3"/>
    </row>
    <row r="3427" spans="1:1" x14ac:dyDescent="0.25">
      <c r="A3427" s="3"/>
    </row>
    <row r="3429" spans="1:1" x14ac:dyDescent="0.25">
      <c r="A3429" s="3"/>
    </row>
    <row r="3461" spans="1:1" x14ac:dyDescent="0.25">
      <c r="A3461" s="3"/>
    </row>
    <row r="3464" spans="1:1" x14ac:dyDescent="0.25">
      <c r="A3464" s="3"/>
    </row>
    <row r="3468" spans="1:1" x14ac:dyDescent="0.25">
      <c r="A3468" s="3"/>
    </row>
    <row r="3471" spans="1:1" x14ac:dyDescent="0.25">
      <c r="A3471" s="3"/>
    </row>
    <row r="3474" spans="1:1" x14ac:dyDescent="0.25">
      <c r="A3474" s="3"/>
    </row>
    <row r="3480" spans="1:1" x14ac:dyDescent="0.25">
      <c r="A3480" s="3"/>
    </row>
    <row r="3487" spans="1:1" x14ac:dyDescent="0.25">
      <c r="A3487" s="3"/>
    </row>
    <row r="3488" spans="1:1" x14ac:dyDescent="0.25">
      <c r="A3488" s="3"/>
    </row>
    <row r="3493" spans="1:1" x14ac:dyDescent="0.25">
      <c r="A3493" s="3"/>
    </row>
    <row r="3495" spans="1:1" x14ac:dyDescent="0.25">
      <c r="A3495" s="3"/>
    </row>
    <row r="3496" spans="1:1" x14ac:dyDescent="0.25">
      <c r="A3496" s="3"/>
    </row>
    <row r="3512" spans="1:1" x14ac:dyDescent="0.25">
      <c r="A3512" s="3"/>
    </row>
    <row r="3513" spans="1:1" x14ac:dyDescent="0.25">
      <c r="A3513" s="3"/>
    </row>
    <row r="3517" spans="1:1" x14ac:dyDescent="0.25">
      <c r="A3517" s="3"/>
    </row>
    <row r="3530" spans="1:1" x14ac:dyDescent="0.25">
      <c r="A3530" s="3"/>
    </row>
    <row r="3548" spans="1:1" x14ac:dyDescent="0.25">
      <c r="A3548" s="3"/>
    </row>
    <row r="3555" spans="1:1" x14ac:dyDescent="0.25">
      <c r="A3555" s="3"/>
    </row>
    <row r="3592" spans="1:1" x14ac:dyDescent="0.25">
      <c r="A3592" s="3"/>
    </row>
    <row r="3605" spans="1:1" x14ac:dyDescent="0.25">
      <c r="A3605" s="3"/>
    </row>
    <row r="3613" spans="1:1" x14ac:dyDescent="0.25">
      <c r="A3613" s="3"/>
    </row>
    <row r="3621" spans="1:1" x14ac:dyDescent="0.25">
      <c r="A3621" s="3"/>
    </row>
    <row r="3622" spans="1:1" x14ac:dyDescent="0.25">
      <c r="A3622" s="3"/>
    </row>
    <row r="3643" spans="1:1" x14ac:dyDescent="0.25">
      <c r="A3643" s="3"/>
    </row>
    <row r="3683" spans="1:1" x14ac:dyDescent="0.25">
      <c r="A3683" s="3"/>
    </row>
    <row r="3689" spans="1:1" x14ac:dyDescent="0.25">
      <c r="A3689" s="3"/>
    </row>
    <row r="3697" spans="1:1" x14ac:dyDescent="0.25">
      <c r="A3697" s="3"/>
    </row>
    <row r="3719" spans="1:1" x14ac:dyDescent="0.25">
      <c r="A3719" s="3"/>
    </row>
    <row r="3740" spans="1:1" x14ac:dyDescent="0.25">
      <c r="A3740" s="3"/>
    </row>
    <row r="3746" spans="1:1" x14ac:dyDescent="0.25">
      <c r="A3746" s="3"/>
    </row>
    <row r="3747" spans="1:1" x14ac:dyDescent="0.25">
      <c r="A3747" s="3"/>
    </row>
    <row r="3753" spans="1:1" x14ac:dyDescent="0.25">
      <c r="A3753" s="3"/>
    </row>
    <row r="3761" spans="1:1" x14ac:dyDescent="0.25">
      <c r="A3761" s="3"/>
    </row>
    <row r="3772" spans="1:1" x14ac:dyDescent="0.25">
      <c r="A3772" s="3"/>
    </row>
    <row r="3809" spans="1:1" x14ac:dyDescent="0.25">
      <c r="A3809" s="3"/>
    </row>
    <row r="3841" spans="1:1" x14ac:dyDescent="0.25">
      <c r="A3841" s="3"/>
    </row>
    <row r="3861" spans="1:1" x14ac:dyDescent="0.25">
      <c r="A3861" s="3"/>
    </row>
    <row r="3883" spans="1:1" x14ac:dyDescent="0.25">
      <c r="A3883" s="3"/>
    </row>
    <row r="3893" spans="1:1" x14ac:dyDescent="0.25">
      <c r="A3893" s="3"/>
    </row>
    <row r="3899" spans="1:1" x14ac:dyDescent="0.25">
      <c r="A3899" s="3"/>
    </row>
    <row r="3908" spans="1:1" x14ac:dyDescent="0.25">
      <c r="A3908" s="3"/>
    </row>
    <row r="3910" spans="1:1" x14ac:dyDescent="0.25">
      <c r="A3910" s="3"/>
    </row>
    <row r="3913" spans="1:1" x14ac:dyDescent="0.25">
      <c r="A3913" s="3"/>
    </row>
    <row r="3936" spans="1:1" x14ac:dyDescent="0.25">
      <c r="A3936" s="3"/>
    </row>
    <row r="3937" spans="1:1" x14ac:dyDescent="0.25">
      <c r="A3937" s="3"/>
    </row>
    <row r="3961" spans="1:1" x14ac:dyDescent="0.25">
      <c r="A3961" s="3"/>
    </row>
    <row r="4015" spans="1:1" x14ac:dyDescent="0.25">
      <c r="A4015" s="3"/>
    </row>
    <row r="4024" spans="1:1" x14ac:dyDescent="0.25">
      <c r="A4024" s="3"/>
    </row>
    <row r="4048" spans="1:1" x14ac:dyDescent="0.25">
      <c r="A4048" s="3"/>
    </row>
    <row r="4105" spans="1:1" x14ac:dyDescent="0.25">
      <c r="A4105" s="3"/>
    </row>
    <row r="4106" spans="1:1" x14ac:dyDescent="0.25">
      <c r="A4106" s="3"/>
    </row>
    <row r="4119" spans="1:1" x14ac:dyDescent="0.25">
      <c r="A4119" s="3"/>
    </row>
    <row r="4180" spans="1:1" x14ac:dyDescent="0.25">
      <c r="A4180" s="3"/>
    </row>
    <row r="4205" spans="1:1" x14ac:dyDescent="0.25">
      <c r="A4205" s="3"/>
    </row>
    <row r="4221" spans="1:1" x14ac:dyDescent="0.25">
      <c r="A4221" s="3"/>
    </row>
    <row r="4232" spans="1:1" x14ac:dyDescent="0.25">
      <c r="A4232" s="3"/>
    </row>
    <row r="4253" spans="1:1" x14ac:dyDescent="0.25">
      <c r="A4253" s="3"/>
    </row>
    <row r="4284" spans="1:1" x14ac:dyDescent="0.25">
      <c r="A4284" s="3"/>
    </row>
    <row r="4330" spans="1:1" x14ac:dyDescent="0.25">
      <c r="A4330" s="3"/>
    </row>
    <row r="4350" spans="1:1" x14ac:dyDescent="0.25">
      <c r="A4350" s="3"/>
    </row>
    <row r="4677" spans="1:1" x14ac:dyDescent="0.25">
      <c r="A4677" s="3"/>
    </row>
    <row r="4888" spans="1:1" x14ac:dyDescent="0.25">
      <c r="A4888" s="3"/>
    </row>
    <row r="5022" spans="1:1" x14ac:dyDescent="0.25">
      <c r="A5022" s="3"/>
    </row>
    <row r="5168" spans="1:1" x14ac:dyDescent="0.25">
      <c r="A5168" s="3"/>
    </row>
    <row r="5317" spans="1:1" x14ac:dyDescent="0.25">
      <c r="A5317" s="3"/>
    </row>
    <row r="5437" spans="1:1" x14ac:dyDescent="0.25">
      <c r="A5437" s="3"/>
    </row>
    <row r="5539" spans="1:1" x14ac:dyDescent="0.25">
      <c r="A5539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opLeftCell="A7" workbookViewId="0">
      <selection activeCell="D42" sqref="D42"/>
    </sheetView>
  </sheetViews>
  <sheetFormatPr defaultRowHeight="15" x14ac:dyDescent="0.25"/>
  <cols>
    <col min="7" max="8" width="15.140625" bestFit="1" customWidth="1"/>
    <col min="9" max="9" width="15" bestFit="1" customWidth="1"/>
    <col min="24" max="24" width="11.140625" bestFit="1" customWidth="1"/>
  </cols>
  <sheetData>
    <row r="1" spans="1:24" x14ac:dyDescent="0.25">
      <c r="G1" t="s">
        <v>29</v>
      </c>
      <c r="H1" t="s">
        <v>30</v>
      </c>
      <c r="I1" t="s">
        <v>31</v>
      </c>
      <c r="K1" t="s">
        <v>32</v>
      </c>
      <c r="L1" t="s">
        <v>33</v>
      </c>
      <c r="N1" t="s">
        <v>36</v>
      </c>
      <c r="O1" t="s">
        <v>37</v>
      </c>
      <c r="Q1" t="s">
        <v>38</v>
      </c>
      <c r="R1" t="s">
        <v>39</v>
      </c>
      <c r="T1" t="s">
        <v>34</v>
      </c>
      <c r="U1" t="s">
        <v>35</v>
      </c>
      <c r="X1" t="s">
        <v>41</v>
      </c>
    </row>
    <row r="2" spans="1:24" x14ac:dyDescent="0.25">
      <c r="A2" t="s">
        <v>0</v>
      </c>
      <c r="C2" t="s">
        <v>2</v>
      </c>
      <c r="D2" t="s">
        <v>1</v>
      </c>
    </row>
    <row r="3" spans="1:24" x14ac:dyDescent="0.25">
      <c r="A3">
        <v>295</v>
      </c>
      <c r="B3">
        <v>69.010000000000005</v>
      </c>
      <c r="C3">
        <v>0.3</v>
      </c>
      <c r="D3" s="8">
        <f>B3+C3</f>
        <v>69.31</v>
      </c>
    </row>
    <row r="4" spans="1:24" x14ac:dyDescent="0.25">
      <c r="A4">
        <v>290</v>
      </c>
      <c r="B4">
        <v>68.83</v>
      </c>
      <c r="C4">
        <v>0.3</v>
      </c>
      <c r="D4" s="8">
        <f t="shared" ref="D4:D7" si="0">B4+C4</f>
        <v>69.13</v>
      </c>
      <c r="G4">
        <v>7.0000000000000001E-3</v>
      </c>
      <c r="H4">
        <v>2E-3</v>
      </c>
      <c r="I4">
        <v>2.0000000000000001E-4</v>
      </c>
    </row>
    <row r="5" spans="1:24" x14ac:dyDescent="0.25">
      <c r="A5">
        <v>285</v>
      </c>
      <c r="B5">
        <v>68.650000000000006</v>
      </c>
      <c r="C5">
        <v>0.3</v>
      </c>
      <c r="D5" s="8">
        <f t="shared" si="0"/>
        <v>68.95</v>
      </c>
      <c r="G5">
        <v>7.0000000000000001E-3</v>
      </c>
      <c r="H5">
        <v>2E-3</v>
      </c>
      <c r="I5">
        <v>2.0000000000000001E-4</v>
      </c>
    </row>
    <row r="6" spans="1:24" x14ac:dyDescent="0.25">
      <c r="A6">
        <v>280</v>
      </c>
      <c r="B6" s="8">
        <v>68.475651999999997</v>
      </c>
      <c r="C6">
        <v>0.3</v>
      </c>
      <c r="D6" s="8">
        <f>B6+C6</f>
        <v>68.775651999999994</v>
      </c>
      <c r="G6">
        <v>7.0000000000000001E-3</v>
      </c>
      <c r="H6">
        <v>2E-3</v>
      </c>
      <c r="I6">
        <v>2.0000000000000001E-4</v>
      </c>
      <c r="K6">
        <v>0.02</v>
      </c>
      <c r="L6">
        <v>0.105</v>
      </c>
      <c r="N6">
        <v>0.105</v>
      </c>
      <c r="O6">
        <v>0.17</v>
      </c>
      <c r="T6">
        <v>4.4999999999999998E-2</v>
      </c>
      <c r="U6">
        <v>0.105</v>
      </c>
      <c r="X6">
        <v>1000</v>
      </c>
    </row>
    <row r="7" spans="1:24" x14ac:dyDescent="0.25">
      <c r="A7">
        <v>275</v>
      </c>
      <c r="B7">
        <v>68.3</v>
      </c>
      <c r="C7">
        <v>0.3</v>
      </c>
      <c r="D7" s="8">
        <f t="shared" si="0"/>
        <v>68.599999999999994</v>
      </c>
      <c r="G7" s="9">
        <v>7.0000000000000001E-3</v>
      </c>
      <c r="H7" s="9">
        <v>2E-3</v>
      </c>
      <c r="I7" s="9">
        <v>2.0000000000000001E-4</v>
      </c>
    </row>
    <row r="9" spans="1:24" x14ac:dyDescent="0.25">
      <c r="A9" t="s">
        <v>0</v>
      </c>
      <c r="C9" t="s">
        <v>2</v>
      </c>
      <c r="D9" t="s">
        <v>1</v>
      </c>
    </row>
    <row r="10" spans="1:24" x14ac:dyDescent="0.25">
      <c r="A10">
        <v>295</v>
      </c>
      <c r="B10">
        <v>69.010000000000005</v>
      </c>
      <c r="C10">
        <v>0.5</v>
      </c>
      <c r="D10" s="8">
        <v>69.512365500000001</v>
      </c>
    </row>
    <row r="11" spans="1:24" x14ac:dyDescent="0.25">
      <c r="A11">
        <v>290</v>
      </c>
      <c r="B11">
        <v>68.83</v>
      </c>
      <c r="C11">
        <v>0.5</v>
      </c>
      <c r="D11" s="8">
        <v>69.333461</v>
      </c>
      <c r="G11">
        <v>8.0000000000000002E-3</v>
      </c>
      <c r="H11">
        <v>2E-3</v>
      </c>
      <c r="I11">
        <v>2.9999999999999997E-4</v>
      </c>
    </row>
    <row r="12" spans="1:24" x14ac:dyDescent="0.25">
      <c r="A12">
        <v>285</v>
      </c>
      <c r="B12">
        <v>68.650000000000006</v>
      </c>
      <c r="C12">
        <v>0.5</v>
      </c>
      <c r="D12" s="8">
        <v>69.154556499999998</v>
      </c>
      <c r="G12">
        <v>8.0000000000000002E-3</v>
      </c>
      <c r="H12">
        <v>2E-3</v>
      </c>
      <c r="I12">
        <v>2.9999999999999997E-4</v>
      </c>
    </row>
    <row r="13" spans="1:24" x14ac:dyDescent="0.25">
      <c r="A13">
        <v>280</v>
      </c>
      <c r="B13" s="8">
        <v>68.475651999999997</v>
      </c>
      <c r="C13">
        <v>0.5</v>
      </c>
      <c r="D13" s="8">
        <f>B13+C13</f>
        <v>68.975651999999997</v>
      </c>
      <c r="G13">
        <v>8.0000000000000002E-3</v>
      </c>
      <c r="H13">
        <v>2E-3</v>
      </c>
      <c r="I13">
        <v>2.9999999999999997E-4</v>
      </c>
      <c r="K13">
        <v>5.7000000000000002E-2</v>
      </c>
      <c r="L13">
        <v>0.15</v>
      </c>
      <c r="N13">
        <v>0.16</v>
      </c>
      <c r="O13">
        <v>0.27</v>
      </c>
      <c r="Q13">
        <v>0.27</v>
      </c>
      <c r="R13">
        <v>0.38</v>
      </c>
      <c r="X13">
        <v>1000</v>
      </c>
    </row>
    <row r="14" spans="1:24" x14ac:dyDescent="0.25">
      <c r="A14">
        <v>275</v>
      </c>
      <c r="B14">
        <v>68.3</v>
      </c>
      <c r="C14">
        <v>0.5</v>
      </c>
      <c r="D14" s="8">
        <v>68.796747499999995</v>
      </c>
      <c r="G14">
        <v>8.0000000000000002E-3</v>
      </c>
      <c r="H14">
        <v>2E-3</v>
      </c>
      <c r="I14">
        <v>2.9999999999999997E-4</v>
      </c>
    </row>
    <row r="16" spans="1:24" x14ac:dyDescent="0.25">
      <c r="A16" t="s">
        <v>0</v>
      </c>
      <c r="C16" t="s">
        <v>2</v>
      </c>
      <c r="D16" t="s">
        <v>1</v>
      </c>
    </row>
    <row r="17" spans="1:24" x14ac:dyDescent="0.25">
      <c r="A17">
        <v>295</v>
      </c>
      <c r="B17">
        <v>69.010000000000005</v>
      </c>
      <c r="C17">
        <v>0.8</v>
      </c>
      <c r="D17" s="8">
        <f>B17+C17</f>
        <v>69.81</v>
      </c>
    </row>
    <row r="18" spans="1:24" x14ac:dyDescent="0.25">
      <c r="A18">
        <v>290</v>
      </c>
      <c r="B18">
        <v>68.83</v>
      </c>
      <c r="C18">
        <v>0.8</v>
      </c>
      <c r="D18" s="8">
        <f t="shared" ref="D18" si="1">B18+C18</f>
        <v>69.63</v>
      </c>
      <c r="G18" s="9">
        <v>7.0000000000000001E-3</v>
      </c>
      <c r="H18" s="9">
        <v>2E-3</v>
      </c>
      <c r="I18" s="9">
        <v>2.9999999999999997E-4</v>
      </c>
    </row>
    <row r="19" spans="1:24" x14ac:dyDescent="0.25">
      <c r="A19">
        <v>285</v>
      </c>
      <c r="B19">
        <v>68.650000000000006</v>
      </c>
      <c r="C19">
        <v>0.8</v>
      </c>
      <c r="D19" s="8">
        <f>B19+C19</f>
        <v>69.45</v>
      </c>
      <c r="G19">
        <v>7.0000000000000001E-3</v>
      </c>
      <c r="H19">
        <v>2E-3</v>
      </c>
      <c r="I19">
        <v>2.9999999999999997E-4</v>
      </c>
      <c r="J19" s="10"/>
    </row>
    <row r="20" spans="1:24" x14ac:dyDescent="0.25">
      <c r="A20">
        <v>280</v>
      </c>
      <c r="B20" s="8">
        <v>68.475651999999997</v>
      </c>
      <c r="C20">
        <v>0.8</v>
      </c>
      <c r="D20" s="8">
        <f>B20+C20</f>
        <v>69.275651999999994</v>
      </c>
      <c r="G20">
        <v>7.0000000000000001E-3</v>
      </c>
      <c r="H20">
        <v>2E-3</v>
      </c>
      <c r="I20">
        <v>2.9999999999999997E-4</v>
      </c>
      <c r="J20" s="10"/>
      <c r="K20">
        <v>0.12</v>
      </c>
      <c r="L20">
        <v>0.21</v>
      </c>
      <c r="N20">
        <v>0.25</v>
      </c>
      <c r="O20">
        <v>0.42</v>
      </c>
      <c r="Q20">
        <v>0.43</v>
      </c>
      <c r="R20">
        <v>0.56999999999999995</v>
      </c>
      <c r="T20">
        <v>0.2</v>
      </c>
      <c r="U20">
        <v>0.38</v>
      </c>
      <c r="X20">
        <v>1000</v>
      </c>
    </row>
    <row r="21" spans="1:24" x14ac:dyDescent="0.25">
      <c r="A21">
        <v>275</v>
      </c>
      <c r="B21">
        <v>68.3</v>
      </c>
      <c r="C21">
        <v>0.8</v>
      </c>
      <c r="D21" s="8">
        <f>B21+C21</f>
        <v>69.099999999999994</v>
      </c>
      <c r="G21">
        <v>7.0000000000000001E-3</v>
      </c>
      <c r="H21">
        <v>2E-3</v>
      </c>
      <c r="I21">
        <v>2.9999999999999997E-4</v>
      </c>
      <c r="J21" s="10"/>
    </row>
    <row r="22" spans="1:24" x14ac:dyDescent="0.25">
      <c r="J22" s="10"/>
    </row>
    <row r="23" spans="1:24" x14ac:dyDescent="0.25">
      <c r="A23" s="3"/>
      <c r="B23" s="3"/>
      <c r="J23" s="10"/>
    </row>
    <row r="24" spans="1:24" x14ac:dyDescent="0.25">
      <c r="A24" t="s">
        <v>0</v>
      </c>
      <c r="B24" t="s">
        <v>40</v>
      </c>
      <c r="C24" t="s">
        <v>2</v>
      </c>
      <c r="D24" t="s">
        <v>1</v>
      </c>
    </row>
    <row r="25" spans="1:24" x14ac:dyDescent="0.25">
      <c r="A25">
        <v>295</v>
      </c>
      <c r="B25">
        <v>69.010000000000005</v>
      </c>
      <c r="C25">
        <v>1</v>
      </c>
      <c r="D25">
        <v>70.010000000000005</v>
      </c>
      <c r="G25">
        <v>0.02</v>
      </c>
      <c r="H25">
        <v>2E-3</v>
      </c>
      <c r="I25">
        <v>4.0000000000000002E-4</v>
      </c>
      <c r="K25">
        <v>0.1</v>
      </c>
      <c r="L25">
        <v>0.3</v>
      </c>
      <c r="N25">
        <v>0.3</v>
      </c>
      <c r="O25">
        <v>0.5</v>
      </c>
      <c r="Q25">
        <v>0.5</v>
      </c>
      <c r="R25">
        <v>0.7</v>
      </c>
      <c r="T25">
        <v>0.2</v>
      </c>
      <c r="U25">
        <v>0.48</v>
      </c>
    </row>
    <row r="26" spans="1:24" x14ac:dyDescent="0.25">
      <c r="A26">
        <v>290</v>
      </c>
      <c r="B26">
        <v>68.83</v>
      </c>
      <c r="C26">
        <v>1</v>
      </c>
      <c r="D26">
        <v>69.83</v>
      </c>
      <c r="G26">
        <v>0.02</v>
      </c>
      <c r="H26">
        <v>2E-3</v>
      </c>
      <c r="I26">
        <v>4.0000000000000002E-4</v>
      </c>
      <c r="K26">
        <v>0.1</v>
      </c>
      <c r="L26">
        <v>0.3</v>
      </c>
      <c r="N26">
        <v>0.3</v>
      </c>
      <c r="O26">
        <v>0.5</v>
      </c>
      <c r="Q26">
        <v>0.5</v>
      </c>
      <c r="R26">
        <v>0.7</v>
      </c>
      <c r="T26">
        <v>0.2</v>
      </c>
      <c r="U26">
        <v>0.48</v>
      </c>
    </row>
    <row r="27" spans="1:24" x14ac:dyDescent="0.25">
      <c r="A27">
        <v>285</v>
      </c>
      <c r="B27">
        <v>68.650000000000006</v>
      </c>
      <c r="C27">
        <v>1</v>
      </c>
      <c r="D27">
        <v>69.650000000000006</v>
      </c>
      <c r="G27">
        <v>0.02</v>
      </c>
      <c r="H27">
        <v>2E-3</v>
      </c>
      <c r="I27">
        <v>4.0000000000000002E-4</v>
      </c>
      <c r="K27">
        <v>0.1</v>
      </c>
      <c r="L27">
        <v>0.3</v>
      </c>
      <c r="N27">
        <v>0.3</v>
      </c>
      <c r="O27">
        <v>0.5</v>
      </c>
      <c r="Q27">
        <v>0.5</v>
      </c>
      <c r="R27">
        <v>0.7</v>
      </c>
      <c r="T27">
        <v>0.2</v>
      </c>
      <c r="U27">
        <v>0.48</v>
      </c>
    </row>
    <row r="28" spans="1:24" x14ac:dyDescent="0.25">
      <c r="A28">
        <v>280</v>
      </c>
      <c r="B28" s="8">
        <v>68.475651999999997</v>
      </c>
      <c r="C28">
        <v>1</v>
      </c>
      <c r="D28" s="8">
        <f>B28+C28</f>
        <v>69.475651999999997</v>
      </c>
      <c r="G28">
        <v>0.02</v>
      </c>
      <c r="H28">
        <v>2E-3</v>
      </c>
      <c r="I28">
        <v>4.0000000000000002E-4</v>
      </c>
      <c r="K28">
        <v>0.1</v>
      </c>
      <c r="L28">
        <v>0.3</v>
      </c>
      <c r="N28">
        <v>0.3</v>
      </c>
      <c r="O28">
        <v>0.5</v>
      </c>
      <c r="Q28">
        <v>0.5</v>
      </c>
      <c r="R28">
        <v>0.7</v>
      </c>
      <c r="T28">
        <v>0.2</v>
      </c>
      <c r="U28">
        <v>0.48</v>
      </c>
    </row>
    <row r="29" spans="1:24" x14ac:dyDescent="0.25">
      <c r="A29">
        <v>275</v>
      </c>
      <c r="B29">
        <v>68.3</v>
      </c>
      <c r="C29">
        <v>1</v>
      </c>
      <c r="D29">
        <v>69.3</v>
      </c>
      <c r="G29">
        <v>0.02</v>
      </c>
      <c r="H29">
        <v>2E-3</v>
      </c>
      <c r="I29">
        <v>4.0000000000000002E-4</v>
      </c>
      <c r="K29">
        <v>0.1</v>
      </c>
      <c r="L29">
        <v>0.3</v>
      </c>
      <c r="N29">
        <v>0.3</v>
      </c>
      <c r="O29">
        <v>0.5</v>
      </c>
      <c r="Q29">
        <v>0.5</v>
      </c>
      <c r="R29">
        <v>0.7</v>
      </c>
      <c r="T29">
        <v>0.2</v>
      </c>
      <c r="U29">
        <v>0.48</v>
      </c>
    </row>
    <row r="31" spans="1:24" x14ac:dyDescent="0.25">
      <c r="A31" t="s">
        <v>0</v>
      </c>
      <c r="C31" t="s">
        <v>2</v>
      </c>
      <c r="D31" t="s">
        <v>1</v>
      </c>
    </row>
    <row r="32" spans="1:24" x14ac:dyDescent="0.25">
      <c r="A32">
        <v>295</v>
      </c>
      <c r="B32">
        <v>69.010000000000005</v>
      </c>
      <c r="C32">
        <v>1.3</v>
      </c>
      <c r="D32" s="8">
        <f>B32+C32</f>
        <v>70.31</v>
      </c>
    </row>
    <row r="33" spans="1:24" x14ac:dyDescent="0.25">
      <c r="A33">
        <v>290</v>
      </c>
      <c r="B33">
        <v>68.83</v>
      </c>
      <c r="C33">
        <v>1.3</v>
      </c>
      <c r="D33" s="8">
        <f t="shared" ref="D33:D34" si="2">B33+C33</f>
        <v>70.13</v>
      </c>
      <c r="G33">
        <v>0.01</v>
      </c>
      <c r="H33">
        <v>2E-3</v>
      </c>
      <c r="I33">
        <v>4.0000000000000002E-4</v>
      </c>
    </row>
    <row r="34" spans="1:24" x14ac:dyDescent="0.25">
      <c r="A34">
        <v>285</v>
      </c>
      <c r="B34">
        <v>68.650000000000006</v>
      </c>
      <c r="C34">
        <v>1.3</v>
      </c>
      <c r="D34" s="8">
        <f t="shared" si="2"/>
        <v>69.95</v>
      </c>
      <c r="G34">
        <v>0.01</v>
      </c>
      <c r="H34">
        <v>2E-3</v>
      </c>
      <c r="I34">
        <v>4.0000000000000002E-4</v>
      </c>
    </row>
    <row r="35" spans="1:24" x14ac:dyDescent="0.25">
      <c r="A35">
        <v>280</v>
      </c>
      <c r="B35" s="8">
        <v>68.475651999999997</v>
      </c>
      <c r="C35">
        <v>1.3</v>
      </c>
      <c r="D35" s="8">
        <f>B35+C35</f>
        <v>69.775651999999994</v>
      </c>
      <c r="G35">
        <v>0.01</v>
      </c>
      <c r="H35">
        <v>2E-3</v>
      </c>
      <c r="I35">
        <v>4.0000000000000002E-4</v>
      </c>
      <c r="K35">
        <v>0.15</v>
      </c>
      <c r="L35">
        <v>0.35</v>
      </c>
      <c r="N35">
        <v>0.42</v>
      </c>
      <c r="O35">
        <v>0.65</v>
      </c>
      <c r="Q35">
        <v>0.7</v>
      </c>
      <c r="R35">
        <v>0.9</v>
      </c>
      <c r="T35">
        <v>0.28000000000000003</v>
      </c>
      <c r="U35">
        <v>0.6</v>
      </c>
      <c r="X35">
        <v>250</v>
      </c>
    </row>
    <row r="36" spans="1:24" x14ac:dyDescent="0.25">
      <c r="A36">
        <v>275</v>
      </c>
      <c r="B36">
        <v>68.3</v>
      </c>
      <c r="C36">
        <v>1.3</v>
      </c>
      <c r="D36" s="8">
        <f>B36+C36</f>
        <v>69.599999999999994</v>
      </c>
      <c r="G36">
        <v>0.01</v>
      </c>
      <c r="H36">
        <v>2E-3</v>
      </c>
      <c r="I36">
        <v>4.0000000000000002E-4</v>
      </c>
    </row>
    <row r="38" spans="1:24" x14ac:dyDescent="0.25">
      <c r="A38" s="3"/>
      <c r="B38" s="3"/>
    </row>
    <row r="39" spans="1:24" x14ac:dyDescent="0.25">
      <c r="A39" t="s">
        <v>0</v>
      </c>
      <c r="C39" t="s">
        <v>2</v>
      </c>
      <c r="D39" t="s">
        <v>1</v>
      </c>
    </row>
    <row r="40" spans="1:24" x14ac:dyDescent="0.25">
      <c r="A40">
        <v>295</v>
      </c>
      <c r="B40">
        <v>69.010000000000005</v>
      </c>
      <c r="C40">
        <v>1.5</v>
      </c>
      <c r="D40" s="8">
        <f>B40+C40</f>
        <v>70.510000000000005</v>
      </c>
    </row>
    <row r="41" spans="1:24" x14ac:dyDescent="0.25">
      <c r="A41">
        <v>290</v>
      </c>
      <c r="B41">
        <v>68.83</v>
      </c>
      <c r="C41">
        <v>1.5</v>
      </c>
      <c r="D41" s="8">
        <f t="shared" ref="D41:D42" si="3">B41+C41</f>
        <v>70.33</v>
      </c>
      <c r="G41">
        <v>1.2E-2</v>
      </c>
      <c r="H41">
        <v>2E-3</v>
      </c>
      <c r="I41">
        <v>4.0000000000000002E-4</v>
      </c>
    </row>
    <row r="42" spans="1:24" x14ac:dyDescent="0.25">
      <c r="A42">
        <v>285</v>
      </c>
      <c r="B42">
        <v>68.650000000000006</v>
      </c>
      <c r="C42">
        <v>1.5</v>
      </c>
      <c r="D42" s="8">
        <f t="shared" si="3"/>
        <v>70.150000000000006</v>
      </c>
      <c r="G42">
        <v>1.2E-2</v>
      </c>
      <c r="H42">
        <v>2E-3</v>
      </c>
      <c r="I42">
        <v>4.0000000000000002E-4</v>
      </c>
    </row>
    <row r="43" spans="1:24" x14ac:dyDescent="0.25">
      <c r="A43">
        <v>280</v>
      </c>
      <c r="B43" s="8">
        <v>68.475651999999997</v>
      </c>
      <c r="C43">
        <v>1.5</v>
      </c>
      <c r="D43" s="8">
        <f>B43+C43</f>
        <v>69.975651999999997</v>
      </c>
      <c r="G43">
        <v>1.2E-2</v>
      </c>
      <c r="H43">
        <v>2E-3</v>
      </c>
      <c r="I43">
        <v>4.0000000000000002E-4</v>
      </c>
      <c r="K43">
        <v>0.2</v>
      </c>
      <c r="L43">
        <v>0.4</v>
      </c>
      <c r="N43">
        <v>0.5</v>
      </c>
      <c r="O43">
        <v>0.7</v>
      </c>
      <c r="T43">
        <v>0.3</v>
      </c>
      <c r="U43">
        <v>0.7</v>
      </c>
      <c r="X43">
        <v>1000</v>
      </c>
    </row>
    <row r="44" spans="1:24" x14ac:dyDescent="0.25">
      <c r="A44">
        <v>275</v>
      </c>
      <c r="B44">
        <v>68.3</v>
      </c>
      <c r="C44">
        <v>1.5</v>
      </c>
      <c r="D44" s="8">
        <f>B44+C44</f>
        <v>69.8</v>
      </c>
      <c r="G44">
        <v>1.2E-2</v>
      </c>
      <c r="H44">
        <v>2E-3</v>
      </c>
      <c r="I44">
        <v>4.0000000000000002E-4</v>
      </c>
    </row>
    <row r="60" spans="1:2" x14ac:dyDescent="0.25">
      <c r="A60" s="3"/>
      <c r="B60" s="3"/>
    </row>
    <row r="63" spans="1:2" x14ac:dyDescent="0.25">
      <c r="A63" s="3"/>
      <c r="B63" s="3"/>
    </row>
    <row r="66" spans="1:2" x14ac:dyDescent="0.25">
      <c r="A66" s="3"/>
      <c r="B66" s="3"/>
    </row>
    <row r="70" spans="1:2" x14ac:dyDescent="0.25">
      <c r="A70" s="3"/>
      <c r="B70" s="3"/>
    </row>
    <row r="71" spans="1:2" x14ac:dyDescent="0.25">
      <c r="A71" s="3"/>
      <c r="B71" s="3"/>
    </row>
    <row r="74" spans="1:2" x14ac:dyDescent="0.25">
      <c r="A74" s="3"/>
      <c r="B74" s="3"/>
    </row>
    <row r="78" spans="1:2" x14ac:dyDescent="0.25">
      <c r="A78" s="3"/>
      <c r="B78" s="3"/>
    </row>
    <row r="79" spans="1:2" x14ac:dyDescent="0.25">
      <c r="A79" s="3"/>
      <c r="B79" s="3"/>
    </row>
    <row r="83" spans="1:2" x14ac:dyDescent="0.25">
      <c r="A83" s="3"/>
      <c r="B83" s="3"/>
    </row>
    <row r="86" spans="1:2" x14ac:dyDescent="0.25">
      <c r="A86" s="3"/>
      <c r="B86" s="3"/>
    </row>
    <row r="87" spans="1:2" x14ac:dyDescent="0.25">
      <c r="A87" s="3"/>
      <c r="B87" s="3"/>
    </row>
    <row r="90" spans="1:2" x14ac:dyDescent="0.25">
      <c r="A90" s="3"/>
      <c r="B90" s="3"/>
    </row>
    <row r="94" spans="1:2" x14ac:dyDescent="0.25">
      <c r="A94" s="3"/>
      <c r="B94" s="3"/>
    </row>
    <row r="95" spans="1:2" x14ac:dyDescent="0.25">
      <c r="A95" s="3"/>
      <c r="B95" s="3"/>
    </row>
    <row r="97" spans="1:2" x14ac:dyDescent="0.25">
      <c r="A97" s="3"/>
      <c r="B97" s="3"/>
    </row>
    <row r="102" spans="1:2" x14ac:dyDescent="0.25">
      <c r="A102" s="3"/>
      <c r="B102" s="3"/>
    </row>
    <row r="103" spans="1:2" x14ac:dyDescent="0.25">
      <c r="A103" s="3"/>
      <c r="B103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4" sqref="B14"/>
    </sheetView>
  </sheetViews>
  <sheetFormatPr defaultRowHeight="15" x14ac:dyDescent="0.25"/>
  <sheetData>
    <row r="1" spans="1:10" x14ac:dyDescent="0.25">
      <c r="B1">
        <v>275</v>
      </c>
      <c r="C1">
        <v>278</v>
      </c>
      <c r="D1">
        <v>280</v>
      </c>
      <c r="E1">
        <v>282</v>
      </c>
      <c r="F1">
        <v>285</v>
      </c>
      <c r="G1">
        <v>288</v>
      </c>
      <c r="H1">
        <v>290</v>
      </c>
      <c r="I1">
        <v>293</v>
      </c>
      <c r="J1">
        <v>295</v>
      </c>
    </row>
    <row r="2" spans="1:10" x14ac:dyDescent="0.25">
      <c r="A2">
        <v>0.3</v>
      </c>
      <c r="B2">
        <v>0</v>
      </c>
      <c r="D2">
        <v>0</v>
      </c>
      <c r="F2">
        <v>0</v>
      </c>
      <c r="H2">
        <v>0</v>
      </c>
    </row>
    <row r="3" spans="1:10" x14ac:dyDescent="0.25">
      <c r="A3">
        <v>0.5</v>
      </c>
      <c r="B3">
        <v>0</v>
      </c>
      <c r="D3">
        <v>0</v>
      </c>
      <c r="F3">
        <v>0</v>
      </c>
      <c r="H3">
        <v>0</v>
      </c>
    </row>
    <row r="4" spans="1:10" x14ac:dyDescent="0.25">
      <c r="A4">
        <v>0.8</v>
      </c>
      <c r="B4">
        <v>0</v>
      </c>
      <c r="D4">
        <v>0</v>
      </c>
      <c r="F4">
        <v>0</v>
      </c>
      <c r="H4">
        <v>0</v>
      </c>
    </row>
    <row r="5" spans="1:10" x14ac:dyDescent="0.25">
      <c r="A5">
        <v>0.9</v>
      </c>
      <c r="B5">
        <v>1</v>
      </c>
      <c r="D5">
        <v>1</v>
      </c>
      <c r="F5">
        <v>1</v>
      </c>
      <c r="H5">
        <v>1</v>
      </c>
    </row>
    <row r="6" spans="1:1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0" x14ac:dyDescent="0.25">
      <c r="A7">
        <v>1.1000000000000001</v>
      </c>
      <c r="B7">
        <v>0</v>
      </c>
    </row>
    <row r="8" spans="1:10" x14ac:dyDescent="0.25">
      <c r="A8">
        <v>1.2</v>
      </c>
    </row>
    <row r="9" spans="1:10" x14ac:dyDescent="0.25">
      <c r="A9">
        <v>1.3</v>
      </c>
      <c r="B9">
        <v>1</v>
      </c>
      <c r="D9">
        <v>1</v>
      </c>
      <c r="F9">
        <v>1</v>
      </c>
      <c r="H9">
        <v>1</v>
      </c>
    </row>
    <row r="10" spans="1:10" x14ac:dyDescent="0.25">
      <c r="A10">
        <v>1.5</v>
      </c>
      <c r="B10">
        <v>0</v>
      </c>
      <c r="D10">
        <v>0</v>
      </c>
      <c r="F10">
        <v>0</v>
      </c>
      <c r="H10">
        <v>0</v>
      </c>
    </row>
    <row r="15" spans="1:10" x14ac:dyDescent="0.25">
      <c r="A15" t="s">
        <v>43</v>
      </c>
      <c r="B15" t="s">
        <v>45</v>
      </c>
      <c r="C15" t="s">
        <v>49</v>
      </c>
    </row>
    <row r="16" spans="1:10" x14ac:dyDescent="0.25">
      <c r="A16">
        <v>0.2</v>
      </c>
      <c r="B16">
        <f>1-A16</f>
        <v>0.8</v>
      </c>
      <c r="C16">
        <v>0.28000000000000003</v>
      </c>
      <c r="E16" t="s">
        <v>44</v>
      </c>
      <c r="F16">
        <f>B16^4</f>
        <v>0.40960000000000019</v>
      </c>
      <c r="G16">
        <f>F16*C16</f>
        <v>0.11468800000000007</v>
      </c>
    </row>
    <row r="17" spans="5:7" x14ac:dyDescent="0.25">
      <c r="E17" t="s">
        <v>46</v>
      </c>
      <c r="F17">
        <f>4*A16*B16^4</f>
        <v>0.32768000000000019</v>
      </c>
      <c r="G17">
        <f>F17*C16</f>
        <v>9.1750400000000065E-2</v>
      </c>
    </row>
    <row r="18" spans="5:7" x14ac:dyDescent="0.25">
      <c r="E18" t="s">
        <v>47</v>
      </c>
      <c r="F18">
        <f>18*A16^2*B16^8</f>
        <v>0.12079595520000014</v>
      </c>
      <c r="G18">
        <f>F18*C16</f>
        <v>3.3822867456000043E-2</v>
      </c>
    </row>
    <row r="19" spans="5:7" x14ac:dyDescent="0.25">
      <c r="E19" t="s">
        <v>48</v>
      </c>
      <c r="F19">
        <f>4*A16^3*B16^8*(1 + 3*B16 + 18*B16^2)</f>
        <v>8.0101140070400104E-2</v>
      </c>
      <c r="G19">
        <f>F19*C16</f>
        <v>2.2428319219712032E-2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Hamamatsu S10362-11-100C apf</vt:lpstr>
      <vt:lpstr>results</vt:lpstr>
      <vt:lpstr>th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2015-12-25T07:43:47Z</dcterms:modified>
</cp:coreProperties>
</file>