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8"/>
  </bookViews>
  <sheets>
    <sheet name="vs_old" sheetId="4" r:id="rId1"/>
    <sheet name="265" sheetId="11" r:id="rId2"/>
    <sheet name="267" sheetId="14" r:id="rId3"/>
    <sheet name="270" sheetId="8" r:id="rId4"/>
    <sheet name="272" sheetId="13" r:id="rId5"/>
    <sheet name="275" sheetId="7" r:id="rId6"/>
    <sheet name="277" sheetId="15" r:id="rId7"/>
    <sheet name="280" sheetId="12" r:id="rId8"/>
    <sheet name="vs" sheetId="9" r:id="rId9"/>
  </sheets>
  <calcPr calcId="152511"/>
</workbook>
</file>

<file path=xl/calcChain.xml><?xml version="1.0" encoding="utf-8"?>
<calcChain xmlns="http://schemas.openxmlformats.org/spreadsheetml/2006/main">
  <c r="H35" i="15" l="1"/>
  <c r="B37" i="15"/>
  <c r="D18" i="15"/>
  <c r="G18" i="15"/>
  <c r="H18" i="15"/>
  <c r="I18" i="15"/>
  <c r="J18" i="15"/>
  <c r="K18" i="15"/>
  <c r="L18" i="15"/>
  <c r="M18" i="15"/>
  <c r="N18" i="15"/>
  <c r="O18" i="15"/>
  <c r="P18" i="15"/>
  <c r="Q18" i="15"/>
  <c r="F18" i="15"/>
  <c r="P12" i="15"/>
  <c r="Q12" i="15"/>
  <c r="R12" i="15"/>
  <c r="S12" i="15"/>
  <c r="G12" i="15"/>
  <c r="H12" i="15"/>
  <c r="D12" i="15" s="1"/>
  <c r="B35" i="15" s="1"/>
  <c r="I12" i="15"/>
  <c r="J12" i="15"/>
  <c r="K12" i="15"/>
  <c r="L12" i="15"/>
  <c r="M12" i="15"/>
  <c r="N12" i="15"/>
  <c r="O12" i="15"/>
  <c r="F12" i="15"/>
  <c r="T9" i="15"/>
  <c r="U9" i="15"/>
  <c r="Q9" i="15"/>
  <c r="R9" i="15"/>
  <c r="S9" i="15"/>
  <c r="W3" i="15"/>
  <c r="G6" i="15"/>
  <c r="H6" i="15"/>
  <c r="I6" i="15"/>
  <c r="J6" i="15"/>
  <c r="K6" i="15"/>
  <c r="L6" i="15"/>
  <c r="M6" i="15"/>
  <c r="N6" i="15"/>
  <c r="O6" i="15"/>
  <c r="F6" i="15"/>
  <c r="U3" i="15"/>
  <c r="V3" i="15"/>
  <c r="G35" i="15"/>
  <c r="D32" i="15"/>
  <c r="L27" i="15"/>
  <c r="K27" i="15"/>
  <c r="J27" i="15"/>
  <c r="I27" i="15"/>
  <c r="H27" i="15"/>
  <c r="G27" i="15"/>
  <c r="F27" i="15"/>
  <c r="M24" i="15"/>
  <c r="L24" i="15"/>
  <c r="K24" i="15"/>
  <c r="J24" i="15"/>
  <c r="I24" i="15"/>
  <c r="H24" i="15"/>
  <c r="G24" i="15"/>
  <c r="F24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O15" i="15"/>
  <c r="N15" i="15"/>
  <c r="M15" i="15"/>
  <c r="L15" i="15"/>
  <c r="K15" i="15"/>
  <c r="J15" i="15"/>
  <c r="I15" i="15"/>
  <c r="H15" i="15"/>
  <c r="G15" i="15"/>
  <c r="F15" i="15"/>
  <c r="P9" i="15"/>
  <c r="O9" i="15"/>
  <c r="N9" i="15"/>
  <c r="M9" i="15"/>
  <c r="L9" i="15"/>
  <c r="K9" i="15"/>
  <c r="J9" i="15"/>
  <c r="I9" i="15"/>
  <c r="H9" i="15"/>
  <c r="G9" i="15"/>
  <c r="D9" i="15" s="1"/>
  <c r="B34" i="15" s="1"/>
  <c r="F9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D3" i="15" s="1"/>
  <c r="G3" i="15"/>
  <c r="F3" i="15"/>
  <c r="G41" i="11"/>
  <c r="H41" i="11"/>
  <c r="B42" i="11"/>
  <c r="U15" i="11"/>
  <c r="V15" i="11"/>
  <c r="W15" i="11"/>
  <c r="X15" i="11"/>
  <c r="T15" i="11"/>
  <c r="D15" i="11" s="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F15" i="11"/>
  <c r="B40" i="11"/>
  <c r="D8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F9" i="11"/>
  <c r="B40" i="14"/>
  <c r="D9" i="14"/>
  <c r="Q9" i="14"/>
  <c r="R9" i="14"/>
  <c r="S9" i="14"/>
  <c r="T9" i="14"/>
  <c r="U9" i="14"/>
  <c r="P9" i="14"/>
  <c r="O9" i="14"/>
  <c r="N9" i="14"/>
  <c r="G9" i="14"/>
  <c r="H9" i="14"/>
  <c r="I9" i="14"/>
  <c r="J9" i="14"/>
  <c r="K9" i="14"/>
  <c r="L9" i="14"/>
  <c r="M9" i="14"/>
  <c r="F9" i="14"/>
  <c r="B42" i="14"/>
  <c r="X15" i="14"/>
  <c r="D15" i="14"/>
  <c r="W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F15" i="14"/>
  <c r="D38" i="14"/>
  <c r="G42" i="14"/>
  <c r="H42" i="14"/>
  <c r="AA24" i="14"/>
  <c r="Z24" i="14"/>
  <c r="W24" i="14"/>
  <c r="X24" i="14"/>
  <c r="Y24" i="14"/>
  <c r="Q24" i="14"/>
  <c r="R24" i="14"/>
  <c r="S24" i="14"/>
  <c r="T24" i="14"/>
  <c r="U24" i="14"/>
  <c r="V24" i="14"/>
  <c r="D18" i="14"/>
  <c r="AA18" i="14"/>
  <c r="AB18" i="14"/>
  <c r="AC18" i="14"/>
  <c r="Z18" i="14"/>
  <c r="Q18" i="14"/>
  <c r="R18" i="14"/>
  <c r="S18" i="14"/>
  <c r="T18" i="14"/>
  <c r="U18" i="14"/>
  <c r="V18" i="14"/>
  <c r="W18" i="14"/>
  <c r="X18" i="14"/>
  <c r="Y18" i="14"/>
  <c r="P18" i="14"/>
  <c r="N18" i="14"/>
  <c r="O18" i="14"/>
  <c r="D12" i="14"/>
  <c r="S12" i="14"/>
  <c r="T12" i="14"/>
  <c r="U12" i="14"/>
  <c r="V12" i="14"/>
  <c r="R12" i="14"/>
  <c r="Q12" i="14"/>
  <c r="D6" i="14"/>
  <c r="D15" i="15" l="1"/>
  <c r="D27" i="15"/>
  <c r="D6" i="15"/>
  <c r="B33" i="15" s="1"/>
  <c r="D24" i="15"/>
  <c r="E32" i="15"/>
  <c r="B32" i="15"/>
  <c r="D21" i="15"/>
  <c r="B38" i="15" s="1"/>
  <c r="E38" i="14"/>
  <c r="L33" i="14"/>
  <c r="K33" i="14"/>
  <c r="J33" i="14"/>
  <c r="I33" i="14"/>
  <c r="H33" i="14"/>
  <c r="G33" i="14"/>
  <c r="F33" i="14"/>
  <c r="D33" i="14" s="1"/>
  <c r="M30" i="14"/>
  <c r="L30" i="14"/>
  <c r="K30" i="14"/>
  <c r="J30" i="14"/>
  <c r="I30" i="14"/>
  <c r="H30" i="14"/>
  <c r="G30" i="14"/>
  <c r="D30" i="14" s="1"/>
  <c r="F30" i="14"/>
  <c r="R27" i="14"/>
  <c r="Q27" i="14"/>
  <c r="P27" i="14"/>
  <c r="O27" i="14"/>
  <c r="N27" i="14"/>
  <c r="M27" i="14"/>
  <c r="L27" i="14"/>
  <c r="K27" i="14"/>
  <c r="J27" i="14"/>
  <c r="I27" i="14"/>
  <c r="H27" i="14"/>
  <c r="D27" i="14" s="1"/>
  <c r="G27" i="14"/>
  <c r="F27" i="14"/>
  <c r="P24" i="14"/>
  <c r="O24" i="14"/>
  <c r="N24" i="14"/>
  <c r="M24" i="14"/>
  <c r="L24" i="14"/>
  <c r="K24" i="14"/>
  <c r="J24" i="14"/>
  <c r="I24" i="14"/>
  <c r="H24" i="14"/>
  <c r="G24" i="14"/>
  <c r="F24" i="14"/>
  <c r="P21" i="14"/>
  <c r="O21" i="14"/>
  <c r="N21" i="14"/>
  <c r="M21" i="14"/>
  <c r="L21" i="14"/>
  <c r="K21" i="14"/>
  <c r="J21" i="14"/>
  <c r="I21" i="14"/>
  <c r="H21" i="14"/>
  <c r="G21" i="14"/>
  <c r="F21" i="14"/>
  <c r="M18" i="14"/>
  <c r="L18" i="14"/>
  <c r="K18" i="14"/>
  <c r="J18" i="14"/>
  <c r="I18" i="14"/>
  <c r="H18" i="14"/>
  <c r="G18" i="14"/>
  <c r="F18" i="14"/>
  <c r="P12" i="14"/>
  <c r="O12" i="14"/>
  <c r="N12" i="14"/>
  <c r="M12" i="14"/>
  <c r="L12" i="14"/>
  <c r="K12" i="14"/>
  <c r="J12" i="14"/>
  <c r="I12" i="14"/>
  <c r="H12" i="14"/>
  <c r="G12" i="14"/>
  <c r="F12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D26" i="13"/>
  <c r="H29" i="13"/>
  <c r="D15" i="13"/>
  <c r="D12" i="13"/>
  <c r="S12" i="13"/>
  <c r="T12" i="13"/>
  <c r="D9" i="13"/>
  <c r="D6" i="13"/>
  <c r="D3" i="13"/>
  <c r="O3" i="13"/>
  <c r="P3" i="13"/>
  <c r="Q3" i="13"/>
  <c r="G29" i="13"/>
  <c r="L21" i="13"/>
  <c r="K21" i="13"/>
  <c r="J21" i="13"/>
  <c r="I21" i="13"/>
  <c r="H21" i="13"/>
  <c r="G21" i="13"/>
  <c r="F21" i="13"/>
  <c r="D21" i="13" s="1"/>
  <c r="M18" i="13"/>
  <c r="L18" i="13"/>
  <c r="K18" i="13"/>
  <c r="J18" i="13"/>
  <c r="I18" i="13"/>
  <c r="H18" i="13"/>
  <c r="G18" i="13"/>
  <c r="D18" i="13" s="1"/>
  <c r="F18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B30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Q9" i="13"/>
  <c r="P9" i="13"/>
  <c r="O9" i="13"/>
  <c r="N9" i="13"/>
  <c r="M9" i="13"/>
  <c r="L9" i="13"/>
  <c r="K9" i="13"/>
  <c r="J9" i="13"/>
  <c r="I9" i="13"/>
  <c r="H9" i="13"/>
  <c r="G9" i="13"/>
  <c r="F9" i="13"/>
  <c r="P6" i="13"/>
  <c r="O6" i="13"/>
  <c r="N6" i="13"/>
  <c r="M6" i="13"/>
  <c r="L6" i="13"/>
  <c r="K6" i="13"/>
  <c r="J6" i="13"/>
  <c r="I6" i="13"/>
  <c r="H6" i="13"/>
  <c r="G6" i="13"/>
  <c r="F6" i="13"/>
  <c r="N3" i="13"/>
  <c r="M3" i="13"/>
  <c r="L3" i="13"/>
  <c r="K3" i="13"/>
  <c r="J3" i="13"/>
  <c r="I3" i="13"/>
  <c r="H3" i="13"/>
  <c r="G3" i="13"/>
  <c r="F3" i="13"/>
  <c r="E26" i="12"/>
  <c r="D26" i="12"/>
  <c r="H29" i="12"/>
  <c r="G29" i="12"/>
  <c r="B28" i="12"/>
  <c r="D9" i="12"/>
  <c r="G9" i="12"/>
  <c r="H9" i="12"/>
  <c r="I9" i="12"/>
  <c r="J9" i="12"/>
  <c r="K9" i="12"/>
  <c r="F9" i="12"/>
  <c r="E23" i="7"/>
  <c r="H26" i="7"/>
  <c r="G26" i="7"/>
  <c r="D23" i="7"/>
  <c r="E26" i="8"/>
  <c r="H29" i="8"/>
  <c r="G29" i="8"/>
  <c r="L21" i="12"/>
  <c r="K21" i="12"/>
  <c r="J21" i="12"/>
  <c r="D21" i="12" s="1"/>
  <c r="I21" i="12"/>
  <c r="H21" i="12"/>
  <c r="G21" i="12"/>
  <c r="F21" i="12"/>
  <c r="M18" i="12"/>
  <c r="L18" i="12"/>
  <c r="K18" i="12"/>
  <c r="D18" i="12" s="1"/>
  <c r="J18" i="12"/>
  <c r="I18" i="12"/>
  <c r="H18" i="12"/>
  <c r="G18" i="12"/>
  <c r="F18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J12" i="12"/>
  <c r="I12" i="12"/>
  <c r="H12" i="12"/>
  <c r="G12" i="12"/>
  <c r="D12" i="12" s="1"/>
  <c r="B29" i="12" s="1"/>
  <c r="F12" i="12"/>
  <c r="O6" i="12"/>
  <c r="N6" i="12"/>
  <c r="M6" i="12"/>
  <c r="L6" i="12"/>
  <c r="K6" i="12"/>
  <c r="J6" i="12"/>
  <c r="I6" i="12"/>
  <c r="H6" i="12"/>
  <c r="G6" i="12"/>
  <c r="F6" i="12"/>
  <c r="M3" i="12"/>
  <c r="L3" i="12"/>
  <c r="K3" i="12"/>
  <c r="J3" i="12"/>
  <c r="I3" i="12"/>
  <c r="H3" i="12"/>
  <c r="G3" i="12"/>
  <c r="F3" i="12"/>
  <c r="D38" i="11"/>
  <c r="D6" i="11"/>
  <c r="B39" i="11"/>
  <c r="D12" i="11"/>
  <c r="B41" i="11" s="1"/>
  <c r="D18" i="11"/>
  <c r="B44" i="11"/>
  <c r="D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O6" i="11"/>
  <c r="P6" i="11"/>
  <c r="Q6" i="11"/>
  <c r="R6" i="11"/>
  <c r="S6" i="11"/>
  <c r="L33" i="11"/>
  <c r="D33" i="11" s="1"/>
  <c r="K33" i="11"/>
  <c r="J33" i="11"/>
  <c r="I33" i="11"/>
  <c r="H33" i="11"/>
  <c r="G33" i="11"/>
  <c r="F33" i="11"/>
  <c r="M30" i="11"/>
  <c r="L30" i="11"/>
  <c r="K30" i="11"/>
  <c r="J30" i="11"/>
  <c r="I30" i="11"/>
  <c r="H30" i="11"/>
  <c r="G30" i="11"/>
  <c r="F30" i="11"/>
  <c r="D30" i="11"/>
  <c r="R27" i="11"/>
  <c r="Q27" i="11"/>
  <c r="P27" i="11"/>
  <c r="O27" i="11"/>
  <c r="N27" i="11"/>
  <c r="M27" i="11"/>
  <c r="L27" i="11"/>
  <c r="K27" i="11"/>
  <c r="J27" i="11"/>
  <c r="I27" i="11"/>
  <c r="H27" i="11"/>
  <c r="D27" i="11" s="1"/>
  <c r="G27" i="11"/>
  <c r="F27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D24" i="11" s="1"/>
  <c r="M18" i="11"/>
  <c r="L18" i="11"/>
  <c r="K18" i="11"/>
  <c r="J18" i="11"/>
  <c r="I18" i="11"/>
  <c r="H18" i="11"/>
  <c r="G18" i="11"/>
  <c r="F18" i="11"/>
  <c r="P12" i="11"/>
  <c r="O12" i="11"/>
  <c r="N12" i="11"/>
  <c r="M12" i="11"/>
  <c r="L12" i="11"/>
  <c r="K12" i="11"/>
  <c r="J12" i="11"/>
  <c r="I12" i="11"/>
  <c r="H12" i="11"/>
  <c r="G12" i="11"/>
  <c r="F12" i="11"/>
  <c r="N6" i="11"/>
  <c r="M6" i="11"/>
  <c r="L6" i="11"/>
  <c r="K6" i="11"/>
  <c r="J6" i="11"/>
  <c r="I6" i="11"/>
  <c r="H6" i="11"/>
  <c r="G6" i="11"/>
  <c r="F6" i="11"/>
  <c r="D26" i="8"/>
  <c r="B26" i="8"/>
  <c r="D3" i="8"/>
  <c r="G3" i="8"/>
  <c r="H3" i="8"/>
  <c r="I3" i="8"/>
  <c r="J3" i="8"/>
  <c r="K3" i="8"/>
  <c r="L3" i="8"/>
  <c r="M3" i="8"/>
  <c r="N3" i="8"/>
  <c r="F3" i="8"/>
  <c r="R9" i="8"/>
  <c r="Q9" i="8"/>
  <c r="L21" i="8"/>
  <c r="K21" i="8"/>
  <c r="J21" i="8"/>
  <c r="I21" i="8"/>
  <c r="D21" i="8" s="1"/>
  <c r="H21" i="8"/>
  <c r="G21" i="8"/>
  <c r="F21" i="8"/>
  <c r="M18" i="8"/>
  <c r="L18" i="8"/>
  <c r="K18" i="8"/>
  <c r="J18" i="8"/>
  <c r="D18" i="8" s="1"/>
  <c r="I18" i="8"/>
  <c r="H18" i="8"/>
  <c r="G18" i="8"/>
  <c r="F18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P9" i="8"/>
  <c r="O9" i="8"/>
  <c r="N9" i="8"/>
  <c r="M9" i="8"/>
  <c r="L9" i="8"/>
  <c r="K9" i="8"/>
  <c r="J9" i="8"/>
  <c r="I9" i="8"/>
  <c r="H9" i="8"/>
  <c r="G9" i="8"/>
  <c r="F9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38" i="11" l="1"/>
  <c r="D24" i="14"/>
  <c r="B45" i="14" s="1"/>
  <c r="D21" i="14"/>
  <c r="B44" i="14" s="1"/>
  <c r="B43" i="14"/>
  <c r="B41" i="14"/>
  <c r="B39" i="14"/>
  <c r="B28" i="13"/>
  <c r="E26" i="13"/>
  <c r="B29" i="13"/>
  <c r="B27" i="13"/>
  <c r="B26" i="13"/>
  <c r="D15" i="12"/>
  <c r="D6" i="12"/>
  <c r="B27" i="12" s="1"/>
  <c r="D3" i="12"/>
  <c r="B26" i="12" s="1"/>
  <c r="B43" i="11"/>
  <c r="D6" i="8"/>
  <c r="B27" i="8"/>
  <c r="D15" i="8"/>
  <c r="B30" i="8" s="1"/>
  <c r="D12" i="8"/>
  <c r="B29" i="8" s="1"/>
  <c r="D9" i="8"/>
  <c r="B28" i="8" s="1"/>
  <c r="B23" i="7"/>
  <c r="D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F3" i="7"/>
  <c r="B24" i="7"/>
  <c r="D6" i="7"/>
  <c r="G6" i="7"/>
  <c r="H6" i="7"/>
  <c r="I6" i="7"/>
  <c r="J6" i="7"/>
  <c r="K6" i="7"/>
  <c r="L6" i="7"/>
  <c r="M6" i="7"/>
  <c r="N6" i="7"/>
  <c r="O6" i="7"/>
  <c r="P6" i="7"/>
  <c r="F6" i="7"/>
  <c r="D18" i="7"/>
  <c r="D15" i="7"/>
  <c r="D12" i="7"/>
  <c r="D9" i="7"/>
  <c r="B25" i="7" s="1"/>
  <c r="R12" i="7"/>
  <c r="Q12" i="7"/>
  <c r="R9" i="7"/>
  <c r="M9" i="7"/>
  <c r="N9" i="7"/>
  <c r="O9" i="7"/>
  <c r="P9" i="7"/>
  <c r="Q9" i="7"/>
  <c r="L18" i="7"/>
  <c r="K18" i="7"/>
  <c r="J18" i="7"/>
  <c r="I18" i="7"/>
  <c r="H18" i="7"/>
  <c r="G18" i="7"/>
  <c r="F18" i="7"/>
  <c r="M15" i="7"/>
  <c r="L15" i="7"/>
  <c r="K15" i="7"/>
  <c r="J15" i="7"/>
  <c r="I15" i="7"/>
  <c r="H15" i="7"/>
  <c r="G15" i="7"/>
  <c r="F15" i="7"/>
  <c r="P12" i="7"/>
  <c r="O12" i="7"/>
  <c r="N12" i="7"/>
  <c r="M12" i="7"/>
  <c r="L12" i="7"/>
  <c r="K12" i="7"/>
  <c r="J12" i="7"/>
  <c r="I12" i="7"/>
  <c r="H12" i="7"/>
  <c r="G12" i="7"/>
  <c r="F12" i="7"/>
  <c r="L9" i="7"/>
  <c r="K9" i="7"/>
  <c r="J9" i="7"/>
  <c r="I9" i="7"/>
  <c r="H9" i="7"/>
  <c r="G9" i="7"/>
  <c r="F9" i="7"/>
  <c r="B26" i="7" l="1"/>
  <c r="B36" i="15"/>
</calcChain>
</file>

<file path=xl/sharedStrings.xml><?xml version="1.0" encoding="utf-8"?>
<sst xmlns="http://schemas.openxmlformats.org/spreadsheetml/2006/main" count="118" uniqueCount="14">
  <si>
    <t>run</t>
  </si>
  <si>
    <t>T</t>
  </si>
  <si>
    <t>V</t>
  </si>
  <si>
    <t>avg</t>
  </si>
  <si>
    <t>ADC avg</t>
  </si>
  <si>
    <t>V_BD</t>
  </si>
  <si>
    <t>a5</t>
  </si>
  <si>
    <t>b5</t>
  </si>
  <si>
    <t>c5</t>
  </si>
  <si>
    <t>d5</t>
  </si>
  <si>
    <t>1 mks</t>
  </si>
  <si>
    <t>k_err</t>
  </si>
  <si>
    <t>b_err</t>
  </si>
  <si>
    <t>V_BD_err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</si>
</sst>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934645669291336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vs_old!$A$2:$A$6</c:f>
              <c:numCache>
                <c:formatCode>General</c:formatCode>
                <c:ptCount val="5"/>
                <c:pt idx="0">
                  <c:v>263</c:v>
                </c:pt>
                <c:pt idx="1">
                  <c:v>270</c:v>
                </c:pt>
                <c:pt idx="2">
                  <c:v>280</c:v>
                </c:pt>
                <c:pt idx="3">
                  <c:v>285</c:v>
                </c:pt>
              </c:numCache>
            </c:numRef>
          </c:xVal>
          <c:yVal>
            <c:numRef>
              <c:f>vs_old!$B$2:$B$6</c:f>
              <c:numCache>
                <c:formatCode>General</c:formatCode>
                <c:ptCount val="5"/>
                <c:pt idx="0" formatCode="0.00">
                  <c:v>22.626169089730528</c:v>
                </c:pt>
                <c:pt idx="1">
                  <c:v>22.651861283798969</c:v>
                </c:pt>
                <c:pt idx="2">
                  <c:v>22.716831536438068</c:v>
                </c:pt>
                <c:pt idx="3">
                  <c:v>22.7629571068743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44656"/>
        <c:axId val="232046040"/>
      </c:scatterChart>
      <c:valAx>
        <c:axId val="23204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046040"/>
        <c:crosses val="autoZero"/>
        <c:crossBetween val="midCat"/>
      </c:valAx>
      <c:valAx>
        <c:axId val="232046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3204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125984251968511E-3"/>
                  <c:y val="0.1954636920384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'265'!$A$39:$A$44</c:f>
              <c:numCache>
                <c:formatCode>General</c:formatCode>
                <c:ptCount val="6"/>
                <c:pt idx="0">
                  <c:v>23.4</c:v>
                </c:pt>
                <c:pt idx="1">
                  <c:v>23.5</c:v>
                </c:pt>
                <c:pt idx="2">
                  <c:v>23.6</c:v>
                </c:pt>
                <c:pt idx="3">
                  <c:v>23.7</c:v>
                </c:pt>
                <c:pt idx="4">
                  <c:v>23.8</c:v>
                </c:pt>
                <c:pt idx="5">
                  <c:v>23.9</c:v>
                </c:pt>
              </c:numCache>
            </c:numRef>
          </c:xVal>
          <c:yVal>
            <c:numRef>
              <c:f>'265'!$B$39:$B$44</c:f>
              <c:numCache>
                <c:formatCode>General</c:formatCode>
                <c:ptCount val="6"/>
                <c:pt idx="0">
                  <c:v>502.16437499999995</c:v>
                </c:pt>
                <c:pt idx="1">
                  <c:v>589.76499999999987</c:v>
                </c:pt>
                <c:pt idx="2">
                  <c:v>642.94789999999989</c:v>
                </c:pt>
                <c:pt idx="3">
                  <c:v>727.79033333333314</c:v>
                </c:pt>
                <c:pt idx="4">
                  <c:v>772.82257142857145</c:v>
                </c:pt>
                <c:pt idx="5">
                  <c:v>861.86591666666664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32000"/>
        <c:axId val="231632384"/>
      </c:scatterChart>
      <c:valAx>
        <c:axId val="23163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32384"/>
        <c:crosses val="autoZero"/>
        <c:crossBetween val="midCat"/>
      </c:valAx>
      <c:valAx>
        <c:axId val="2316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63200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395450568678914E-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'267'!$A$39:$A$45</c:f>
              <c:numCache>
                <c:formatCode>General</c:formatCode>
                <c:ptCount val="7"/>
                <c:pt idx="0">
                  <c:v>23.4</c:v>
                </c:pt>
                <c:pt idx="1">
                  <c:v>23.5</c:v>
                </c:pt>
                <c:pt idx="2">
                  <c:v>23.6</c:v>
                </c:pt>
                <c:pt idx="3">
                  <c:v>23.7</c:v>
                </c:pt>
                <c:pt idx="4">
                  <c:v>23.8</c:v>
                </c:pt>
                <c:pt idx="5">
                  <c:v>23.9</c:v>
                </c:pt>
                <c:pt idx="6">
                  <c:v>24</c:v>
                </c:pt>
              </c:numCache>
            </c:numRef>
          </c:xVal>
          <c:yVal>
            <c:numRef>
              <c:f>'267'!$B$39:$B$45</c:f>
              <c:numCache>
                <c:formatCode>General</c:formatCode>
                <c:ptCount val="7"/>
                <c:pt idx="0">
                  <c:v>508.69630769230764</c:v>
                </c:pt>
                <c:pt idx="1">
                  <c:v>590.15233333333344</c:v>
                </c:pt>
                <c:pt idx="2">
                  <c:v>657.46187499999996</c:v>
                </c:pt>
                <c:pt idx="3">
                  <c:v>728.78747058823535</c:v>
                </c:pt>
                <c:pt idx="4">
                  <c:v>810.21191304347826</c:v>
                </c:pt>
                <c:pt idx="5">
                  <c:v>868.1377</c:v>
                </c:pt>
                <c:pt idx="6">
                  <c:v>955.24919999999986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70816"/>
        <c:axId val="231972504"/>
      </c:scatterChart>
      <c:valAx>
        <c:axId val="2323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972504"/>
        <c:crosses val="autoZero"/>
        <c:crossBetween val="midCat"/>
      </c:valAx>
      <c:valAx>
        <c:axId val="2319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370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82327209098865E-2"/>
                  <c:y val="0.265192475940507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'270'!$A$26:$A$29</c:f>
              <c:numCache>
                <c:formatCode>General</c:formatCode>
                <c:ptCount val="4"/>
                <c:pt idx="0">
                  <c:v>23.4</c:v>
                </c:pt>
                <c:pt idx="1">
                  <c:v>23.6</c:v>
                </c:pt>
                <c:pt idx="2">
                  <c:v>23.8</c:v>
                </c:pt>
                <c:pt idx="3">
                  <c:v>24</c:v>
                </c:pt>
              </c:numCache>
            </c:numRef>
          </c:xVal>
          <c:yVal>
            <c:numRef>
              <c:f>'270'!$B$26:$B$29</c:f>
              <c:numCache>
                <c:formatCode>General</c:formatCode>
                <c:ptCount val="4"/>
                <c:pt idx="0">
                  <c:v>474.03530333333333</c:v>
                </c:pt>
                <c:pt idx="1">
                  <c:v>624.03978571428581</c:v>
                </c:pt>
                <c:pt idx="2">
                  <c:v>767.04965000000004</c:v>
                </c:pt>
                <c:pt idx="3">
                  <c:v>914.05146153846158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4688"/>
        <c:axId val="172335080"/>
      </c:scatterChart>
      <c:valAx>
        <c:axId val="1723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5080"/>
        <c:crosses val="autoZero"/>
        <c:crossBetween val="midCat"/>
      </c:valAx>
      <c:valAx>
        <c:axId val="1723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489938757655294E-3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'272'!$A$26:$A$30</c:f>
              <c:numCache>
                <c:formatCode>General</c:formatCode>
                <c:ptCount val="5"/>
                <c:pt idx="0">
                  <c:v>23.4</c:v>
                </c:pt>
                <c:pt idx="1">
                  <c:v>23.6</c:v>
                </c:pt>
                <c:pt idx="2">
                  <c:v>23.8</c:v>
                </c:pt>
                <c:pt idx="3">
                  <c:v>24</c:v>
                </c:pt>
                <c:pt idx="4">
                  <c:v>24.2</c:v>
                </c:pt>
              </c:numCache>
            </c:numRef>
          </c:xVal>
          <c:yVal>
            <c:numRef>
              <c:f>'272'!$B$26:$B$30</c:f>
              <c:numCache>
                <c:formatCode>General</c:formatCode>
                <c:ptCount val="5"/>
                <c:pt idx="0">
                  <c:v>496.4218181818182</c:v>
                </c:pt>
                <c:pt idx="1">
                  <c:v>638.17609999999991</c:v>
                </c:pt>
                <c:pt idx="2">
                  <c:v>786.58709090909076</c:v>
                </c:pt>
                <c:pt idx="3">
                  <c:v>936.6357857142857</c:v>
                </c:pt>
                <c:pt idx="4">
                  <c:v>1080.42875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7824"/>
        <c:axId val="172338216"/>
      </c:scatterChart>
      <c:valAx>
        <c:axId val="1723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8216"/>
        <c:crosses val="autoZero"/>
        <c:crossBetween val="midCat"/>
      </c:valAx>
      <c:valAx>
        <c:axId val="1723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523840769903762E-2"/>
                  <c:y val="0.18569189268008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'275'!$A$23:$A$28</c:f>
              <c:numCache>
                <c:formatCode>General</c:formatCode>
                <c:ptCount val="6"/>
                <c:pt idx="0">
                  <c:v>23.6</c:v>
                </c:pt>
                <c:pt idx="1">
                  <c:v>23.8</c:v>
                </c:pt>
                <c:pt idx="2">
                  <c:v>24</c:v>
                </c:pt>
                <c:pt idx="3">
                  <c:v>24.2</c:v>
                </c:pt>
              </c:numCache>
            </c:numRef>
          </c:xVal>
          <c:yVal>
            <c:numRef>
              <c:f>'275'!$B$23:$B$28</c:f>
              <c:numCache>
                <c:formatCode>General</c:formatCode>
                <c:ptCount val="6"/>
                <c:pt idx="0">
                  <c:v>604.80298666666681</c:v>
                </c:pt>
                <c:pt idx="1">
                  <c:v>749.4804181818181</c:v>
                </c:pt>
                <c:pt idx="2">
                  <c:v>899.02500000000009</c:v>
                </c:pt>
                <c:pt idx="3">
                  <c:v>1044.4907692307693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9000"/>
        <c:axId val="172339392"/>
      </c:scatterChart>
      <c:valAx>
        <c:axId val="17233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9392"/>
        <c:crosses val="autoZero"/>
        <c:crossBetween val="midCat"/>
      </c:valAx>
      <c:valAx>
        <c:axId val="172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588801399825022E-2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'277'!$A$32:$A$37</c:f>
              <c:numCache>
                <c:formatCode>General</c:formatCode>
                <c:ptCount val="6"/>
                <c:pt idx="0">
                  <c:v>23.6</c:v>
                </c:pt>
                <c:pt idx="1">
                  <c:v>23.7</c:v>
                </c:pt>
                <c:pt idx="2">
                  <c:v>23.8</c:v>
                </c:pt>
                <c:pt idx="3">
                  <c:v>23.9</c:v>
                </c:pt>
                <c:pt idx="4">
                  <c:v>24</c:v>
                </c:pt>
                <c:pt idx="5">
                  <c:v>24.1</c:v>
                </c:pt>
              </c:numCache>
            </c:numRef>
          </c:xVal>
          <c:yVal>
            <c:numRef>
              <c:f>'277'!$B$32:$B$37</c:f>
              <c:numCache>
                <c:formatCode>General</c:formatCode>
                <c:ptCount val="6"/>
                <c:pt idx="0">
                  <c:v>627.0619999999999</c:v>
                </c:pt>
                <c:pt idx="1">
                  <c:v>689.28633333333335</c:v>
                </c:pt>
                <c:pt idx="2">
                  <c:v>767.41660000000002</c:v>
                </c:pt>
                <c:pt idx="3">
                  <c:v>848.6308333333335</c:v>
                </c:pt>
                <c:pt idx="4">
                  <c:v>910.1362499999999</c:v>
                </c:pt>
                <c:pt idx="5">
                  <c:v>987.19981818181805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7040"/>
        <c:axId val="172336648"/>
      </c:scatterChart>
      <c:valAx>
        <c:axId val="1723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6648"/>
        <c:crosses val="autoZero"/>
        <c:crossBetween val="midCat"/>
      </c:valAx>
      <c:valAx>
        <c:axId val="1723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398950131233595E-3"/>
                  <c:y val="0.27273148148148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'280'!$A$26:$A$29</c:f>
              <c:numCache>
                <c:formatCode>General</c:formatCode>
                <c:ptCount val="4"/>
                <c:pt idx="0">
                  <c:v>23.6</c:v>
                </c:pt>
                <c:pt idx="1">
                  <c:v>23.8</c:v>
                </c:pt>
                <c:pt idx="2">
                  <c:v>23.9</c:v>
                </c:pt>
                <c:pt idx="3">
                  <c:v>24</c:v>
                </c:pt>
              </c:numCache>
            </c:numRef>
          </c:xVal>
          <c:yVal>
            <c:numRef>
              <c:f>'280'!$B$26:$B$29</c:f>
              <c:numCache>
                <c:formatCode>General</c:formatCode>
                <c:ptCount val="4"/>
                <c:pt idx="0">
                  <c:v>569.96081249999997</c:v>
                </c:pt>
                <c:pt idx="1">
                  <c:v>727.57494999999994</c:v>
                </c:pt>
                <c:pt idx="2">
                  <c:v>781.67538333333323</c:v>
                </c:pt>
                <c:pt idx="3">
                  <c:v>838.8356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5864"/>
        <c:axId val="172340176"/>
      </c:scatterChart>
      <c:valAx>
        <c:axId val="17233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40176"/>
        <c:crosses val="autoZero"/>
        <c:crossBetween val="midCat"/>
      </c:valAx>
      <c:valAx>
        <c:axId val="17234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48399612738447"/>
                  <c:y val="-3.092783505154638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vs!$A$4:$A$10</c:f>
              <c:numCache>
                <c:formatCode>General</c:formatCode>
                <c:ptCount val="7"/>
                <c:pt idx="0">
                  <c:v>265</c:v>
                </c:pt>
                <c:pt idx="1">
                  <c:v>267</c:v>
                </c:pt>
                <c:pt idx="2">
                  <c:v>270</c:v>
                </c:pt>
                <c:pt idx="3">
                  <c:v>272</c:v>
                </c:pt>
                <c:pt idx="4">
                  <c:v>275</c:v>
                </c:pt>
                <c:pt idx="5">
                  <c:v>277</c:v>
                </c:pt>
                <c:pt idx="6">
                  <c:v>280</c:v>
                </c:pt>
              </c:numCache>
            </c:numRef>
          </c:xVal>
          <c:yVal>
            <c:numRef>
              <c:f>vs!$B$4:$B$10</c:f>
              <c:numCache>
                <c:formatCode>General</c:formatCode>
                <c:ptCount val="7"/>
                <c:pt idx="0">
                  <c:v>22.6913713056279</c:v>
                </c:pt>
                <c:pt idx="1">
                  <c:v>22.700439683965353</c:v>
                </c:pt>
                <c:pt idx="2">
                  <c:v>22.749579648134731</c:v>
                </c:pt>
                <c:pt idx="3">
                  <c:v>22.725790647405752</c:v>
                </c:pt>
                <c:pt idx="4">
                  <c:v>22.776794225793275</c:v>
                </c:pt>
                <c:pt idx="5">
                  <c:v>22.776794225793275</c:v>
                </c:pt>
                <c:pt idx="6">
                  <c:v>22.742937889895764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7432"/>
        <c:axId val="172340960"/>
      </c:scatterChart>
      <c:valAx>
        <c:axId val="17233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40960"/>
        <c:crosses val="autoZero"/>
        <c:crossBetween val="midCat"/>
      </c:valAx>
      <c:valAx>
        <c:axId val="1723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33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185737</xdr:rowOff>
    </xdr:from>
    <xdr:to>
      <xdr:col>11</xdr:col>
      <xdr:colOff>400050</xdr:colOff>
      <xdr:row>16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50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36</xdr:row>
      <xdr:rowOff>66675</xdr:rowOff>
    </xdr:from>
    <xdr:to>
      <xdr:col>16</xdr:col>
      <xdr:colOff>142875</xdr:colOff>
      <xdr:row>51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25</xdr:row>
      <xdr:rowOff>0</xdr:rowOff>
    </xdr:from>
    <xdr:to>
      <xdr:col>16</xdr:col>
      <xdr:colOff>209550</xdr:colOff>
      <xdr:row>39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23</xdr:row>
      <xdr:rowOff>180975</xdr:rowOff>
    </xdr:from>
    <xdr:to>
      <xdr:col>16</xdr:col>
      <xdr:colOff>123825</xdr:colOff>
      <xdr:row>38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21</xdr:row>
      <xdr:rowOff>95250</xdr:rowOff>
    </xdr:from>
    <xdr:to>
      <xdr:col>16</xdr:col>
      <xdr:colOff>180975</xdr:colOff>
      <xdr:row>35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28</xdr:row>
      <xdr:rowOff>76200</xdr:rowOff>
    </xdr:from>
    <xdr:to>
      <xdr:col>16</xdr:col>
      <xdr:colOff>152400</xdr:colOff>
      <xdr:row>42</xdr:row>
      <xdr:rowOff>152400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23</xdr:row>
      <xdr:rowOff>66675</xdr:rowOff>
    </xdr:from>
    <xdr:to>
      <xdr:col>16</xdr:col>
      <xdr:colOff>133350</xdr:colOff>
      <xdr:row>37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585786</xdr:colOff>
      <xdr:row>0</xdr:row>
      <xdr:rowOff>142875</xdr:rowOff>
    </xdr:from>
    <xdr:to>
      <xdr:col>15</xdr:col>
      <xdr:colOff>561975</xdr:colOff>
      <xdr:row>20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20" sqref="D20"/>
    </sheetView>
  </sheetViews>
  <sheetFormatPr defaultRowHeight="15" x14ac:dyDescent="0.25"/>
  <sheetData>
    <row r="1" spans="1:2" x14ac:dyDescent="0.25">
      <c r="A1" t="s">
        <v>1</v>
      </c>
      <c r="B1" t="s">
        <v>5</v>
      </c>
    </row>
    <row r="2" spans="1:2" x14ac:dyDescent="0.25">
      <c r="A2">
        <v>263</v>
      </c>
      <c r="B2" s="1">
        <v>22.626169089730528</v>
      </c>
    </row>
    <row r="3" spans="1:2" x14ac:dyDescent="0.25">
      <c r="A3">
        <v>270</v>
      </c>
      <c r="B3">
        <v>22.651861283798969</v>
      </c>
    </row>
    <row r="4" spans="1:2" x14ac:dyDescent="0.25">
      <c r="A4">
        <v>280</v>
      </c>
      <c r="B4">
        <v>22.716831536438068</v>
      </c>
    </row>
    <row r="5" spans="1:2" x14ac:dyDescent="0.25">
      <c r="A5">
        <v>285</v>
      </c>
      <c r="B5">
        <v>22.7629571068743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A10" workbookViewId="0">
      <selection activeCell="A37" sqref="A37:B44"/>
    </sheetView>
  </sheetViews>
  <sheetFormatPr defaultRowHeight="15" x14ac:dyDescent="0.25"/>
  <sheetData>
    <row r="1" spans="1:25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5" x14ac:dyDescent="0.25">
      <c r="A2">
        <v>265</v>
      </c>
      <c r="B2">
        <v>23.2</v>
      </c>
    </row>
    <row r="5" spans="1:25" x14ac:dyDescent="0.25">
      <c r="A5">
        <v>265</v>
      </c>
      <c r="B5">
        <v>23.4</v>
      </c>
      <c r="F5">
        <v>-8.8009199999999996</v>
      </c>
      <c r="G5">
        <v>432.66500000000002</v>
      </c>
      <c r="H5">
        <v>912.66099999999994</v>
      </c>
      <c r="I5">
        <v>1427.93</v>
      </c>
      <c r="J5">
        <v>1941.03</v>
      </c>
      <c r="K5">
        <v>2443.3000000000002</v>
      </c>
      <c r="L5">
        <v>2941.68</v>
      </c>
      <c r="M5">
        <v>3437.29</v>
      </c>
      <c r="N5">
        <v>3942.69</v>
      </c>
      <c r="O5">
        <v>4449.9799999999996</v>
      </c>
      <c r="P5">
        <v>4951.55</v>
      </c>
      <c r="Q5">
        <v>5438.62</v>
      </c>
      <c r="R5">
        <v>5963.69</v>
      </c>
      <c r="S5">
        <v>6486.61</v>
      </c>
      <c r="T5">
        <v>7003.6</v>
      </c>
    </row>
    <row r="6" spans="1:25" x14ac:dyDescent="0.25">
      <c r="D6">
        <f>AVERAGE(G6:N6)</f>
        <v>502.16437499999995</v>
      </c>
      <c r="F6">
        <f>G5-F5</f>
        <v>441.46592000000004</v>
      </c>
      <c r="G6">
        <f t="shared" ref="G6:N6" si="0">H5-G5</f>
        <v>479.99599999999992</v>
      </c>
      <c r="H6">
        <f t="shared" si="0"/>
        <v>515.26900000000012</v>
      </c>
      <c r="I6">
        <f t="shared" si="0"/>
        <v>513.09999999999991</v>
      </c>
      <c r="J6">
        <f t="shared" si="0"/>
        <v>502.27000000000021</v>
      </c>
      <c r="K6">
        <f t="shared" si="0"/>
        <v>498.37999999999965</v>
      </c>
      <c r="L6">
        <f t="shared" si="0"/>
        <v>495.61000000000013</v>
      </c>
      <c r="M6">
        <f t="shared" si="0"/>
        <v>505.40000000000009</v>
      </c>
      <c r="N6">
        <f t="shared" si="0"/>
        <v>507.28999999999951</v>
      </c>
      <c r="O6">
        <f t="shared" ref="O6" si="1">P5-O5</f>
        <v>501.57000000000062</v>
      </c>
      <c r="P6">
        <f t="shared" ref="P6" si="2">Q5-P5</f>
        <v>487.06999999999971</v>
      </c>
      <c r="Q6">
        <f t="shared" ref="Q6" si="3">R5-Q5</f>
        <v>525.06999999999971</v>
      </c>
      <c r="R6">
        <f t="shared" ref="R6" si="4">S5-R5</f>
        <v>522.92000000000007</v>
      </c>
      <c r="S6">
        <f t="shared" ref="S6" si="5">T5-S5</f>
        <v>516.99000000000069</v>
      </c>
    </row>
    <row r="8" spans="1:25" x14ac:dyDescent="0.25">
      <c r="A8">
        <v>265</v>
      </c>
      <c r="B8">
        <v>23.5</v>
      </c>
      <c r="D8">
        <f>AVERAGE(G9:U9)</f>
        <v>589.76499999999987</v>
      </c>
      <c r="F8">
        <v>-21.991</v>
      </c>
      <c r="G8">
        <v>508.755</v>
      </c>
      <c r="H8">
        <v>1072.3</v>
      </c>
      <c r="I8">
        <v>1663.38</v>
      </c>
      <c r="J8">
        <v>2256.13</v>
      </c>
      <c r="K8">
        <v>2843.58</v>
      </c>
      <c r="L8">
        <v>3427.43</v>
      </c>
      <c r="M8">
        <v>4006.46</v>
      </c>
      <c r="N8">
        <v>4592.12</v>
      </c>
      <c r="O8">
        <v>5183.3999999999996</v>
      </c>
      <c r="P8">
        <v>5777.48</v>
      </c>
      <c r="Q8">
        <v>6364.54</v>
      </c>
      <c r="R8">
        <v>6958.41</v>
      </c>
      <c r="S8">
        <v>7557.02</v>
      </c>
      <c r="T8">
        <v>8163.15</v>
      </c>
      <c r="U8">
        <v>8759.14</v>
      </c>
      <c r="V8">
        <v>9355.23</v>
      </c>
    </row>
    <row r="9" spans="1:25" x14ac:dyDescent="0.25">
      <c r="F9">
        <f>G8-F8</f>
        <v>530.74599999999998</v>
      </c>
      <c r="G9">
        <f t="shared" ref="G9:U9" si="6">H8-G8</f>
        <v>563.54499999999996</v>
      </c>
      <c r="H9">
        <f t="shared" si="6"/>
        <v>591.08000000000015</v>
      </c>
      <c r="I9">
        <f t="shared" si="6"/>
        <v>592.75</v>
      </c>
      <c r="J9">
        <f t="shared" si="6"/>
        <v>587.44999999999982</v>
      </c>
      <c r="K9">
        <f t="shared" si="6"/>
        <v>583.84999999999991</v>
      </c>
      <c r="L9">
        <f t="shared" si="6"/>
        <v>579.0300000000002</v>
      </c>
      <c r="M9">
        <f t="shared" si="6"/>
        <v>585.65999999999985</v>
      </c>
      <c r="N9">
        <f t="shared" si="6"/>
        <v>591.27999999999975</v>
      </c>
      <c r="O9">
        <f t="shared" si="6"/>
        <v>594.07999999999993</v>
      </c>
      <c r="P9">
        <f t="shared" si="6"/>
        <v>587.0600000000004</v>
      </c>
      <c r="Q9">
        <f t="shared" si="6"/>
        <v>593.86999999999989</v>
      </c>
      <c r="R9">
        <f t="shared" si="6"/>
        <v>598.61000000000058</v>
      </c>
      <c r="S9">
        <f t="shared" si="6"/>
        <v>606.1299999999992</v>
      </c>
      <c r="T9">
        <f t="shared" si="6"/>
        <v>595.98999999999978</v>
      </c>
      <c r="U9">
        <f t="shared" si="6"/>
        <v>596.09000000000015</v>
      </c>
    </row>
    <row r="11" spans="1:25" x14ac:dyDescent="0.25">
      <c r="A11">
        <v>265</v>
      </c>
      <c r="B11">
        <v>23.6</v>
      </c>
      <c r="F11">
        <v>-29.556799999999999</v>
      </c>
      <c r="G11">
        <v>571.76099999999997</v>
      </c>
      <c r="H11">
        <v>1188.27</v>
      </c>
      <c r="I11">
        <v>1830.41</v>
      </c>
      <c r="J11">
        <v>2479.41</v>
      </c>
      <c r="K11">
        <v>3121.92</v>
      </c>
      <c r="L11">
        <v>3766.93</v>
      </c>
      <c r="M11">
        <v>4408.12</v>
      </c>
      <c r="N11">
        <v>5045.1499999999996</v>
      </c>
      <c r="O11">
        <v>5690.18</v>
      </c>
      <c r="P11">
        <v>6337.39</v>
      </c>
      <c r="Q11">
        <v>7001.24</v>
      </c>
    </row>
    <row r="12" spans="1:25" x14ac:dyDescent="0.25">
      <c r="D12">
        <f>AVERAGE(G12:T12)</f>
        <v>642.94789999999989</v>
      </c>
      <c r="F12">
        <f>G11-F11</f>
        <v>601.31779999999992</v>
      </c>
      <c r="G12">
        <f t="shared" ref="G12:P12" si="7">H11-G11</f>
        <v>616.50900000000001</v>
      </c>
      <c r="H12">
        <f t="shared" si="7"/>
        <v>642.1400000000001</v>
      </c>
      <c r="I12">
        <f t="shared" si="7"/>
        <v>648.99999999999977</v>
      </c>
      <c r="J12">
        <f t="shared" si="7"/>
        <v>642.51000000000022</v>
      </c>
      <c r="K12">
        <f t="shared" si="7"/>
        <v>645.00999999999976</v>
      </c>
      <c r="L12">
        <f t="shared" si="7"/>
        <v>641.19000000000005</v>
      </c>
      <c r="M12">
        <f t="shared" si="7"/>
        <v>637.02999999999975</v>
      </c>
      <c r="N12">
        <f t="shared" si="7"/>
        <v>645.03000000000065</v>
      </c>
      <c r="O12">
        <f t="shared" si="7"/>
        <v>647.21</v>
      </c>
      <c r="P12">
        <f t="shared" si="7"/>
        <v>663.84999999999945</v>
      </c>
    </row>
    <row r="14" spans="1:25" x14ac:dyDescent="0.25">
      <c r="A14">
        <v>265</v>
      </c>
      <c r="B14">
        <v>23.7</v>
      </c>
      <c r="F14">
        <v>-48.503599999999999</v>
      </c>
      <c r="G14">
        <v>618.44500000000005</v>
      </c>
      <c r="H14">
        <v>1315.93</v>
      </c>
      <c r="I14">
        <v>2043.63</v>
      </c>
      <c r="J14">
        <v>2763.78</v>
      </c>
      <c r="K14">
        <v>3478.17</v>
      </c>
      <c r="L14">
        <v>4206.8500000000004</v>
      </c>
      <c r="M14">
        <v>4931.8</v>
      </c>
      <c r="N14">
        <v>5661.66</v>
      </c>
      <c r="O14">
        <v>6389.95</v>
      </c>
      <c r="P14">
        <v>7115.25</v>
      </c>
      <c r="Q14">
        <v>7847.32</v>
      </c>
      <c r="R14">
        <v>8583.61</v>
      </c>
      <c r="S14">
        <v>9317.81</v>
      </c>
      <c r="T14">
        <v>10066.5</v>
      </c>
      <c r="U14">
        <v>10797.6</v>
      </c>
      <c r="V14">
        <v>11535.3</v>
      </c>
      <c r="W14">
        <v>12278.5</v>
      </c>
      <c r="X14">
        <v>13009</v>
      </c>
      <c r="Y14">
        <v>13759.5</v>
      </c>
    </row>
    <row r="15" spans="1:25" x14ac:dyDescent="0.25">
      <c r="D15">
        <f>AVERAGE(G15:U15)</f>
        <v>727.79033333333314</v>
      </c>
      <c r="F15">
        <f>G14-F14</f>
        <v>666.94860000000006</v>
      </c>
      <c r="G15">
        <f t="shared" ref="G15:T15" si="8">H14-G14</f>
        <v>697.48500000000001</v>
      </c>
      <c r="H15">
        <f t="shared" si="8"/>
        <v>727.7</v>
      </c>
      <c r="I15">
        <f t="shared" si="8"/>
        <v>720.15000000000009</v>
      </c>
      <c r="J15">
        <f t="shared" si="8"/>
        <v>714.38999999999987</v>
      </c>
      <c r="K15">
        <f t="shared" si="8"/>
        <v>728.68000000000029</v>
      </c>
      <c r="L15">
        <f t="shared" si="8"/>
        <v>724.94999999999982</v>
      </c>
      <c r="M15">
        <f t="shared" si="8"/>
        <v>729.85999999999967</v>
      </c>
      <c r="N15">
        <f t="shared" si="8"/>
        <v>728.29</v>
      </c>
      <c r="O15">
        <f t="shared" si="8"/>
        <v>725.30000000000018</v>
      </c>
      <c r="P15">
        <f t="shared" si="8"/>
        <v>732.06999999999971</v>
      </c>
      <c r="Q15">
        <f t="shared" si="8"/>
        <v>736.29000000000087</v>
      </c>
      <c r="R15">
        <f t="shared" si="8"/>
        <v>734.19999999999891</v>
      </c>
      <c r="S15">
        <f t="shared" si="8"/>
        <v>748.69000000000051</v>
      </c>
      <c r="T15">
        <f t="shared" si="8"/>
        <v>731.10000000000036</v>
      </c>
      <c r="U15">
        <f t="shared" ref="U15" si="9">V14-U14</f>
        <v>737.69999999999891</v>
      </c>
      <c r="V15">
        <f t="shared" ref="V15" si="10">W14-V14</f>
        <v>743.20000000000073</v>
      </c>
      <c r="W15">
        <f t="shared" ref="W15" si="11">X14-W14</f>
        <v>730.5</v>
      </c>
      <c r="X15">
        <f t="shared" ref="X15" si="12">Y14-X14</f>
        <v>750.5</v>
      </c>
    </row>
    <row r="17" spans="1:19" x14ac:dyDescent="0.25">
      <c r="A17">
        <v>265</v>
      </c>
      <c r="B17">
        <v>23.8</v>
      </c>
      <c r="F17">
        <v>-62.544699999999999</v>
      </c>
      <c r="G17">
        <v>684.63199999999995</v>
      </c>
      <c r="H17">
        <v>1457.14</v>
      </c>
      <c r="I17">
        <v>2227.59</v>
      </c>
      <c r="J17">
        <v>3001.75</v>
      </c>
      <c r="K17">
        <v>3771.15</v>
      </c>
      <c r="L17">
        <v>4551.5600000000004</v>
      </c>
      <c r="M17">
        <v>5332.53</v>
      </c>
      <c r="N17">
        <v>6094.39</v>
      </c>
    </row>
    <row r="18" spans="1:19" x14ac:dyDescent="0.25">
      <c r="D18">
        <f>AVERAGE(G18:Q18)</f>
        <v>772.82257142857145</v>
      </c>
      <c r="F18">
        <f>G17-F17</f>
        <v>747.17669999999998</v>
      </c>
      <c r="G18">
        <f t="shared" ref="G18:M18" si="13">H17-G17</f>
        <v>772.50800000000015</v>
      </c>
      <c r="H18">
        <f t="shared" si="13"/>
        <v>770.45</v>
      </c>
      <c r="I18">
        <f t="shared" si="13"/>
        <v>774.15999999999985</v>
      </c>
      <c r="J18">
        <f t="shared" si="13"/>
        <v>769.40000000000009</v>
      </c>
      <c r="K18">
        <f t="shared" si="13"/>
        <v>780.41000000000031</v>
      </c>
      <c r="L18">
        <f t="shared" si="13"/>
        <v>780.96999999999935</v>
      </c>
      <c r="M18">
        <f t="shared" si="13"/>
        <v>761.86000000000058</v>
      </c>
    </row>
    <row r="20" spans="1:19" x14ac:dyDescent="0.25">
      <c r="A20">
        <v>265</v>
      </c>
      <c r="B20">
        <v>23.9</v>
      </c>
      <c r="F20">
        <v>-76.755099999999999</v>
      </c>
      <c r="G20">
        <v>704.70899999999995</v>
      </c>
      <c r="H20">
        <v>1543.98</v>
      </c>
      <c r="I20">
        <v>2437.54</v>
      </c>
      <c r="J20">
        <v>3299.36</v>
      </c>
      <c r="K20">
        <v>4151.68</v>
      </c>
      <c r="L20">
        <v>5008.1400000000003</v>
      </c>
      <c r="M20">
        <v>5862.14</v>
      </c>
      <c r="N20">
        <v>6710.73</v>
      </c>
      <c r="O20">
        <v>7581.23</v>
      </c>
      <c r="P20">
        <v>8447.83</v>
      </c>
      <c r="Q20">
        <v>9313.51</v>
      </c>
      <c r="R20">
        <v>10188.1</v>
      </c>
      <c r="S20">
        <v>11047.1</v>
      </c>
    </row>
    <row r="21" spans="1:19" x14ac:dyDescent="0.25">
      <c r="D21">
        <f>AVERAGE(G21:R21)</f>
        <v>861.86591666666664</v>
      </c>
      <c r="F21">
        <f>G20-F20</f>
        <v>781.46409999999992</v>
      </c>
      <c r="G21">
        <f t="shared" ref="G21:R21" si="14">H20-G20</f>
        <v>839.27100000000007</v>
      </c>
      <c r="H21">
        <f t="shared" si="14"/>
        <v>893.56</v>
      </c>
      <c r="I21">
        <f t="shared" si="14"/>
        <v>861.82000000000016</v>
      </c>
      <c r="J21">
        <f t="shared" si="14"/>
        <v>852.32000000000016</v>
      </c>
      <c r="K21">
        <f t="shared" si="14"/>
        <v>856.46</v>
      </c>
      <c r="L21">
        <f t="shared" si="14"/>
        <v>854</v>
      </c>
      <c r="M21">
        <f t="shared" si="14"/>
        <v>848.58999999999924</v>
      </c>
      <c r="N21">
        <f t="shared" si="14"/>
        <v>870.5</v>
      </c>
      <c r="O21">
        <f t="shared" si="14"/>
        <v>866.60000000000036</v>
      </c>
      <c r="P21">
        <f t="shared" si="14"/>
        <v>865.68000000000029</v>
      </c>
      <c r="Q21">
        <f t="shared" si="14"/>
        <v>874.59000000000015</v>
      </c>
      <c r="R21">
        <f t="shared" si="14"/>
        <v>859</v>
      </c>
    </row>
    <row r="23" spans="1:19" x14ac:dyDescent="0.25">
      <c r="A23">
        <v>265</v>
      </c>
      <c r="B23">
        <v>24</v>
      </c>
      <c r="C23" t="s">
        <v>6</v>
      </c>
    </row>
    <row r="24" spans="1:19" x14ac:dyDescent="0.25">
      <c r="D24">
        <f>AVERAGE(E24:AC24)</f>
        <v>0</v>
      </c>
      <c r="F24">
        <f>G23-F23</f>
        <v>0</v>
      </c>
      <c r="G24">
        <f t="shared" ref="G24:Q24" si="15">H23-G23</f>
        <v>0</v>
      </c>
      <c r="H24">
        <f t="shared" si="15"/>
        <v>0</v>
      </c>
      <c r="I24">
        <f t="shared" si="15"/>
        <v>0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0</v>
      </c>
      <c r="O24">
        <f t="shared" si="15"/>
        <v>0</v>
      </c>
      <c r="P24">
        <f t="shared" si="15"/>
        <v>0</v>
      </c>
      <c r="Q24">
        <f t="shared" si="15"/>
        <v>0</v>
      </c>
      <c r="R24">
        <f>S23-R23</f>
        <v>0</v>
      </c>
    </row>
    <row r="26" spans="1:19" x14ac:dyDescent="0.25">
      <c r="A26">
        <v>265</v>
      </c>
      <c r="B26">
        <v>24.2</v>
      </c>
      <c r="C26" t="s">
        <v>7</v>
      </c>
    </row>
    <row r="27" spans="1:19" x14ac:dyDescent="0.25">
      <c r="D27">
        <f>AVERAGE(F27:AD27)</f>
        <v>0</v>
      </c>
      <c r="F27">
        <f>G26-F26</f>
        <v>0</v>
      </c>
      <c r="G27">
        <f t="shared" ref="G27:R27" si="16">H26-G26</f>
        <v>0</v>
      </c>
      <c r="H27">
        <f t="shared" si="16"/>
        <v>0</v>
      </c>
      <c r="I27">
        <f t="shared" si="16"/>
        <v>0</v>
      </c>
      <c r="J27">
        <f t="shared" si="16"/>
        <v>0</v>
      </c>
      <c r="K27">
        <f t="shared" si="16"/>
        <v>0</v>
      </c>
      <c r="L27">
        <f t="shared" si="16"/>
        <v>0</v>
      </c>
      <c r="M27">
        <f t="shared" si="16"/>
        <v>0</v>
      </c>
      <c r="N27">
        <f t="shared" si="16"/>
        <v>0</v>
      </c>
      <c r="O27">
        <f t="shared" si="16"/>
        <v>0</v>
      </c>
      <c r="P27">
        <f t="shared" si="16"/>
        <v>0</v>
      </c>
      <c r="Q27">
        <f t="shared" si="16"/>
        <v>0</v>
      </c>
      <c r="R27">
        <f t="shared" si="16"/>
        <v>0</v>
      </c>
    </row>
    <row r="29" spans="1:19" x14ac:dyDescent="0.25">
      <c r="A29">
        <v>265</v>
      </c>
      <c r="B29">
        <v>24.4</v>
      </c>
      <c r="C29" t="s">
        <v>8</v>
      </c>
    </row>
    <row r="30" spans="1:19" x14ac:dyDescent="0.25">
      <c r="D30">
        <f>AVERAGE(F30:AD30)</f>
        <v>0</v>
      </c>
      <c r="F30">
        <f>G29-F29</f>
        <v>0</v>
      </c>
      <c r="G30">
        <f t="shared" ref="G30:M30" si="17">H29-G29</f>
        <v>0</v>
      </c>
      <c r="H30">
        <f t="shared" si="17"/>
        <v>0</v>
      </c>
      <c r="I30">
        <f t="shared" si="17"/>
        <v>0</v>
      </c>
      <c r="J30">
        <f t="shared" si="17"/>
        <v>0</v>
      </c>
      <c r="K30">
        <f t="shared" si="17"/>
        <v>0</v>
      </c>
      <c r="L30">
        <f t="shared" si="17"/>
        <v>0</v>
      </c>
      <c r="M30">
        <f t="shared" si="17"/>
        <v>0</v>
      </c>
    </row>
    <row r="32" spans="1:19" x14ac:dyDescent="0.25">
      <c r="A32">
        <v>265</v>
      </c>
      <c r="B32">
        <v>24.6</v>
      </c>
      <c r="C32" t="s">
        <v>9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18">H32-G32</f>
        <v>0</v>
      </c>
      <c r="H33">
        <f t="shared" si="18"/>
        <v>0</v>
      </c>
      <c r="I33">
        <f t="shared" si="18"/>
        <v>0</v>
      </c>
      <c r="J33">
        <f t="shared" si="18"/>
        <v>0</v>
      </c>
      <c r="K33">
        <f t="shared" si="18"/>
        <v>0</v>
      </c>
      <c r="L33">
        <f t="shared" si="18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13</v>
      </c>
      <c r="G37" t="s">
        <v>11</v>
      </c>
      <c r="H37" t="s">
        <v>12</v>
      </c>
    </row>
    <row r="38" spans="1:12" x14ac:dyDescent="0.25">
      <c r="A38">
        <v>23.2</v>
      </c>
      <c r="D38">
        <f>16031/706.48</f>
        <v>22.6913713056279</v>
      </c>
      <c r="E38">
        <f>D38*(G41^2 + H41^2)^0.5</f>
        <v>1.3041068810270691</v>
      </c>
      <c r="G38">
        <v>695.00653</v>
      </c>
      <c r="H38">
        <v>-15754.011759999999</v>
      </c>
    </row>
    <row r="39" spans="1:12" x14ac:dyDescent="0.25">
      <c r="A39">
        <v>23.4</v>
      </c>
      <c r="B39">
        <f>D6</f>
        <v>502.16437499999995</v>
      </c>
      <c r="G39">
        <v>27.638249999999999</v>
      </c>
      <c r="H39">
        <v>653.66169000000002</v>
      </c>
    </row>
    <row r="40" spans="1:12" x14ac:dyDescent="0.25">
      <c r="A40">
        <v>23.5</v>
      </c>
      <c r="B40">
        <f>D8</f>
        <v>589.76499999999987</v>
      </c>
    </row>
    <row r="41" spans="1:12" x14ac:dyDescent="0.25">
      <c r="A41">
        <v>23.6</v>
      </c>
      <c r="B41">
        <f>D12</f>
        <v>642.94789999999989</v>
      </c>
      <c r="G41">
        <f>G39/G38</f>
        <v>3.9766892549916041E-2</v>
      </c>
      <c r="H41">
        <f>H39/H38</f>
        <v>-4.1491760953211325E-2</v>
      </c>
    </row>
    <row r="42" spans="1:12" x14ac:dyDescent="0.25">
      <c r="A42">
        <v>23.7</v>
      </c>
      <c r="B42">
        <f>D15</f>
        <v>727.79033333333314</v>
      </c>
    </row>
    <row r="43" spans="1:12" x14ac:dyDescent="0.25">
      <c r="A43">
        <v>23.8</v>
      </c>
      <c r="B43">
        <f>D18</f>
        <v>772.82257142857145</v>
      </c>
    </row>
    <row r="44" spans="1:12" x14ac:dyDescent="0.25">
      <c r="A44">
        <v>23.9</v>
      </c>
      <c r="B44">
        <f>D21</f>
        <v>861.86591666666664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opLeftCell="A13" workbookViewId="0">
      <selection activeCell="A37" sqref="A37:B45"/>
    </sheetView>
  </sheetViews>
  <sheetFormatPr defaultRowHeight="15" x14ac:dyDescent="0.25"/>
  <cols>
    <col min="5" max="5" width="12" bestFit="1" customWidth="1"/>
  </cols>
  <sheetData>
    <row r="1" spans="1:25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5" x14ac:dyDescent="0.25">
      <c r="A2">
        <v>267</v>
      </c>
      <c r="B2">
        <v>23.2</v>
      </c>
    </row>
    <row r="5" spans="1:25" x14ac:dyDescent="0.25">
      <c r="A5">
        <v>267</v>
      </c>
      <c r="B5">
        <v>23.4</v>
      </c>
      <c r="F5">
        <v>-16.177499999999998</v>
      </c>
      <c r="G5">
        <v>455.928</v>
      </c>
      <c r="H5">
        <v>950.14</v>
      </c>
      <c r="I5">
        <v>1447.43</v>
      </c>
      <c r="J5">
        <v>1954.13</v>
      </c>
      <c r="K5">
        <v>2464.36</v>
      </c>
      <c r="L5">
        <v>2971.58</v>
      </c>
      <c r="M5">
        <v>3480.47</v>
      </c>
      <c r="N5">
        <v>3998.32</v>
      </c>
      <c r="O5">
        <v>4510.01</v>
      </c>
      <c r="P5">
        <v>5021.1499999999996</v>
      </c>
      <c r="Q5">
        <v>5538.11</v>
      </c>
      <c r="R5">
        <v>6047.38</v>
      </c>
      <c r="S5">
        <v>6551.9</v>
      </c>
      <c r="T5">
        <v>7068.98</v>
      </c>
    </row>
    <row r="6" spans="1:25" x14ac:dyDescent="0.25">
      <c r="D6">
        <f>AVERAGE(G6:S6)</f>
        <v>508.69630769230764</v>
      </c>
      <c r="F6">
        <f>G5-F5</f>
        <v>472.10550000000001</v>
      </c>
      <c r="G6">
        <f t="shared" ref="G6:S6" si="0">H5-G5</f>
        <v>494.21199999999999</v>
      </c>
      <c r="H6">
        <f t="shared" si="0"/>
        <v>497.29000000000008</v>
      </c>
      <c r="I6">
        <f t="shared" si="0"/>
        <v>506.70000000000005</v>
      </c>
      <c r="J6">
        <f t="shared" si="0"/>
        <v>510.23</v>
      </c>
      <c r="K6">
        <f t="shared" si="0"/>
        <v>507.2199999999998</v>
      </c>
      <c r="L6">
        <f t="shared" si="0"/>
        <v>508.88999999999987</v>
      </c>
      <c r="M6">
        <f t="shared" si="0"/>
        <v>517.85000000000036</v>
      </c>
      <c r="N6">
        <f t="shared" si="0"/>
        <v>511.69000000000005</v>
      </c>
      <c r="O6">
        <f t="shared" si="0"/>
        <v>511.13999999999942</v>
      </c>
      <c r="P6">
        <f t="shared" si="0"/>
        <v>516.96</v>
      </c>
      <c r="Q6">
        <f t="shared" si="0"/>
        <v>509.27000000000044</v>
      </c>
      <c r="R6">
        <f t="shared" si="0"/>
        <v>504.51999999999953</v>
      </c>
      <c r="S6">
        <f t="shared" si="0"/>
        <v>517.07999999999993</v>
      </c>
    </row>
    <row r="8" spans="1:25" x14ac:dyDescent="0.25">
      <c r="A8">
        <v>267</v>
      </c>
      <c r="B8">
        <v>23.5</v>
      </c>
      <c r="F8">
        <v>-26.135200000000001</v>
      </c>
      <c r="G8">
        <v>505.245</v>
      </c>
      <c r="H8">
        <v>1074.23</v>
      </c>
      <c r="I8">
        <v>1664.2</v>
      </c>
      <c r="J8">
        <v>2255.85</v>
      </c>
      <c r="K8">
        <v>2843.15</v>
      </c>
      <c r="L8">
        <v>3423.43</v>
      </c>
      <c r="M8">
        <v>4003.91</v>
      </c>
      <c r="N8">
        <v>4590.88</v>
      </c>
      <c r="O8">
        <v>5183.04</v>
      </c>
      <c r="P8">
        <v>5774.53</v>
      </c>
      <c r="Q8">
        <v>6364.54</v>
      </c>
      <c r="R8">
        <v>6962.91</v>
      </c>
      <c r="S8">
        <v>7561.35</v>
      </c>
      <c r="T8">
        <v>8161.75</v>
      </c>
      <c r="U8">
        <v>8763.4500000000007</v>
      </c>
      <c r="V8">
        <v>9357.5300000000007</v>
      </c>
    </row>
    <row r="9" spans="1:25" x14ac:dyDescent="0.25">
      <c r="D9">
        <f>AVERAGE(G9:V9)</f>
        <v>590.15233333333344</v>
      </c>
      <c r="F9">
        <f>G8-F8</f>
        <v>531.38020000000006</v>
      </c>
      <c r="G9">
        <f t="shared" ref="G9:P9" si="1">H8-G8</f>
        <v>568.98500000000001</v>
      </c>
      <c r="H9">
        <f t="shared" si="1"/>
        <v>589.97</v>
      </c>
      <c r="I9">
        <f t="shared" si="1"/>
        <v>591.64999999999986</v>
      </c>
      <c r="J9">
        <f t="shared" si="1"/>
        <v>587.30000000000018</v>
      </c>
      <c r="K9">
        <f t="shared" si="1"/>
        <v>580.27999999999975</v>
      </c>
      <c r="L9">
        <f t="shared" si="1"/>
        <v>580.48</v>
      </c>
      <c r="M9">
        <f t="shared" si="1"/>
        <v>586.97000000000025</v>
      </c>
      <c r="N9">
        <f t="shared" si="1"/>
        <v>592.15999999999985</v>
      </c>
      <c r="O9">
        <f t="shared" si="1"/>
        <v>591.48999999999978</v>
      </c>
      <c r="P9">
        <f t="shared" si="1"/>
        <v>590.01000000000022</v>
      </c>
      <c r="Q9">
        <f t="shared" ref="Q9" si="2">R8-Q8</f>
        <v>598.36999999999989</v>
      </c>
      <c r="R9">
        <f t="shared" ref="R9" si="3">S8-R8</f>
        <v>598.44000000000051</v>
      </c>
      <c r="S9">
        <f t="shared" ref="S9" si="4">T8-S8</f>
        <v>600.39999999999964</v>
      </c>
      <c r="T9">
        <f t="shared" ref="T9" si="5">U8-T8</f>
        <v>601.70000000000073</v>
      </c>
      <c r="U9">
        <f t="shared" ref="U9" si="6">V8-U8</f>
        <v>594.07999999999993</v>
      </c>
    </row>
    <row r="11" spans="1:25" x14ac:dyDescent="0.25">
      <c r="A11">
        <v>267</v>
      </c>
      <c r="B11">
        <v>23.6</v>
      </c>
      <c r="F11">
        <v>-33.235700000000001</v>
      </c>
      <c r="G11">
        <v>562.01</v>
      </c>
      <c r="H11">
        <v>1180.98</v>
      </c>
      <c r="I11">
        <v>1829.34</v>
      </c>
      <c r="J11">
        <v>2487.1999999999998</v>
      </c>
      <c r="K11">
        <v>3144.1</v>
      </c>
      <c r="L11">
        <v>3807.38</v>
      </c>
      <c r="M11">
        <v>4461.68</v>
      </c>
      <c r="N11">
        <v>5122.25</v>
      </c>
      <c r="O11">
        <v>5783.74</v>
      </c>
      <c r="P11">
        <v>6437.45</v>
      </c>
      <c r="Q11">
        <v>7100.82</v>
      </c>
      <c r="R11">
        <v>7758.79</v>
      </c>
      <c r="S11">
        <v>8430.68</v>
      </c>
      <c r="T11">
        <v>9090.83</v>
      </c>
      <c r="U11">
        <v>9759.34</v>
      </c>
      <c r="V11">
        <v>10425.6</v>
      </c>
      <c r="W11">
        <v>11081.4</v>
      </c>
    </row>
    <row r="12" spans="1:25" x14ac:dyDescent="0.25">
      <c r="D12">
        <f>AVERAGE(G12:V12)</f>
        <v>657.46187499999996</v>
      </c>
      <c r="F12">
        <f>G11-F11</f>
        <v>595.24569999999994</v>
      </c>
      <c r="G12">
        <f t="shared" ref="G12:R12" si="7">H11-G11</f>
        <v>618.97</v>
      </c>
      <c r="H12">
        <f t="shared" si="7"/>
        <v>648.3599999999999</v>
      </c>
      <c r="I12">
        <f t="shared" si="7"/>
        <v>657.8599999999999</v>
      </c>
      <c r="J12">
        <f t="shared" si="7"/>
        <v>656.90000000000009</v>
      </c>
      <c r="K12">
        <f t="shared" si="7"/>
        <v>663.2800000000002</v>
      </c>
      <c r="L12">
        <f t="shared" si="7"/>
        <v>654.30000000000018</v>
      </c>
      <c r="M12">
        <f t="shared" si="7"/>
        <v>660.56999999999971</v>
      </c>
      <c r="N12">
        <f t="shared" si="7"/>
        <v>661.48999999999978</v>
      </c>
      <c r="O12">
        <f t="shared" si="7"/>
        <v>653.71</v>
      </c>
      <c r="P12">
        <f t="shared" si="7"/>
        <v>663.36999999999989</v>
      </c>
      <c r="Q12">
        <f t="shared" si="7"/>
        <v>657.97000000000025</v>
      </c>
      <c r="R12">
        <f t="shared" si="7"/>
        <v>671.89000000000033</v>
      </c>
      <c r="S12">
        <f t="shared" ref="S12" si="8">T11-S11</f>
        <v>660.14999999999964</v>
      </c>
      <c r="T12">
        <f t="shared" ref="T12" si="9">U11-T11</f>
        <v>668.51000000000022</v>
      </c>
      <c r="U12">
        <f t="shared" ref="U12" si="10">V11-U11</f>
        <v>666.26000000000022</v>
      </c>
      <c r="V12">
        <f t="shared" ref="V12" si="11">W11-V11</f>
        <v>655.79999999999927</v>
      </c>
    </row>
    <row r="14" spans="1:25" x14ac:dyDescent="0.25">
      <c r="A14">
        <v>267</v>
      </c>
      <c r="B14">
        <v>23.7</v>
      </c>
      <c r="F14">
        <v>-42.5443</v>
      </c>
      <c r="G14">
        <v>618.31299999999999</v>
      </c>
      <c r="H14">
        <v>1315.56</v>
      </c>
      <c r="I14">
        <v>2045.72</v>
      </c>
      <c r="J14">
        <v>2764.61</v>
      </c>
      <c r="K14">
        <v>3476.23</v>
      </c>
      <c r="L14">
        <v>4204.41</v>
      </c>
      <c r="M14">
        <v>4929.08</v>
      </c>
      <c r="N14">
        <v>5652.04</v>
      </c>
      <c r="O14">
        <v>6389.19</v>
      </c>
      <c r="P14">
        <v>7109.87</v>
      </c>
      <c r="Q14">
        <v>7845.52</v>
      </c>
      <c r="R14">
        <v>8580.51</v>
      </c>
      <c r="S14">
        <v>9326.19</v>
      </c>
      <c r="T14">
        <v>10058.9</v>
      </c>
      <c r="U14">
        <v>10805.7</v>
      </c>
      <c r="V14">
        <v>11532.5</v>
      </c>
      <c r="W14">
        <v>12284.3</v>
      </c>
      <c r="X14">
        <v>13007.7</v>
      </c>
      <c r="Y14">
        <v>13752.3</v>
      </c>
    </row>
    <row r="15" spans="1:25" x14ac:dyDescent="0.25">
      <c r="D15">
        <f>AVERAGE(G15:W15)</f>
        <v>728.78747058823535</v>
      </c>
      <c r="F15">
        <f>G14-F14</f>
        <v>660.85730000000001</v>
      </c>
      <c r="G15">
        <f t="shared" ref="G15:X15" si="12">H14-G14</f>
        <v>697.24699999999996</v>
      </c>
      <c r="H15">
        <f t="shared" si="12"/>
        <v>730.16000000000008</v>
      </c>
      <c r="I15">
        <f t="shared" si="12"/>
        <v>718.8900000000001</v>
      </c>
      <c r="J15">
        <f t="shared" si="12"/>
        <v>711.61999999999989</v>
      </c>
      <c r="K15">
        <f t="shared" si="12"/>
        <v>728.17999999999984</v>
      </c>
      <c r="L15">
        <f t="shared" si="12"/>
        <v>724.67000000000007</v>
      </c>
      <c r="M15">
        <f t="shared" si="12"/>
        <v>722.96</v>
      </c>
      <c r="N15">
        <f t="shared" si="12"/>
        <v>737.14999999999964</v>
      </c>
      <c r="O15">
        <f t="shared" si="12"/>
        <v>720.68000000000029</v>
      </c>
      <c r="P15">
        <f t="shared" si="12"/>
        <v>735.65000000000055</v>
      </c>
      <c r="Q15">
        <f t="shared" si="12"/>
        <v>734.98999999999978</v>
      </c>
      <c r="R15">
        <f t="shared" si="12"/>
        <v>745.68000000000029</v>
      </c>
      <c r="S15">
        <f t="shared" si="12"/>
        <v>732.70999999999913</v>
      </c>
      <c r="T15">
        <f t="shared" si="12"/>
        <v>746.80000000000109</v>
      </c>
      <c r="U15">
        <f t="shared" si="12"/>
        <v>726.79999999999927</v>
      </c>
      <c r="V15">
        <f t="shared" si="12"/>
        <v>751.79999999999927</v>
      </c>
      <c r="W15">
        <f t="shared" si="12"/>
        <v>723.40000000000146</v>
      </c>
      <c r="X15">
        <f t="shared" si="12"/>
        <v>744.59999999999854</v>
      </c>
    </row>
    <row r="17" spans="1:30" x14ac:dyDescent="0.25">
      <c r="A17">
        <v>267</v>
      </c>
      <c r="B17">
        <v>23.8</v>
      </c>
      <c r="F17">
        <v>-61.066800000000001</v>
      </c>
      <c r="G17">
        <v>702.32600000000002</v>
      </c>
      <c r="H17">
        <v>1462.39</v>
      </c>
      <c r="I17">
        <v>2254.66</v>
      </c>
      <c r="J17">
        <v>3048.68</v>
      </c>
      <c r="K17">
        <v>3852.22</v>
      </c>
      <c r="L17">
        <v>4649.07</v>
      </c>
      <c r="M17">
        <v>5449.9</v>
      </c>
      <c r="N17">
        <v>6241.61</v>
      </c>
      <c r="O17">
        <v>7039.42</v>
      </c>
      <c r="P17">
        <v>7846.38</v>
      </c>
      <c r="Q17">
        <v>8656.65</v>
      </c>
      <c r="R17">
        <v>9465.65</v>
      </c>
      <c r="S17">
        <v>10278.1</v>
      </c>
      <c r="T17">
        <v>11097.3</v>
      </c>
      <c r="U17">
        <v>11913.1</v>
      </c>
      <c r="V17">
        <v>12718.3</v>
      </c>
      <c r="W17">
        <v>13546.7</v>
      </c>
      <c r="X17">
        <v>14377.5</v>
      </c>
      <c r="Y17">
        <v>15198.6</v>
      </c>
      <c r="Z17">
        <v>16020.8</v>
      </c>
      <c r="AA17">
        <v>16864.900000000001</v>
      </c>
      <c r="AB17">
        <v>17682.400000000001</v>
      </c>
      <c r="AC17">
        <v>18519.3</v>
      </c>
      <c r="AD17">
        <v>19337.2</v>
      </c>
    </row>
    <row r="18" spans="1:30" x14ac:dyDescent="0.25">
      <c r="D18">
        <f>AVERAGE(G18:AC18)</f>
        <v>810.21191304347826</v>
      </c>
      <c r="F18">
        <f>G17-F17</f>
        <v>763.39280000000008</v>
      </c>
      <c r="G18">
        <f t="shared" ref="G18:M18" si="13">H17-G17</f>
        <v>760.06400000000008</v>
      </c>
      <c r="H18">
        <f t="shared" si="13"/>
        <v>792.26999999999975</v>
      </c>
      <c r="I18">
        <f t="shared" si="13"/>
        <v>794.02</v>
      </c>
      <c r="J18">
        <f t="shared" si="13"/>
        <v>803.54</v>
      </c>
      <c r="K18">
        <f t="shared" si="13"/>
        <v>796.84999999999991</v>
      </c>
      <c r="L18">
        <f t="shared" si="13"/>
        <v>800.82999999999993</v>
      </c>
      <c r="M18">
        <f t="shared" si="13"/>
        <v>791.71</v>
      </c>
      <c r="N18">
        <f t="shared" ref="N18" si="14">O17-N17</f>
        <v>797.8100000000004</v>
      </c>
      <c r="O18">
        <f t="shared" ref="O18:P18" si="15">P17-O17</f>
        <v>806.96</v>
      </c>
      <c r="P18">
        <f t="shared" si="15"/>
        <v>810.26999999999953</v>
      </c>
      <c r="Q18">
        <f t="shared" ref="Q18" si="16">R17-Q17</f>
        <v>809</v>
      </c>
      <c r="R18">
        <f t="shared" ref="R18" si="17">S17-R17</f>
        <v>812.45000000000073</v>
      </c>
      <c r="S18">
        <f t="shared" ref="S18" si="18">T17-S17</f>
        <v>819.19999999999891</v>
      </c>
      <c r="T18">
        <f t="shared" ref="T18" si="19">U17-T17</f>
        <v>815.80000000000109</v>
      </c>
      <c r="U18">
        <f t="shared" ref="U18" si="20">V17-U17</f>
        <v>805.19999999999891</v>
      </c>
      <c r="V18">
        <f t="shared" ref="V18" si="21">W17-V17</f>
        <v>828.40000000000146</v>
      </c>
      <c r="W18">
        <f t="shared" ref="W18" si="22">X17-W17</f>
        <v>830.79999999999927</v>
      </c>
      <c r="X18">
        <f t="shared" ref="X18" si="23">Y17-X17</f>
        <v>821.10000000000036</v>
      </c>
      <c r="Y18">
        <f t="shared" ref="Y18:Z18" si="24">Z17-Y17</f>
        <v>822.19999999999891</v>
      </c>
      <c r="Z18">
        <f t="shared" si="24"/>
        <v>844.10000000000218</v>
      </c>
      <c r="AA18">
        <f t="shared" ref="AA18" si="25">AB17-AA17</f>
        <v>817.5</v>
      </c>
      <c r="AB18">
        <f t="shared" ref="AB18" si="26">AC17-AB17</f>
        <v>836.89999999999782</v>
      </c>
      <c r="AC18">
        <f t="shared" ref="AC18" si="27">AD17-AC17</f>
        <v>817.90000000000146</v>
      </c>
    </row>
    <row r="20" spans="1:30" x14ac:dyDescent="0.25">
      <c r="A20">
        <v>267</v>
      </c>
      <c r="B20">
        <v>23.9</v>
      </c>
      <c r="F20">
        <v>-85.320800000000006</v>
      </c>
      <c r="G20">
        <v>753.82299999999998</v>
      </c>
      <c r="H20">
        <v>1598.04</v>
      </c>
      <c r="I20">
        <v>2457.48</v>
      </c>
      <c r="J20">
        <v>3312.27</v>
      </c>
      <c r="K20">
        <v>4168.8999999999996</v>
      </c>
      <c r="L20">
        <v>5040.08</v>
      </c>
      <c r="M20">
        <v>5912.64</v>
      </c>
      <c r="N20">
        <v>6776.62</v>
      </c>
      <c r="O20">
        <v>7659.19</v>
      </c>
      <c r="P20">
        <v>8547.61</v>
      </c>
      <c r="Q20">
        <v>9435.2000000000007</v>
      </c>
    </row>
    <row r="21" spans="1:30" x14ac:dyDescent="0.25">
      <c r="D21">
        <f>AVERAGE(G21:R21)</f>
        <v>868.1377</v>
      </c>
      <c r="F21">
        <f>G20-F20</f>
        <v>839.14379999999994</v>
      </c>
      <c r="G21">
        <f t="shared" ref="G21:P21" si="28">H20-G20</f>
        <v>844.21699999999998</v>
      </c>
      <c r="H21">
        <f t="shared" si="28"/>
        <v>859.44</v>
      </c>
      <c r="I21">
        <f t="shared" si="28"/>
        <v>854.79</v>
      </c>
      <c r="J21">
        <f t="shared" si="28"/>
        <v>856.62999999999965</v>
      </c>
      <c r="K21">
        <f t="shared" si="28"/>
        <v>871.18000000000029</v>
      </c>
      <c r="L21">
        <f t="shared" si="28"/>
        <v>872.5600000000004</v>
      </c>
      <c r="M21">
        <f t="shared" si="28"/>
        <v>863.97999999999956</v>
      </c>
      <c r="N21">
        <f t="shared" si="28"/>
        <v>882.56999999999971</v>
      </c>
      <c r="O21">
        <f t="shared" si="28"/>
        <v>888.42000000000098</v>
      </c>
      <c r="P21">
        <f t="shared" si="28"/>
        <v>887.59000000000015</v>
      </c>
    </row>
    <row r="23" spans="1:30" x14ac:dyDescent="0.25">
      <c r="A23">
        <v>267</v>
      </c>
      <c r="B23">
        <v>24</v>
      </c>
      <c r="C23" t="s">
        <v>6</v>
      </c>
      <c r="F23">
        <v>-94.882400000000004</v>
      </c>
      <c r="G23">
        <v>775.57399999999996</v>
      </c>
      <c r="H23">
        <v>1712.74</v>
      </c>
      <c r="I23">
        <v>2670.43</v>
      </c>
      <c r="J23">
        <v>3606.64</v>
      </c>
      <c r="K23">
        <v>4520.37</v>
      </c>
      <c r="L23">
        <v>5463.14</v>
      </c>
      <c r="M23">
        <v>6400.17</v>
      </c>
      <c r="N23">
        <v>7351.29</v>
      </c>
      <c r="O23">
        <v>8309.6200000000008</v>
      </c>
      <c r="P23">
        <v>9275.18</v>
      </c>
      <c r="Q23">
        <v>10239.200000000001</v>
      </c>
      <c r="R23">
        <v>11206.3</v>
      </c>
      <c r="S23">
        <v>12169.6</v>
      </c>
      <c r="T23">
        <v>13128.2</v>
      </c>
      <c r="U23">
        <v>14127.5</v>
      </c>
      <c r="V23">
        <v>15075</v>
      </c>
      <c r="W23">
        <v>16044.9</v>
      </c>
      <c r="X23">
        <v>17022.2</v>
      </c>
      <c r="Y23">
        <v>17980.7</v>
      </c>
      <c r="Z23">
        <v>18958.900000000001</v>
      </c>
      <c r="AA23">
        <v>19947.900000000001</v>
      </c>
      <c r="AB23">
        <v>20920.599999999999</v>
      </c>
    </row>
    <row r="24" spans="1:30" x14ac:dyDescent="0.25">
      <c r="D24">
        <f>AVERAGE(F24:AD24)</f>
        <v>955.24919999999986</v>
      </c>
      <c r="F24">
        <f>G23-F23</f>
        <v>870.45639999999992</v>
      </c>
      <c r="G24">
        <f t="shared" ref="G24:P24" si="29">H23-G23</f>
        <v>937.16600000000005</v>
      </c>
      <c r="H24">
        <f t="shared" si="29"/>
        <v>957.68999999999983</v>
      </c>
      <c r="I24">
        <f t="shared" si="29"/>
        <v>936.21</v>
      </c>
      <c r="J24">
        <f t="shared" si="29"/>
        <v>913.73</v>
      </c>
      <c r="K24">
        <f t="shared" si="29"/>
        <v>942.77000000000044</v>
      </c>
      <c r="L24">
        <f t="shared" si="29"/>
        <v>937.02999999999975</v>
      </c>
      <c r="M24">
        <f t="shared" si="29"/>
        <v>951.11999999999989</v>
      </c>
      <c r="N24">
        <f t="shared" si="29"/>
        <v>958.33000000000084</v>
      </c>
      <c r="O24">
        <f t="shared" si="29"/>
        <v>965.55999999999949</v>
      </c>
      <c r="P24">
        <f t="shared" si="29"/>
        <v>964.02000000000044</v>
      </c>
      <c r="Q24">
        <f t="shared" ref="Q24" si="30">R23-Q23</f>
        <v>967.09999999999854</v>
      </c>
      <c r="R24">
        <f t="shared" ref="R24" si="31">S23-R23</f>
        <v>963.30000000000109</v>
      </c>
      <c r="S24">
        <f t="shared" ref="S24" si="32">T23-S23</f>
        <v>958.60000000000036</v>
      </c>
      <c r="T24">
        <f t="shared" ref="T24" si="33">U23-T23</f>
        <v>999.29999999999927</v>
      </c>
      <c r="U24">
        <f t="shared" ref="U24" si="34">V23-U23</f>
        <v>947.5</v>
      </c>
      <c r="V24">
        <f t="shared" ref="V24" si="35">W23-V23</f>
        <v>969.89999999999964</v>
      </c>
      <c r="W24">
        <f t="shared" ref="W24" si="36">X23-W23</f>
        <v>977.30000000000109</v>
      </c>
      <c r="X24">
        <f t="shared" ref="X24" si="37">Y23-X23</f>
        <v>958.5</v>
      </c>
      <c r="Y24">
        <f t="shared" ref="Y24:AA24" si="38">Z23-Y23</f>
        <v>978.20000000000073</v>
      </c>
      <c r="Z24">
        <f t="shared" si="38"/>
        <v>989</v>
      </c>
      <c r="AA24">
        <f t="shared" si="38"/>
        <v>972.69999999999709</v>
      </c>
    </row>
    <row r="26" spans="1:30" x14ac:dyDescent="0.25">
      <c r="A26">
        <v>267</v>
      </c>
      <c r="B26">
        <v>24.2</v>
      </c>
      <c r="C26" t="s">
        <v>7</v>
      </c>
    </row>
    <row r="27" spans="1:30" x14ac:dyDescent="0.25">
      <c r="D27">
        <f>AVERAGE(F27:AD27)</f>
        <v>0</v>
      </c>
      <c r="F27">
        <f>G26-F26</f>
        <v>0</v>
      </c>
      <c r="G27">
        <f t="shared" ref="G27:R27" si="39">H26-G26</f>
        <v>0</v>
      </c>
      <c r="H27">
        <f t="shared" si="39"/>
        <v>0</v>
      </c>
      <c r="I27">
        <f t="shared" si="39"/>
        <v>0</v>
      </c>
      <c r="J27">
        <f t="shared" si="39"/>
        <v>0</v>
      </c>
      <c r="K27">
        <f t="shared" si="39"/>
        <v>0</v>
      </c>
      <c r="L27">
        <f t="shared" si="39"/>
        <v>0</v>
      </c>
      <c r="M27">
        <f t="shared" si="39"/>
        <v>0</v>
      </c>
      <c r="N27">
        <f t="shared" si="39"/>
        <v>0</v>
      </c>
      <c r="O27">
        <f t="shared" si="39"/>
        <v>0</v>
      </c>
      <c r="P27">
        <f t="shared" si="39"/>
        <v>0</v>
      </c>
      <c r="Q27">
        <f t="shared" si="39"/>
        <v>0</v>
      </c>
      <c r="R27">
        <f t="shared" si="39"/>
        <v>0</v>
      </c>
    </row>
    <row r="29" spans="1:30" x14ac:dyDescent="0.25">
      <c r="A29">
        <v>267</v>
      </c>
      <c r="B29">
        <v>24.4</v>
      </c>
      <c r="C29" t="s">
        <v>8</v>
      </c>
    </row>
    <row r="30" spans="1:30" x14ac:dyDescent="0.25">
      <c r="D30">
        <f>AVERAGE(F30:AD30)</f>
        <v>0</v>
      </c>
      <c r="F30">
        <f>G29-F29</f>
        <v>0</v>
      </c>
      <c r="G30">
        <f t="shared" ref="G30:M30" si="40">H29-G29</f>
        <v>0</v>
      </c>
      <c r="H30">
        <f t="shared" si="40"/>
        <v>0</v>
      </c>
      <c r="I30">
        <f t="shared" si="40"/>
        <v>0</v>
      </c>
      <c r="J30">
        <f t="shared" si="40"/>
        <v>0</v>
      </c>
      <c r="K30">
        <f t="shared" si="40"/>
        <v>0</v>
      </c>
      <c r="L30">
        <f t="shared" si="40"/>
        <v>0</v>
      </c>
      <c r="M30">
        <f t="shared" si="40"/>
        <v>0</v>
      </c>
    </row>
    <row r="32" spans="1:30" x14ac:dyDescent="0.25">
      <c r="A32">
        <v>267</v>
      </c>
      <c r="B32">
        <v>24.6</v>
      </c>
      <c r="C32" t="s">
        <v>9</v>
      </c>
    </row>
    <row r="33" spans="1:12" x14ac:dyDescent="0.25">
      <c r="D33">
        <f>AVERAGE(F33:AD33)</f>
        <v>0</v>
      </c>
      <c r="F33">
        <f>G32-F32</f>
        <v>0</v>
      </c>
      <c r="G33">
        <f t="shared" ref="G33:L33" si="41">H32-G32</f>
        <v>0</v>
      </c>
      <c r="H33">
        <f t="shared" si="41"/>
        <v>0</v>
      </c>
      <c r="I33">
        <f t="shared" si="41"/>
        <v>0</v>
      </c>
      <c r="J33">
        <f t="shared" si="41"/>
        <v>0</v>
      </c>
      <c r="K33">
        <f t="shared" si="41"/>
        <v>0</v>
      </c>
      <c r="L33">
        <f t="shared" si="41"/>
        <v>0</v>
      </c>
    </row>
    <row r="37" spans="1:12" x14ac:dyDescent="0.25">
      <c r="A37" t="s">
        <v>2</v>
      </c>
      <c r="B37" t="s">
        <v>4</v>
      </c>
      <c r="D37" t="s">
        <v>5</v>
      </c>
      <c r="E37" t="s">
        <v>13</v>
      </c>
      <c r="G37" t="s">
        <v>11</v>
      </c>
      <c r="H37" t="s">
        <v>12</v>
      </c>
    </row>
    <row r="38" spans="1:12" x14ac:dyDescent="0.25">
      <c r="A38">
        <v>23.2</v>
      </c>
      <c r="D38">
        <f>-H38/G38</f>
        <v>22.700439683965353</v>
      </c>
      <c r="E38">
        <f>D38*(G42^2 + H42^2)^0.5</f>
        <v>0.51740008119214609</v>
      </c>
      <c r="G38">
        <v>731.56408999999996</v>
      </c>
      <c r="H38">
        <v>-16606.826499999999</v>
      </c>
    </row>
    <row r="39" spans="1:12" x14ac:dyDescent="0.25">
      <c r="A39">
        <v>23.4</v>
      </c>
      <c r="B39">
        <f>D6</f>
        <v>508.69630769230764</v>
      </c>
      <c r="G39">
        <v>11.53355</v>
      </c>
      <c r="H39">
        <v>273.35482000000002</v>
      </c>
    </row>
    <row r="40" spans="1:12" x14ac:dyDescent="0.25">
      <c r="A40">
        <v>23.5</v>
      </c>
      <c r="B40">
        <f>D9</f>
        <v>590.15233333333344</v>
      </c>
    </row>
    <row r="41" spans="1:12" x14ac:dyDescent="0.25">
      <c r="A41">
        <v>23.6</v>
      </c>
      <c r="B41">
        <f>D12</f>
        <v>657.46187499999996</v>
      </c>
    </row>
    <row r="42" spans="1:12" x14ac:dyDescent="0.25">
      <c r="A42">
        <v>23.7</v>
      </c>
      <c r="B42">
        <f>D15</f>
        <v>728.78747058823535</v>
      </c>
      <c r="G42">
        <f>G39/G38</f>
        <v>1.5765604350536123E-2</v>
      </c>
      <c r="H42">
        <f>H39/H38</f>
        <v>-1.6460388744351611E-2</v>
      </c>
    </row>
    <row r="43" spans="1:12" x14ac:dyDescent="0.25">
      <c r="A43">
        <v>23.8</v>
      </c>
      <c r="B43">
        <f>D18</f>
        <v>810.21191304347826</v>
      </c>
    </row>
    <row r="44" spans="1:12" x14ac:dyDescent="0.25">
      <c r="A44">
        <v>23.9</v>
      </c>
      <c r="B44">
        <f>D21</f>
        <v>868.1377</v>
      </c>
    </row>
    <row r="45" spans="1:12" x14ac:dyDescent="0.25">
      <c r="A45">
        <v>24</v>
      </c>
      <c r="B45">
        <f>D24</f>
        <v>955.24919999999986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E41" sqref="E41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270</v>
      </c>
      <c r="B2">
        <v>23.4</v>
      </c>
      <c r="F2">
        <v>-7.94773</v>
      </c>
      <c r="G2">
        <v>412.12200000000001</v>
      </c>
      <c r="H2">
        <v>891.05499999999995</v>
      </c>
      <c r="I2">
        <v>1380.97</v>
      </c>
      <c r="J2">
        <v>1866.46</v>
      </c>
      <c r="K2">
        <v>2336.84</v>
      </c>
      <c r="L2">
        <v>2814.12</v>
      </c>
      <c r="M2">
        <v>3285.27</v>
      </c>
      <c r="N2">
        <v>3770.51</v>
      </c>
      <c r="O2">
        <v>4258.37</v>
      </c>
    </row>
    <row r="3" spans="1:21" x14ac:dyDescent="0.25">
      <c r="D3">
        <f>AVERAGE(F3:N3)</f>
        <v>474.03530333333333</v>
      </c>
      <c r="F3">
        <f>G2-F2</f>
        <v>420.06972999999999</v>
      </c>
      <c r="G3">
        <f t="shared" ref="G3:N3" si="0">H2-G2</f>
        <v>478.93299999999994</v>
      </c>
      <c r="H3">
        <f t="shared" si="0"/>
        <v>489.91500000000008</v>
      </c>
      <c r="I3">
        <f t="shared" si="0"/>
        <v>485.49</v>
      </c>
      <c r="J3">
        <f t="shared" si="0"/>
        <v>470.38000000000011</v>
      </c>
      <c r="K3">
        <f t="shared" si="0"/>
        <v>477.27999999999975</v>
      </c>
      <c r="L3">
        <f t="shared" si="0"/>
        <v>471.15000000000009</v>
      </c>
      <c r="M3">
        <f t="shared" si="0"/>
        <v>485.24000000000024</v>
      </c>
      <c r="N3">
        <f t="shared" si="0"/>
        <v>487.85999999999967</v>
      </c>
    </row>
    <row r="5" spans="1:21" x14ac:dyDescent="0.25">
      <c r="A5">
        <v>270</v>
      </c>
      <c r="B5">
        <v>23.6</v>
      </c>
      <c r="F5">
        <v>-29.856999999999999</v>
      </c>
      <c r="G5">
        <v>487.51</v>
      </c>
      <c r="H5">
        <v>1131.4100000000001</v>
      </c>
      <c r="I5">
        <v>1765.86</v>
      </c>
      <c r="J5">
        <v>2400.8200000000002</v>
      </c>
      <c r="K5">
        <v>3015.11</v>
      </c>
      <c r="L5">
        <v>3644.95</v>
      </c>
      <c r="M5">
        <v>4265.51</v>
      </c>
      <c r="N5">
        <v>4901.76</v>
      </c>
      <c r="O5">
        <v>5531.55</v>
      </c>
      <c r="P5">
        <v>6166.23</v>
      </c>
      <c r="Q5">
        <v>6804.59</v>
      </c>
      <c r="R5">
        <v>7430.88</v>
      </c>
      <c r="S5">
        <v>8079.32</v>
      </c>
      <c r="T5">
        <v>8706.7000000000007</v>
      </c>
    </row>
    <row r="6" spans="1:21" x14ac:dyDescent="0.25">
      <c r="D6">
        <f>AVERAGE(F6:T6)</f>
        <v>624.03978571428581</v>
      </c>
      <c r="F6">
        <f>G5-F5</f>
        <v>517.36699999999996</v>
      </c>
      <c r="G6">
        <f t="shared" ref="G6:S6" si="1">H5-G5</f>
        <v>643.90000000000009</v>
      </c>
      <c r="H6">
        <f t="shared" si="1"/>
        <v>634.44999999999982</v>
      </c>
      <c r="I6">
        <f t="shared" si="1"/>
        <v>634.96000000000026</v>
      </c>
      <c r="J6">
        <f t="shared" si="1"/>
        <v>614.29</v>
      </c>
      <c r="K6">
        <f t="shared" si="1"/>
        <v>629.83999999999969</v>
      </c>
      <c r="L6">
        <f t="shared" si="1"/>
        <v>620.5600000000004</v>
      </c>
      <c r="M6">
        <f t="shared" si="1"/>
        <v>636.25</v>
      </c>
      <c r="N6">
        <f t="shared" si="1"/>
        <v>629.79</v>
      </c>
      <c r="O6">
        <f t="shared" si="1"/>
        <v>634.67999999999938</v>
      </c>
      <c r="P6">
        <f t="shared" si="1"/>
        <v>638.36000000000058</v>
      </c>
      <c r="Q6">
        <f t="shared" si="1"/>
        <v>626.29</v>
      </c>
      <c r="R6">
        <f t="shared" si="1"/>
        <v>648.4399999999996</v>
      </c>
      <c r="S6">
        <f t="shared" si="1"/>
        <v>627.38000000000102</v>
      </c>
    </row>
    <row r="8" spans="1:21" x14ac:dyDescent="0.25">
      <c r="A8">
        <v>270</v>
      </c>
      <c r="B8">
        <v>23.8</v>
      </c>
      <c r="F8">
        <v>-69.265799999999999</v>
      </c>
      <c r="G8">
        <v>649.93299999999999</v>
      </c>
      <c r="H8">
        <v>1393.25</v>
      </c>
      <c r="I8">
        <v>2158.08</v>
      </c>
      <c r="J8">
        <v>2943.49</v>
      </c>
      <c r="K8">
        <v>3721.04</v>
      </c>
      <c r="L8">
        <v>4494.3999999999996</v>
      </c>
      <c r="M8">
        <v>5262.97</v>
      </c>
      <c r="N8">
        <v>6033.87</v>
      </c>
      <c r="O8">
        <v>6791.6</v>
      </c>
      <c r="P8">
        <v>7585.02</v>
      </c>
      <c r="Q8">
        <v>8361.2099999999991</v>
      </c>
      <c r="R8">
        <v>9135.33</v>
      </c>
      <c r="S8">
        <v>9906.4500000000007</v>
      </c>
    </row>
    <row r="9" spans="1:21" x14ac:dyDescent="0.25">
      <c r="D9">
        <f>AVERAGE(F9:Q9)</f>
        <v>767.04965000000004</v>
      </c>
      <c r="F9">
        <f>G8-F8</f>
        <v>719.19880000000001</v>
      </c>
      <c r="G9">
        <f t="shared" ref="G9:R9" si="2">H8-G8</f>
        <v>743.31700000000001</v>
      </c>
      <c r="H9">
        <f t="shared" si="2"/>
        <v>764.82999999999993</v>
      </c>
      <c r="I9">
        <f t="shared" si="2"/>
        <v>785.40999999999985</v>
      </c>
      <c r="J9">
        <f t="shared" si="2"/>
        <v>777.55000000000018</v>
      </c>
      <c r="K9">
        <f t="shared" si="2"/>
        <v>773.35999999999967</v>
      </c>
      <c r="L9">
        <f t="shared" si="2"/>
        <v>768.57000000000062</v>
      </c>
      <c r="M9">
        <f t="shared" si="2"/>
        <v>770.89999999999964</v>
      </c>
      <c r="N9">
        <f t="shared" si="2"/>
        <v>757.73000000000047</v>
      </c>
      <c r="O9">
        <f t="shared" si="2"/>
        <v>793.42000000000007</v>
      </c>
      <c r="P9">
        <f t="shared" si="2"/>
        <v>776.18999999999869</v>
      </c>
      <c r="Q9">
        <f t="shared" si="2"/>
        <v>774.1200000000008</v>
      </c>
      <c r="R9">
        <f t="shared" si="2"/>
        <v>771.1200000000008</v>
      </c>
    </row>
    <row r="11" spans="1:21" x14ac:dyDescent="0.25">
      <c r="A11">
        <v>270</v>
      </c>
      <c r="B11">
        <v>24</v>
      </c>
      <c r="C11" t="s">
        <v>6</v>
      </c>
      <c r="F11">
        <v>-102.76900000000001</v>
      </c>
      <c r="G11">
        <v>784.10699999999997</v>
      </c>
      <c r="H11">
        <v>1666.05</v>
      </c>
      <c r="I11">
        <v>2547.1</v>
      </c>
      <c r="J11">
        <v>3455.15</v>
      </c>
      <c r="K11">
        <v>4384.26</v>
      </c>
      <c r="L11">
        <v>5310.23</v>
      </c>
      <c r="M11">
        <v>6227.62</v>
      </c>
      <c r="N11">
        <v>7152.93</v>
      </c>
      <c r="O11">
        <v>8064.87</v>
      </c>
      <c r="P11">
        <v>8995.0400000000009</v>
      </c>
      <c r="Q11">
        <v>9927.76</v>
      </c>
      <c r="R11">
        <v>10852.3</v>
      </c>
      <c r="S11">
        <v>11779.9</v>
      </c>
    </row>
    <row r="12" spans="1:21" x14ac:dyDescent="0.25">
      <c r="D12">
        <f>AVERAGE(E12:AC12)</f>
        <v>914.05146153846158</v>
      </c>
      <c r="F12">
        <f>G11-F11</f>
        <v>886.87599999999998</v>
      </c>
      <c r="G12">
        <f t="shared" ref="G12:Q12" si="3">H11-G11</f>
        <v>881.94299999999998</v>
      </c>
      <c r="H12">
        <f t="shared" si="3"/>
        <v>881.05</v>
      </c>
      <c r="I12">
        <f t="shared" si="3"/>
        <v>908.05000000000018</v>
      </c>
      <c r="J12">
        <f t="shared" si="3"/>
        <v>929.11000000000013</v>
      </c>
      <c r="K12">
        <f t="shared" si="3"/>
        <v>925.96999999999935</v>
      </c>
      <c r="L12">
        <f t="shared" si="3"/>
        <v>917.39000000000033</v>
      </c>
      <c r="M12">
        <f t="shared" si="3"/>
        <v>925.3100000000004</v>
      </c>
      <c r="N12">
        <f t="shared" si="3"/>
        <v>911.9399999999996</v>
      </c>
      <c r="O12">
        <f t="shared" si="3"/>
        <v>930.17000000000098</v>
      </c>
      <c r="P12">
        <f t="shared" si="3"/>
        <v>932.71999999999935</v>
      </c>
      <c r="Q12">
        <f t="shared" si="3"/>
        <v>924.53999999999905</v>
      </c>
      <c r="R12">
        <f>S11-R11</f>
        <v>927.60000000000036</v>
      </c>
    </row>
    <row r="14" spans="1:21" x14ac:dyDescent="0.25">
      <c r="A14">
        <v>270</v>
      </c>
      <c r="B14">
        <v>24.2</v>
      </c>
      <c r="C14" t="s">
        <v>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13" x14ac:dyDescent="0.25">
      <c r="A17">
        <v>270</v>
      </c>
      <c r="B17">
        <v>24.4</v>
      </c>
      <c r="C17" t="s">
        <v>8</v>
      </c>
    </row>
    <row r="18" spans="1:13" x14ac:dyDescent="0.25">
      <c r="D18">
        <f>AVERAGE(F18:AD18)</f>
        <v>0</v>
      </c>
      <c r="F18">
        <f>G17-F17</f>
        <v>0</v>
      </c>
      <c r="G18">
        <f t="shared" ref="G18:M18" si="5">H17-G17</f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</row>
    <row r="20" spans="1:13" x14ac:dyDescent="0.25">
      <c r="A20">
        <v>270</v>
      </c>
      <c r="B20">
        <v>24.6</v>
      </c>
      <c r="C20" t="s">
        <v>9</v>
      </c>
    </row>
    <row r="21" spans="1:13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3" x14ac:dyDescent="0.25">
      <c r="A25" t="s">
        <v>2</v>
      </c>
      <c r="B25" t="s">
        <v>4</v>
      </c>
      <c r="D25" t="s">
        <v>5</v>
      </c>
      <c r="E25" t="s">
        <v>13</v>
      </c>
      <c r="G25" t="s">
        <v>11</v>
      </c>
      <c r="H25" t="s">
        <v>12</v>
      </c>
    </row>
    <row r="26" spans="1:13" x14ac:dyDescent="0.25">
      <c r="A26">
        <v>23.4</v>
      </c>
      <c r="B26">
        <f>D3</f>
        <v>474.03530333333333</v>
      </c>
      <c r="D26">
        <f>16642/731.53</f>
        <v>22.749579648134731</v>
      </c>
      <c r="E26">
        <f>D26*(G29^2 + H29^2)^0.5</f>
        <v>0.20443580508993353</v>
      </c>
      <c r="G26">
        <v>731.52917000000002</v>
      </c>
      <c r="H26">
        <v>-16642.447270000001</v>
      </c>
    </row>
    <row r="27" spans="1:13" x14ac:dyDescent="0.25">
      <c r="A27">
        <v>23.6</v>
      </c>
      <c r="B27">
        <f>D6</f>
        <v>624.03978571428581</v>
      </c>
      <c r="G27">
        <v>4.5522600000000004</v>
      </c>
      <c r="H27">
        <v>107.89343</v>
      </c>
    </row>
    <row r="28" spans="1:13" x14ac:dyDescent="0.25">
      <c r="A28">
        <v>23.8</v>
      </c>
      <c r="B28">
        <f>D9</f>
        <v>767.04965000000004</v>
      </c>
    </row>
    <row r="29" spans="1:13" x14ac:dyDescent="0.25">
      <c r="A29">
        <v>24</v>
      </c>
      <c r="B29">
        <f>D12</f>
        <v>914.05146153846158</v>
      </c>
      <c r="G29">
        <f>G27/G26</f>
        <v>6.2229370839716486E-3</v>
      </c>
      <c r="H29">
        <f>H27/H26</f>
        <v>-6.4830266997144576E-3</v>
      </c>
    </row>
    <row r="30" spans="1:13" x14ac:dyDescent="0.25">
      <c r="A30">
        <v>24.2</v>
      </c>
      <c r="B30">
        <f>D15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selection activeCell="A25" sqref="A25:B30"/>
    </sheetView>
  </sheetViews>
  <sheetFormatPr defaultRowHeight="15" x14ac:dyDescent="0.25"/>
  <cols>
    <col min="5" max="5" width="9.5703125" customWidth="1"/>
  </cols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272</v>
      </c>
      <c r="B2">
        <v>23.4</v>
      </c>
      <c r="F2">
        <v>-5.4656900000000004</v>
      </c>
      <c r="G2">
        <v>423.31</v>
      </c>
      <c r="H2">
        <v>900.298</v>
      </c>
      <c r="I2">
        <v>1391.39</v>
      </c>
      <c r="J2">
        <v>1891.84</v>
      </c>
      <c r="K2">
        <v>2391.0700000000002</v>
      </c>
      <c r="L2">
        <v>2889.46</v>
      </c>
      <c r="M2">
        <v>3378.74</v>
      </c>
      <c r="N2">
        <v>3878.19</v>
      </c>
      <c r="O2">
        <v>4372.99</v>
      </c>
      <c r="P2">
        <v>4877.32</v>
      </c>
      <c r="Q2">
        <v>5376.91</v>
      </c>
      <c r="R2">
        <v>5883.95</v>
      </c>
    </row>
    <row r="3" spans="1:21" x14ac:dyDescent="0.25">
      <c r="D3">
        <f>AVERAGE(G3:Q3)</f>
        <v>496.4218181818182</v>
      </c>
      <c r="F3">
        <f>G2-F2</f>
        <v>428.77569</v>
      </c>
      <c r="G3">
        <f t="shared" ref="G3:N3" si="0">H2-G2</f>
        <v>476.988</v>
      </c>
      <c r="H3">
        <f t="shared" si="0"/>
        <v>491.0920000000001</v>
      </c>
      <c r="I3">
        <f t="shared" si="0"/>
        <v>500.44999999999982</v>
      </c>
      <c r="J3">
        <f t="shared" si="0"/>
        <v>499.23000000000025</v>
      </c>
      <c r="K3">
        <f t="shared" si="0"/>
        <v>498.38999999999987</v>
      </c>
      <c r="L3">
        <f t="shared" si="0"/>
        <v>489.27999999999975</v>
      </c>
      <c r="M3">
        <f t="shared" si="0"/>
        <v>499.45000000000027</v>
      </c>
      <c r="N3">
        <f t="shared" si="0"/>
        <v>494.79999999999973</v>
      </c>
      <c r="O3">
        <f t="shared" ref="O3" si="1">P2-O2</f>
        <v>504.32999999999993</v>
      </c>
      <c r="P3">
        <f t="shared" ref="P3" si="2">Q2-P2</f>
        <v>499.59000000000015</v>
      </c>
      <c r="Q3">
        <f t="shared" ref="Q3" si="3">R2-Q2</f>
        <v>507.03999999999996</v>
      </c>
    </row>
    <row r="5" spans="1:21" x14ac:dyDescent="0.25">
      <c r="A5">
        <v>272</v>
      </c>
      <c r="B5">
        <v>23.6</v>
      </c>
      <c r="F5">
        <v>-43.322099999999999</v>
      </c>
      <c r="G5">
        <v>576.53899999999999</v>
      </c>
      <c r="H5">
        <v>1196.9000000000001</v>
      </c>
      <c r="I5">
        <v>1824.04</v>
      </c>
      <c r="J5">
        <v>2452.75</v>
      </c>
      <c r="K5">
        <v>3088.9</v>
      </c>
      <c r="L5">
        <v>3732.3</v>
      </c>
      <c r="M5">
        <v>4369.7299999999996</v>
      </c>
      <c r="N5">
        <v>5014.16</v>
      </c>
      <c r="O5">
        <v>5665.63</v>
      </c>
      <c r="P5">
        <v>6302.7</v>
      </c>
      <c r="Q5">
        <v>6958.3</v>
      </c>
    </row>
    <row r="6" spans="1:21" x14ac:dyDescent="0.25">
      <c r="D6">
        <f>AVERAGE(G6:T6)</f>
        <v>638.17609999999991</v>
      </c>
      <c r="F6">
        <f>G5-F5</f>
        <v>619.86109999999996</v>
      </c>
      <c r="G6">
        <f t="shared" ref="G6:P6" si="4">H5-G5</f>
        <v>620.3610000000001</v>
      </c>
      <c r="H6">
        <f t="shared" si="4"/>
        <v>627.13999999999987</v>
      </c>
      <c r="I6">
        <f t="shared" si="4"/>
        <v>628.71</v>
      </c>
      <c r="J6">
        <f t="shared" si="4"/>
        <v>636.15000000000009</v>
      </c>
      <c r="K6">
        <f t="shared" si="4"/>
        <v>643.40000000000009</v>
      </c>
      <c r="L6">
        <f t="shared" si="4"/>
        <v>637.42999999999938</v>
      </c>
      <c r="M6">
        <f t="shared" si="4"/>
        <v>644.43000000000029</v>
      </c>
      <c r="N6">
        <f t="shared" si="4"/>
        <v>651.47000000000025</v>
      </c>
      <c r="O6">
        <f t="shared" si="4"/>
        <v>637.06999999999971</v>
      </c>
      <c r="P6">
        <f t="shared" si="4"/>
        <v>655.60000000000036</v>
      </c>
    </row>
    <row r="8" spans="1:21" x14ac:dyDescent="0.25">
      <c r="A8">
        <v>272</v>
      </c>
      <c r="B8">
        <v>23.8</v>
      </c>
      <c r="F8">
        <v>-72.778899999999993</v>
      </c>
      <c r="G8">
        <v>688.43200000000002</v>
      </c>
      <c r="H8">
        <v>1441.47</v>
      </c>
      <c r="I8">
        <v>2199.1</v>
      </c>
      <c r="J8">
        <v>2973.91</v>
      </c>
      <c r="K8">
        <v>3770.09</v>
      </c>
      <c r="L8">
        <v>4569.63</v>
      </c>
      <c r="M8">
        <v>5375.37</v>
      </c>
      <c r="N8">
        <v>6163.33</v>
      </c>
      <c r="O8">
        <v>6959.1</v>
      </c>
      <c r="P8">
        <v>7750.28</v>
      </c>
      <c r="Q8">
        <v>8550.86</v>
      </c>
      <c r="R8">
        <v>9340.89</v>
      </c>
    </row>
    <row r="9" spans="1:21" x14ac:dyDescent="0.25">
      <c r="D9">
        <f>AVERAGE(G9:Q9)</f>
        <v>786.58709090909076</v>
      </c>
      <c r="F9">
        <f>G8-F8</f>
        <v>761.21090000000004</v>
      </c>
      <c r="G9">
        <f t="shared" ref="G9:Q9" si="5">H8-G8</f>
        <v>753.03800000000001</v>
      </c>
      <c r="H9">
        <f t="shared" si="5"/>
        <v>757.62999999999988</v>
      </c>
      <c r="I9">
        <f t="shared" si="5"/>
        <v>774.81</v>
      </c>
      <c r="J9">
        <f t="shared" si="5"/>
        <v>796.18000000000029</v>
      </c>
      <c r="K9">
        <f t="shared" si="5"/>
        <v>799.54</v>
      </c>
      <c r="L9">
        <f t="shared" si="5"/>
        <v>805.73999999999978</v>
      </c>
      <c r="M9">
        <f t="shared" si="5"/>
        <v>787.96</v>
      </c>
      <c r="N9">
        <f t="shared" si="5"/>
        <v>795.77000000000044</v>
      </c>
      <c r="O9">
        <f t="shared" si="5"/>
        <v>791.17999999999938</v>
      </c>
      <c r="P9">
        <f t="shared" si="5"/>
        <v>800.58000000000084</v>
      </c>
      <c r="Q9">
        <f t="shared" si="5"/>
        <v>790.02999999999884</v>
      </c>
    </row>
    <row r="11" spans="1:21" x14ac:dyDescent="0.25">
      <c r="A11">
        <v>272</v>
      </c>
      <c r="B11">
        <v>24</v>
      </c>
      <c r="C11" t="s">
        <v>6</v>
      </c>
      <c r="F11">
        <v>-103.53</v>
      </c>
      <c r="G11">
        <v>787.59900000000005</v>
      </c>
      <c r="H11">
        <v>1672.75</v>
      </c>
      <c r="I11">
        <v>2579.3200000000002</v>
      </c>
      <c r="J11">
        <v>3514.67</v>
      </c>
      <c r="K11">
        <v>4462.37</v>
      </c>
      <c r="L11">
        <v>5417.15</v>
      </c>
      <c r="M11">
        <v>6351.37</v>
      </c>
      <c r="N11">
        <v>7291.09</v>
      </c>
      <c r="O11">
        <v>8225.65</v>
      </c>
      <c r="P11">
        <v>9169.39</v>
      </c>
      <c r="Q11">
        <v>10121.1</v>
      </c>
      <c r="R11">
        <v>11058.1</v>
      </c>
      <c r="S11">
        <v>11995.6</v>
      </c>
      <c r="T11">
        <v>12951.8</v>
      </c>
      <c r="U11">
        <v>13900.5</v>
      </c>
    </row>
    <row r="12" spans="1:21" x14ac:dyDescent="0.25">
      <c r="D12">
        <f>AVERAGE(G12:T12)</f>
        <v>936.6357857142857</v>
      </c>
      <c r="F12">
        <f>G11-F11</f>
        <v>891.12900000000002</v>
      </c>
      <c r="G12">
        <f t="shared" ref="G12:Q12" si="6">H11-G11</f>
        <v>885.15099999999995</v>
      </c>
      <c r="H12">
        <f t="shared" si="6"/>
        <v>906.57000000000016</v>
      </c>
      <c r="I12">
        <f t="shared" si="6"/>
        <v>935.34999999999991</v>
      </c>
      <c r="J12">
        <f t="shared" si="6"/>
        <v>947.69999999999982</v>
      </c>
      <c r="K12">
        <f t="shared" si="6"/>
        <v>954.77999999999975</v>
      </c>
      <c r="L12">
        <f t="shared" si="6"/>
        <v>934.22000000000025</v>
      </c>
      <c r="M12">
        <f t="shared" si="6"/>
        <v>939.72000000000025</v>
      </c>
      <c r="N12">
        <f t="shared" si="6"/>
        <v>934.55999999999949</v>
      </c>
      <c r="O12">
        <f t="shared" si="6"/>
        <v>943.73999999999978</v>
      </c>
      <c r="P12">
        <f t="shared" si="6"/>
        <v>951.71000000000095</v>
      </c>
      <c r="Q12">
        <f t="shared" si="6"/>
        <v>937</v>
      </c>
      <c r="R12">
        <f>S11-R11</f>
        <v>937.5</v>
      </c>
      <c r="S12">
        <f t="shared" ref="S12:T12" si="7">T11-S11</f>
        <v>956.19999999999891</v>
      </c>
      <c r="T12">
        <f t="shared" si="7"/>
        <v>948.70000000000073</v>
      </c>
    </row>
    <row r="14" spans="1:21" x14ac:dyDescent="0.25">
      <c r="A14">
        <v>272</v>
      </c>
      <c r="B14">
        <v>24.2</v>
      </c>
      <c r="C14" t="s">
        <v>7</v>
      </c>
      <c r="F14">
        <v>-149.98400000000001</v>
      </c>
      <c r="G14">
        <v>894.85500000000002</v>
      </c>
      <c r="H14">
        <v>1922.53</v>
      </c>
      <c r="I14">
        <v>2978.98</v>
      </c>
      <c r="J14">
        <v>4057.88</v>
      </c>
      <c r="K14">
        <v>5139.41</v>
      </c>
      <c r="L14">
        <v>6221.51</v>
      </c>
      <c r="M14">
        <v>7299.49</v>
      </c>
      <c r="N14">
        <v>8383.2800000000007</v>
      </c>
      <c r="O14">
        <v>9483.02</v>
      </c>
      <c r="P14">
        <v>10584</v>
      </c>
      <c r="Q14">
        <v>11684.1</v>
      </c>
      <c r="R14">
        <v>12771.3</v>
      </c>
      <c r="S14">
        <v>13860</v>
      </c>
    </row>
    <row r="15" spans="1:21" x14ac:dyDescent="0.25">
      <c r="D15">
        <f>AVERAGE(G15:AD15)</f>
        <v>1080.42875</v>
      </c>
      <c r="F15">
        <f>G14-F14</f>
        <v>1044.8389999999999</v>
      </c>
      <c r="G15">
        <f t="shared" ref="G15:R15" si="8">H14-G14</f>
        <v>1027.675</v>
      </c>
      <c r="H15">
        <f t="shared" si="8"/>
        <v>1056.45</v>
      </c>
      <c r="I15">
        <f t="shared" si="8"/>
        <v>1078.9000000000001</v>
      </c>
      <c r="J15">
        <f t="shared" si="8"/>
        <v>1081.5299999999997</v>
      </c>
      <c r="K15">
        <f t="shared" si="8"/>
        <v>1082.1000000000004</v>
      </c>
      <c r="L15">
        <f t="shared" si="8"/>
        <v>1077.9799999999996</v>
      </c>
      <c r="M15">
        <f t="shared" si="8"/>
        <v>1083.7900000000009</v>
      </c>
      <c r="N15">
        <f t="shared" si="8"/>
        <v>1099.7399999999998</v>
      </c>
      <c r="O15">
        <f t="shared" si="8"/>
        <v>1100.9799999999996</v>
      </c>
      <c r="P15">
        <f t="shared" si="8"/>
        <v>1100.1000000000004</v>
      </c>
      <c r="Q15">
        <f t="shared" si="8"/>
        <v>1087.1999999999989</v>
      </c>
      <c r="R15">
        <f t="shared" si="8"/>
        <v>1088.7000000000007</v>
      </c>
    </row>
    <row r="17" spans="1:13" x14ac:dyDescent="0.25">
      <c r="A17">
        <v>272</v>
      </c>
      <c r="B17">
        <v>24.4</v>
      </c>
      <c r="C17" t="s">
        <v>8</v>
      </c>
    </row>
    <row r="18" spans="1:13" x14ac:dyDescent="0.25">
      <c r="D18">
        <f>AVERAGE(F18:AD18)</f>
        <v>0</v>
      </c>
      <c r="F18">
        <f>G17-F17</f>
        <v>0</v>
      </c>
      <c r="G18">
        <f t="shared" ref="G18:M18" si="9">H17-G17</f>
        <v>0</v>
      </c>
      <c r="H18">
        <f t="shared" si="9"/>
        <v>0</v>
      </c>
      <c r="I18">
        <f t="shared" si="9"/>
        <v>0</v>
      </c>
      <c r="J18">
        <f t="shared" si="9"/>
        <v>0</v>
      </c>
      <c r="K18">
        <f t="shared" si="9"/>
        <v>0</v>
      </c>
      <c r="L18">
        <f t="shared" si="9"/>
        <v>0</v>
      </c>
      <c r="M18">
        <f t="shared" si="9"/>
        <v>0</v>
      </c>
    </row>
    <row r="20" spans="1:13" x14ac:dyDescent="0.25">
      <c r="A20">
        <v>272</v>
      </c>
      <c r="B20">
        <v>24.6</v>
      </c>
      <c r="C20" t="s">
        <v>9</v>
      </c>
    </row>
    <row r="21" spans="1:13" x14ac:dyDescent="0.25">
      <c r="D21">
        <f>AVERAGE(F21:AD21)</f>
        <v>0</v>
      </c>
      <c r="F21">
        <f>G20-F20</f>
        <v>0</v>
      </c>
      <c r="G21">
        <f t="shared" ref="G21:L21" si="10">H20-G20</f>
        <v>0</v>
      </c>
      <c r="H21">
        <f t="shared" si="10"/>
        <v>0</v>
      </c>
      <c r="I21">
        <f t="shared" si="10"/>
        <v>0</v>
      </c>
      <c r="J21">
        <f t="shared" si="10"/>
        <v>0</v>
      </c>
      <c r="K21">
        <f t="shared" si="10"/>
        <v>0</v>
      </c>
      <c r="L21">
        <f t="shared" si="10"/>
        <v>0</v>
      </c>
    </row>
    <row r="25" spans="1:13" x14ac:dyDescent="0.25">
      <c r="A25" t="s">
        <v>2</v>
      </c>
      <c r="B25" t="s">
        <v>4</v>
      </c>
      <c r="D25" t="s">
        <v>5</v>
      </c>
      <c r="E25" t="s">
        <v>13</v>
      </c>
      <c r="G25" t="s">
        <v>11</v>
      </c>
      <c r="H25" t="s">
        <v>12</v>
      </c>
    </row>
    <row r="26" spans="1:13" x14ac:dyDescent="0.25">
      <c r="A26">
        <v>23.4</v>
      </c>
      <c r="B26">
        <f>D3</f>
        <v>496.4218181818182</v>
      </c>
      <c r="D26">
        <f>-H26/G26</f>
        <v>22.725790647405752</v>
      </c>
      <c r="E26">
        <f>D26*(G29^2 + H29^2)^0.5</f>
        <v>0.17917055555172792</v>
      </c>
      <c r="G26">
        <v>733.23676999999998</v>
      </c>
      <c r="H26">
        <v>-16663.385330000001</v>
      </c>
    </row>
    <row r="27" spans="1:13" x14ac:dyDescent="0.25">
      <c r="A27">
        <v>23.6</v>
      </c>
      <c r="B27">
        <f>D6</f>
        <v>638.17609999999991</v>
      </c>
      <c r="G27">
        <v>3.9920900000000001</v>
      </c>
      <c r="H27">
        <v>95.018460000000005</v>
      </c>
    </row>
    <row r="28" spans="1:13" x14ac:dyDescent="0.25">
      <c r="A28">
        <v>23.8</v>
      </c>
      <c r="B28">
        <f>D9</f>
        <v>786.58709090909076</v>
      </c>
    </row>
    <row r="29" spans="1:13" x14ac:dyDescent="0.25">
      <c r="A29">
        <v>24</v>
      </c>
      <c r="B29">
        <f>D12</f>
        <v>936.6357857142857</v>
      </c>
      <c r="G29">
        <f>G27/G26</f>
        <v>5.4444760046608144E-3</v>
      </c>
      <c r="H29">
        <f>H27/H26</f>
        <v>-5.7022302562332932E-3</v>
      </c>
    </row>
    <row r="30" spans="1:13" x14ac:dyDescent="0.25">
      <c r="A30">
        <v>24.2</v>
      </c>
      <c r="B30">
        <f>D15</f>
        <v>1080.42875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workbookViewId="0">
      <selection activeCell="A22" sqref="A22:B26"/>
    </sheetView>
  </sheetViews>
  <sheetFormatPr defaultRowHeight="15" x14ac:dyDescent="0.25"/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275</v>
      </c>
      <c r="B2">
        <v>23.6</v>
      </c>
      <c r="F2">
        <v>-34.254800000000003</v>
      </c>
      <c r="G2">
        <v>490.26900000000001</v>
      </c>
      <c r="H2">
        <v>1077.54</v>
      </c>
      <c r="I2">
        <v>1680.33</v>
      </c>
      <c r="J2">
        <v>2293.52</v>
      </c>
      <c r="K2">
        <v>2907.7</v>
      </c>
      <c r="L2">
        <v>3536.9</v>
      </c>
      <c r="M2">
        <v>4144.09</v>
      </c>
      <c r="N2">
        <v>4748.1099999999997</v>
      </c>
      <c r="O2">
        <v>5361.89</v>
      </c>
      <c r="P2">
        <v>5979.12</v>
      </c>
      <c r="Q2">
        <v>6592.96</v>
      </c>
      <c r="R2">
        <v>7185.24</v>
      </c>
      <c r="S2">
        <v>7832.01</v>
      </c>
      <c r="T2">
        <v>8426.4699999999993</v>
      </c>
      <c r="U2">
        <v>9037.7900000000009</v>
      </c>
    </row>
    <row r="3" spans="1:21" x14ac:dyDescent="0.25">
      <c r="D3">
        <f>AVERAGE(F3:T3)</f>
        <v>604.80298666666681</v>
      </c>
      <c r="F3">
        <f>G2-F2</f>
        <v>524.52380000000005</v>
      </c>
      <c r="G3">
        <f t="shared" ref="G3:T3" si="0">H2-G2</f>
        <v>587.27099999999996</v>
      </c>
      <c r="H3">
        <f t="shared" si="0"/>
        <v>602.79</v>
      </c>
      <c r="I3">
        <f t="shared" si="0"/>
        <v>613.19000000000005</v>
      </c>
      <c r="J3">
        <f t="shared" si="0"/>
        <v>614.17999999999984</v>
      </c>
      <c r="K3">
        <f t="shared" si="0"/>
        <v>629.20000000000027</v>
      </c>
      <c r="L3">
        <f t="shared" si="0"/>
        <v>607.19000000000005</v>
      </c>
      <c r="M3">
        <f t="shared" si="0"/>
        <v>604.01999999999953</v>
      </c>
      <c r="N3">
        <f t="shared" si="0"/>
        <v>613.78000000000065</v>
      </c>
      <c r="O3">
        <f t="shared" si="0"/>
        <v>617.22999999999956</v>
      </c>
      <c r="P3">
        <f t="shared" si="0"/>
        <v>613.84000000000015</v>
      </c>
      <c r="Q3">
        <f t="shared" si="0"/>
        <v>592.27999999999975</v>
      </c>
      <c r="R3">
        <f t="shared" si="0"/>
        <v>646.77000000000044</v>
      </c>
      <c r="S3">
        <f t="shared" si="0"/>
        <v>594.45999999999913</v>
      </c>
      <c r="T3">
        <f t="shared" si="0"/>
        <v>611.32000000000153</v>
      </c>
    </row>
    <row r="5" spans="1:21" x14ac:dyDescent="0.25">
      <c r="A5">
        <v>275</v>
      </c>
      <c r="B5">
        <v>23.8</v>
      </c>
      <c r="F5">
        <v>-75.784599999999998</v>
      </c>
      <c r="G5">
        <v>616.94799999999998</v>
      </c>
      <c r="H5">
        <v>1351.18</v>
      </c>
      <c r="I5">
        <v>2087.86</v>
      </c>
      <c r="J5">
        <v>2831.69</v>
      </c>
      <c r="K5">
        <v>3587.52</v>
      </c>
      <c r="L5">
        <v>4349.29</v>
      </c>
      <c r="M5">
        <v>5119.1099999999997</v>
      </c>
      <c r="N5">
        <v>5882.66</v>
      </c>
      <c r="O5">
        <v>6647.12</v>
      </c>
      <c r="P5">
        <v>7408.18</v>
      </c>
      <c r="Q5">
        <v>8168.5</v>
      </c>
    </row>
    <row r="6" spans="1:21" x14ac:dyDescent="0.25">
      <c r="D6">
        <f>AVERAGE(F6:Q6)</f>
        <v>749.4804181818181</v>
      </c>
      <c r="F6">
        <f>G5-F5</f>
        <v>692.73259999999993</v>
      </c>
      <c r="G6">
        <f t="shared" ref="G6:P6" si="1">H5-G5</f>
        <v>734.23200000000008</v>
      </c>
      <c r="H6">
        <f t="shared" si="1"/>
        <v>736.68000000000006</v>
      </c>
      <c r="I6">
        <f t="shared" si="1"/>
        <v>743.82999999999993</v>
      </c>
      <c r="J6">
        <f t="shared" si="1"/>
        <v>755.82999999999993</v>
      </c>
      <c r="K6">
        <f t="shared" si="1"/>
        <v>761.77</v>
      </c>
      <c r="L6">
        <f t="shared" si="1"/>
        <v>769.81999999999971</v>
      </c>
      <c r="M6">
        <f t="shared" si="1"/>
        <v>763.55000000000018</v>
      </c>
      <c r="N6">
        <f t="shared" si="1"/>
        <v>764.46</v>
      </c>
      <c r="O6">
        <f t="shared" si="1"/>
        <v>761.0600000000004</v>
      </c>
      <c r="P6">
        <f t="shared" si="1"/>
        <v>760.31999999999971</v>
      </c>
    </row>
    <row r="8" spans="1:21" x14ac:dyDescent="0.25">
      <c r="A8">
        <v>275</v>
      </c>
      <c r="B8">
        <v>24</v>
      </c>
      <c r="C8" t="s">
        <v>6</v>
      </c>
      <c r="F8">
        <v>-127.825</v>
      </c>
      <c r="G8">
        <v>754.91099999999994</v>
      </c>
      <c r="H8">
        <v>1626.17</v>
      </c>
      <c r="I8">
        <v>2478.88</v>
      </c>
      <c r="J8">
        <v>3344.36</v>
      </c>
      <c r="K8">
        <v>4255.8500000000004</v>
      </c>
      <c r="L8">
        <v>5165.95</v>
      </c>
      <c r="M8">
        <v>6107.13</v>
      </c>
      <c r="N8">
        <v>7018.95</v>
      </c>
      <c r="O8">
        <v>7924.21</v>
      </c>
      <c r="P8">
        <v>8847.48</v>
      </c>
      <c r="Q8">
        <v>9771.42</v>
      </c>
      <c r="R8">
        <v>10668.7</v>
      </c>
      <c r="S8">
        <v>11559.5</v>
      </c>
    </row>
    <row r="9" spans="1:21" x14ac:dyDescent="0.25">
      <c r="D9">
        <f>AVERAGE(E9:AC9)</f>
        <v>899.02500000000009</v>
      </c>
      <c r="F9">
        <f>G8-F8</f>
        <v>882.73599999999999</v>
      </c>
      <c r="G9">
        <f t="shared" ref="G9:L9" si="2">H8-G8</f>
        <v>871.25900000000013</v>
      </c>
      <c r="H9">
        <f t="shared" si="2"/>
        <v>852.71</v>
      </c>
      <c r="I9">
        <f t="shared" si="2"/>
        <v>865.48</v>
      </c>
      <c r="J9">
        <f t="shared" si="2"/>
        <v>911.49000000000024</v>
      </c>
      <c r="K9">
        <f t="shared" si="2"/>
        <v>910.09999999999945</v>
      </c>
      <c r="L9">
        <f t="shared" si="2"/>
        <v>941.18000000000029</v>
      </c>
      <c r="M9">
        <f t="shared" ref="M9" si="3">N8-M8</f>
        <v>911.81999999999971</v>
      </c>
      <c r="N9">
        <f t="shared" ref="N9" si="4">O8-N8</f>
        <v>905.26000000000022</v>
      </c>
      <c r="O9">
        <f t="shared" ref="O9" si="5">P8-O8</f>
        <v>923.26999999999953</v>
      </c>
      <c r="P9">
        <f t="shared" ref="P9" si="6">Q8-P8</f>
        <v>923.94000000000051</v>
      </c>
      <c r="Q9">
        <f t="shared" ref="Q9" si="7">R8-Q8</f>
        <v>897.28000000000065</v>
      </c>
      <c r="R9">
        <f>S8-R8</f>
        <v>890.79999999999927</v>
      </c>
    </row>
    <row r="11" spans="1:21" x14ac:dyDescent="0.25">
      <c r="A11">
        <v>275</v>
      </c>
      <c r="B11">
        <v>24.2</v>
      </c>
      <c r="C11" t="s">
        <v>7</v>
      </c>
      <c r="F11">
        <v>-182.38</v>
      </c>
      <c r="G11">
        <v>774.91099999999994</v>
      </c>
      <c r="H11">
        <v>1800.37</v>
      </c>
      <c r="I11">
        <v>2821.79</v>
      </c>
      <c r="J11">
        <v>3845.54</v>
      </c>
      <c r="K11">
        <v>4911.92</v>
      </c>
      <c r="L11">
        <v>5971.17</v>
      </c>
      <c r="M11">
        <v>7049.86</v>
      </c>
      <c r="N11">
        <v>8155.94</v>
      </c>
      <c r="O11">
        <v>9203.92</v>
      </c>
      <c r="P11">
        <v>10275.9</v>
      </c>
      <c r="Q11">
        <v>11303.9</v>
      </c>
      <c r="R11">
        <v>12401.2</v>
      </c>
      <c r="S11">
        <v>13396</v>
      </c>
    </row>
    <row r="12" spans="1:21" x14ac:dyDescent="0.25">
      <c r="D12">
        <f>AVERAGE(F12:AD12)</f>
        <v>1044.4907692307693</v>
      </c>
      <c r="F12">
        <f>G11-F11</f>
        <v>957.29099999999994</v>
      </c>
      <c r="G12">
        <f t="shared" ref="G12:R12" si="8">H11-G11</f>
        <v>1025.4589999999998</v>
      </c>
      <c r="H12">
        <f t="shared" si="8"/>
        <v>1021.4200000000001</v>
      </c>
      <c r="I12">
        <f t="shared" si="8"/>
        <v>1023.75</v>
      </c>
      <c r="J12">
        <f t="shared" si="8"/>
        <v>1066.3800000000001</v>
      </c>
      <c r="K12">
        <f t="shared" si="8"/>
        <v>1059.25</v>
      </c>
      <c r="L12">
        <f t="shared" si="8"/>
        <v>1078.6899999999996</v>
      </c>
      <c r="M12">
        <f t="shared" si="8"/>
        <v>1106.08</v>
      </c>
      <c r="N12">
        <f t="shared" si="8"/>
        <v>1047.9800000000005</v>
      </c>
      <c r="O12">
        <f t="shared" si="8"/>
        <v>1071.9799999999996</v>
      </c>
      <c r="P12">
        <f t="shared" si="8"/>
        <v>1028</v>
      </c>
      <c r="Q12">
        <f t="shared" si="8"/>
        <v>1097.3000000000011</v>
      </c>
      <c r="R12">
        <f t="shared" si="8"/>
        <v>994.79999999999927</v>
      </c>
    </row>
    <row r="14" spans="1:21" x14ac:dyDescent="0.25">
      <c r="A14">
        <v>275</v>
      </c>
      <c r="B14">
        <v>24.4</v>
      </c>
      <c r="C14" t="s">
        <v>8</v>
      </c>
    </row>
    <row r="15" spans="1:21" x14ac:dyDescent="0.25">
      <c r="D15">
        <f>AVERAGE(F15:AD15)</f>
        <v>0</v>
      </c>
      <c r="F15">
        <f>G14-F14</f>
        <v>0</v>
      </c>
      <c r="G15">
        <f t="shared" ref="G15:M15" si="9">H14-G14</f>
        <v>0</v>
      </c>
      <c r="H15">
        <f t="shared" si="9"/>
        <v>0</v>
      </c>
      <c r="I15">
        <f t="shared" si="9"/>
        <v>0</v>
      </c>
      <c r="J15">
        <f t="shared" si="9"/>
        <v>0</v>
      </c>
      <c r="K15">
        <f t="shared" si="9"/>
        <v>0</v>
      </c>
      <c r="L15">
        <f t="shared" si="9"/>
        <v>0</v>
      </c>
      <c r="M15">
        <f t="shared" si="9"/>
        <v>0</v>
      </c>
    </row>
    <row r="17" spans="1:12" x14ac:dyDescent="0.25">
      <c r="A17">
        <v>275</v>
      </c>
      <c r="B17">
        <v>24.6</v>
      </c>
      <c r="C17" t="s">
        <v>9</v>
      </c>
    </row>
    <row r="18" spans="1:12" x14ac:dyDescent="0.25">
      <c r="D18">
        <f>AVERAGE(F18:AD18)</f>
        <v>0</v>
      </c>
      <c r="F18">
        <f>G17-F17</f>
        <v>0</v>
      </c>
      <c r="G18">
        <f t="shared" ref="G18:L18" si="10">H17-G17</f>
        <v>0</v>
      </c>
      <c r="H18">
        <f t="shared" si="10"/>
        <v>0</v>
      </c>
      <c r="I18">
        <f t="shared" si="10"/>
        <v>0</v>
      </c>
      <c r="J18">
        <f t="shared" si="10"/>
        <v>0</v>
      </c>
      <c r="K18">
        <f t="shared" si="10"/>
        <v>0</v>
      </c>
      <c r="L18">
        <f t="shared" si="10"/>
        <v>0</v>
      </c>
    </row>
    <row r="22" spans="1:12" x14ac:dyDescent="0.25">
      <c r="A22" t="s">
        <v>2</v>
      </c>
      <c r="B22" t="s">
        <v>4</v>
      </c>
      <c r="D22" t="s">
        <v>5</v>
      </c>
      <c r="E22" t="s">
        <v>13</v>
      </c>
      <c r="G22" t="s">
        <v>11</v>
      </c>
      <c r="H22" t="s">
        <v>12</v>
      </c>
    </row>
    <row r="23" spans="1:12" x14ac:dyDescent="0.25">
      <c r="A23">
        <v>23.6</v>
      </c>
      <c r="B23">
        <f>D3</f>
        <v>604.80298666666681</v>
      </c>
      <c r="D23">
        <f>16725/734.3</f>
        <v>22.776794225793275</v>
      </c>
      <c r="E23">
        <f>D23*(G26^2 + H26^2)^0.5</f>
        <v>0.14494223558805652</v>
      </c>
      <c r="G23">
        <v>734.30395999999996</v>
      </c>
      <c r="H23">
        <v>-16725.414959999998</v>
      </c>
    </row>
    <row r="24" spans="1:12" x14ac:dyDescent="0.25">
      <c r="A24">
        <v>23.8</v>
      </c>
      <c r="B24">
        <f>D6</f>
        <v>749.4804181818181</v>
      </c>
      <c r="G24">
        <v>3.2236899999999999</v>
      </c>
      <c r="H24">
        <v>77.049660000000003</v>
      </c>
    </row>
    <row r="25" spans="1:12" x14ac:dyDescent="0.25">
      <c r="A25">
        <v>24</v>
      </c>
      <c r="B25">
        <f>D9</f>
        <v>899.02500000000009</v>
      </c>
    </row>
    <row r="26" spans="1:12" x14ac:dyDescent="0.25">
      <c r="A26">
        <v>24.2</v>
      </c>
      <c r="B26">
        <f>D12</f>
        <v>1044.4907692307693</v>
      </c>
      <c r="G26">
        <f>G24/G23</f>
        <v>4.390130212562111E-3</v>
      </c>
      <c r="H26">
        <f>H24/H23</f>
        <v>-4.6067413086174338E-3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A2" workbookViewId="0">
      <selection activeCell="A31" sqref="A31:B38"/>
    </sheetView>
  </sheetViews>
  <sheetFormatPr defaultRowHeight="15" x14ac:dyDescent="0.25"/>
  <cols>
    <col min="4" max="5" width="12" bestFit="1" customWidth="1"/>
  </cols>
  <sheetData>
    <row r="1" spans="1:23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3" x14ac:dyDescent="0.25">
      <c r="A2">
        <v>277</v>
      </c>
      <c r="B2">
        <v>23.6</v>
      </c>
      <c r="F2">
        <v>4.5501100000000001</v>
      </c>
      <c r="G2">
        <v>516.21</v>
      </c>
      <c r="H2">
        <v>1067.3699999999999</v>
      </c>
      <c r="I2">
        <v>1718.12</v>
      </c>
      <c r="J2">
        <v>2362.29</v>
      </c>
      <c r="K2">
        <v>2999.65</v>
      </c>
      <c r="L2">
        <v>3641.57</v>
      </c>
      <c r="M2">
        <v>4248.47</v>
      </c>
      <c r="N2">
        <v>4884.26</v>
      </c>
      <c r="O2">
        <v>5494.7</v>
      </c>
      <c r="P2">
        <v>6104.09</v>
      </c>
      <c r="Q2">
        <v>6722.94</v>
      </c>
      <c r="R2">
        <v>7351.41</v>
      </c>
      <c r="S2">
        <v>8003</v>
      </c>
      <c r="T2">
        <v>8603.6200000000008</v>
      </c>
      <c r="U2">
        <v>9238.74</v>
      </c>
      <c r="V2">
        <v>9846.2199999999993</v>
      </c>
      <c r="W2">
        <v>10473.299999999999</v>
      </c>
    </row>
    <row r="3" spans="1:23" x14ac:dyDescent="0.25">
      <c r="D3">
        <f>AVERAGE(H3:V3)</f>
        <v>627.0619999999999</v>
      </c>
      <c r="F3">
        <f>G2-F2</f>
        <v>511.65989000000002</v>
      </c>
      <c r="G3">
        <f t="shared" ref="G3:T3" si="0">H2-G2</f>
        <v>551.15999999999985</v>
      </c>
      <c r="H3">
        <f t="shared" si="0"/>
        <v>650.75</v>
      </c>
      <c r="I3">
        <f t="shared" si="0"/>
        <v>644.17000000000007</v>
      </c>
      <c r="J3">
        <f t="shared" si="0"/>
        <v>637.36000000000013</v>
      </c>
      <c r="K3">
        <f t="shared" si="0"/>
        <v>641.92000000000007</v>
      </c>
      <c r="L3">
        <f t="shared" si="0"/>
        <v>606.90000000000009</v>
      </c>
      <c r="M3">
        <f t="shared" si="0"/>
        <v>635.79</v>
      </c>
      <c r="N3">
        <f t="shared" si="0"/>
        <v>610.4399999999996</v>
      </c>
      <c r="O3">
        <f t="shared" si="0"/>
        <v>609.39000000000033</v>
      </c>
      <c r="P3">
        <f t="shared" si="0"/>
        <v>618.84999999999945</v>
      </c>
      <c r="Q3">
        <f t="shared" si="0"/>
        <v>628.47000000000025</v>
      </c>
      <c r="R3">
        <f t="shared" si="0"/>
        <v>651.59000000000015</v>
      </c>
      <c r="S3">
        <f t="shared" si="0"/>
        <v>600.6200000000008</v>
      </c>
      <c r="T3">
        <f t="shared" si="0"/>
        <v>635.11999999999898</v>
      </c>
      <c r="U3">
        <f>V2-U2</f>
        <v>607.47999999999956</v>
      </c>
      <c r="V3">
        <f>W2-V2</f>
        <v>627.07999999999993</v>
      </c>
      <c r="W3">
        <f>X2-W2</f>
        <v>-10473.299999999999</v>
      </c>
    </row>
    <row r="5" spans="1:23" x14ac:dyDescent="0.25">
      <c r="A5">
        <v>277</v>
      </c>
      <c r="B5">
        <v>23.7</v>
      </c>
      <c r="F5">
        <v>14.3207</v>
      </c>
      <c r="G5">
        <v>558.75300000000004</v>
      </c>
      <c r="H5">
        <v>1182.5899999999999</v>
      </c>
      <c r="I5">
        <v>1979.12</v>
      </c>
      <c r="J5">
        <v>2679.9</v>
      </c>
      <c r="K5">
        <v>3364.5</v>
      </c>
      <c r="L5">
        <v>4058.97</v>
      </c>
      <c r="M5">
        <v>4716.12</v>
      </c>
      <c r="N5">
        <v>5393.54</v>
      </c>
      <c r="O5">
        <v>6096.3</v>
      </c>
      <c r="P5">
        <v>6762.33</v>
      </c>
    </row>
    <row r="6" spans="1:23" x14ac:dyDescent="0.25">
      <c r="D6">
        <f>AVERAGE(G6:Z6)</f>
        <v>689.28633333333335</v>
      </c>
      <c r="F6">
        <f>G5-F5</f>
        <v>544.43230000000005</v>
      </c>
      <c r="G6">
        <f t="shared" ref="G6:O6" si="1">H5-G5</f>
        <v>623.83699999999988</v>
      </c>
      <c r="H6">
        <f t="shared" si="1"/>
        <v>796.53</v>
      </c>
      <c r="I6">
        <f t="shared" si="1"/>
        <v>700.7800000000002</v>
      </c>
      <c r="J6">
        <f t="shared" si="1"/>
        <v>684.59999999999991</v>
      </c>
      <c r="K6">
        <f t="shared" si="1"/>
        <v>694.4699999999998</v>
      </c>
      <c r="L6">
        <f t="shared" si="1"/>
        <v>657.15000000000009</v>
      </c>
      <c r="M6">
        <f t="shared" si="1"/>
        <v>677.42000000000007</v>
      </c>
      <c r="N6">
        <f t="shared" si="1"/>
        <v>702.76000000000022</v>
      </c>
      <c r="O6">
        <f t="shared" si="1"/>
        <v>666.02999999999975</v>
      </c>
    </row>
    <row r="8" spans="1:23" x14ac:dyDescent="0.25">
      <c r="A8">
        <v>277</v>
      </c>
      <c r="B8">
        <v>23.8</v>
      </c>
      <c r="F8">
        <v>8.7364099999999993</v>
      </c>
      <c r="G8">
        <v>703.55100000000004</v>
      </c>
      <c r="H8">
        <v>1396.62</v>
      </c>
      <c r="I8">
        <v>2131.85</v>
      </c>
      <c r="J8">
        <v>2924.22</v>
      </c>
      <c r="K8">
        <v>3705.68</v>
      </c>
      <c r="L8">
        <v>4500.76</v>
      </c>
      <c r="M8">
        <v>5254.48</v>
      </c>
      <c r="N8">
        <v>6012.31</v>
      </c>
      <c r="O8">
        <v>6802.66</v>
      </c>
      <c r="P8">
        <v>7550</v>
      </c>
      <c r="Q8">
        <v>8327.15</v>
      </c>
      <c r="R8">
        <v>9108.2900000000009</v>
      </c>
      <c r="S8">
        <v>9891.06</v>
      </c>
      <c r="T8">
        <v>10671.5</v>
      </c>
      <c r="U8">
        <v>11447.6</v>
      </c>
      <c r="V8">
        <v>12214.8</v>
      </c>
    </row>
    <row r="9" spans="1:23" x14ac:dyDescent="0.25">
      <c r="D9">
        <f>AVERAGE(G9:U9)</f>
        <v>767.41660000000002</v>
      </c>
      <c r="F9">
        <f>G8-F8</f>
        <v>694.81459000000007</v>
      </c>
      <c r="G9">
        <f t="shared" ref="G9:P9" si="2">H8-G8</f>
        <v>693.06899999999985</v>
      </c>
      <c r="H9">
        <f t="shared" si="2"/>
        <v>735.23</v>
      </c>
      <c r="I9">
        <f t="shared" si="2"/>
        <v>792.36999999999989</v>
      </c>
      <c r="J9">
        <f t="shared" si="2"/>
        <v>781.46</v>
      </c>
      <c r="K9">
        <f t="shared" si="2"/>
        <v>795.08000000000038</v>
      </c>
      <c r="L9">
        <f t="shared" si="2"/>
        <v>753.71999999999935</v>
      </c>
      <c r="M9">
        <f t="shared" si="2"/>
        <v>757.83000000000084</v>
      </c>
      <c r="N9">
        <f t="shared" si="2"/>
        <v>790.34999999999945</v>
      </c>
      <c r="O9">
        <f t="shared" si="2"/>
        <v>747.34000000000015</v>
      </c>
      <c r="P9">
        <f t="shared" si="2"/>
        <v>777.14999999999964</v>
      </c>
      <c r="Q9">
        <f t="shared" ref="Q9" si="3">R8-Q8</f>
        <v>781.14000000000124</v>
      </c>
      <c r="R9">
        <f t="shared" ref="R9" si="4">S8-R8</f>
        <v>782.76999999999862</v>
      </c>
      <c r="S9">
        <f t="shared" ref="S9" si="5">T8-S8</f>
        <v>780.44000000000051</v>
      </c>
      <c r="T9">
        <f t="shared" ref="T9" si="6">U8-T8</f>
        <v>776.10000000000036</v>
      </c>
      <c r="U9">
        <f t="shared" ref="U9" si="7">V8-U8</f>
        <v>767.19999999999891</v>
      </c>
    </row>
    <row r="11" spans="1:23" x14ac:dyDescent="0.25">
      <c r="A11">
        <v>277</v>
      </c>
      <c r="B11">
        <v>23.9</v>
      </c>
      <c r="F11">
        <v>-40.706099999999999</v>
      </c>
      <c r="G11">
        <v>703.96199999999999</v>
      </c>
      <c r="H11">
        <v>1477.13</v>
      </c>
      <c r="I11">
        <v>2311.11</v>
      </c>
      <c r="J11">
        <v>3174.79</v>
      </c>
      <c r="K11">
        <v>4028.76</v>
      </c>
      <c r="L11">
        <v>4885.34</v>
      </c>
      <c r="M11">
        <v>5741.06</v>
      </c>
      <c r="N11">
        <v>6596.79</v>
      </c>
      <c r="O11">
        <v>7465.59</v>
      </c>
      <c r="P11">
        <v>8288.07</v>
      </c>
      <c r="Q11">
        <v>9131.9599999999991</v>
      </c>
      <c r="R11">
        <v>9965.1299999999992</v>
      </c>
      <c r="S11">
        <v>10822.2</v>
      </c>
      <c r="T11">
        <v>11660.7</v>
      </c>
    </row>
    <row r="12" spans="1:23" x14ac:dyDescent="0.25">
      <c r="D12">
        <f>AVERAGE(H12:S12)</f>
        <v>848.6308333333335</v>
      </c>
      <c r="F12">
        <f>G11-F11</f>
        <v>744.66809999999998</v>
      </c>
      <c r="G12">
        <f t="shared" ref="G12:O12" si="8">H11-G11</f>
        <v>773.16800000000012</v>
      </c>
      <c r="H12">
        <f t="shared" si="8"/>
        <v>833.98</v>
      </c>
      <c r="I12">
        <f t="shared" si="8"/>
        <v>863.67999999999984</v>
      </c>
      <c r="J12">
        <f t="shared" si="8"/>
        <v>853.97000000000025</v>
      </c>
      <c r="K12">
        <f t="shared" si="8"/>
        <v>856.57999999999993</v>
      </c>
      <c r="L12">
        <f t="shared" si="8"/>
        <v>855.72000000000025</v>
      </c>
      <c r="M12">
        <f t="shared" si="8"/>
        <v>855.72999999999956</v>
      </c>
      <c r="N12">
        <f t="shared" si="8"/>
        <v>868.80000000000018</v>
      </c>
      <c r="O12">
        <f t="shared" si="8"/>
        <v>822.47999999999956</v>
      </c>
      <c r="P12">
        <f t="shared" ref="P12" si="9">Q11-P11</f>
        <v>843.88999999999942</v>
      </c>
      <c r="Q12">
        <f t="shared" ref="Q12" si="10">R11-Q11</f>
        <v>833.17000000000007</v>
      </c>
      <c r="R12">
        <f t="shared" ref="R12" si="11">S11-R11</f>
        <v>857.07000000000153</v>
      </c>
      <c r="S12">
        <f t="shared" ref="S12" si="12">T11-S11</f>
        <v>838.5</v>
      </c>
    </row>
    <row r="14" spans="1:23" x14ac:dyDescent="0.25">
      <c r="A14">
        <v>277</v>
      </c>
      <c r="B14">
        <v>24</v>
      </c>
      <c r="C14" t="s">
        <v>6</v>
      </c>
      <c r="F14">
        <v>-48.2958</v>
      </c>
      <c r="G14">
        <v>812.47799999999995</v>
      </c>
      <c r="H14">
        <v>1645.55</v>
      </c>
      <c r="I14">
        <v>2575.23</v>
      </c>
      <c r="J14">
        <v>3527.9</v>
      </c>
      <c r="K14">
        <v>4435.8100000000004</v>
      </c>
      <c r="L14">
        <v>5334.02</v>
      </c>
      <c r="M14">
        <v>6217.53</v>
      </c>
      <c r="N14">
        <v>7109.21</v>
      </c>
      <c r="O14">
        <v>8014.42</v>
      </c>
      <c r="P14">
        <v>8926.64</v>
      </c>
    </row>
    <row r="15" spans="1:23" x14ac:dyDescent="0.25">
      <c r="D15">
        <f>AVERAGE(H15:O15)</f>
        <v>910.1362499999999</v>
      </c>
      <c r="F15">
        <f>G14-F14</f>
        <v>860.77379999999994</v>
      </c>
      <c r="G15">
        <f t="shared" ref="G15:O15" si="13">H14-G14</f>
        <v>833.072</v>
      </c>
      <c r="H15">
        <f t="shared" si="13"/>
        <v>929.68000000000006</v>
      </c>
      <c r="I15">
        <f t="shared" si="13"/>
        <v>952.67000000000007</v>
      </c>
      <c r="J15">
        <f t="shared" si="13"/>
        <v>907.91000000000031</v>
      </c>
      <c r="K15">
        <f t="shared" si="13"/>
        <v>898.21</v>
      </c>
      <c r="L15">
        <f t="shared" si="13"/>
        <v>883.50999999999931</v>
      </c>
      <c r="M15">
        <f t="shared" si="13"/>
        <v>891.68000000000029</v>
      </c>
      <c r="N15">
        <f t="shared" si="13"/>
        <v>905.21</v>
      </c>
      <c r="O15">
        <f t="shared" si="13"/>
        <v>912.21999999999935</v>
      </c>
    </row>
    <row r="17" spans="1:18" x14ac:dyDescent="0.25">
      <c r="A17">
        <v>277</v>
      </c>
      <c r="B17">
        <v>24.1</v>
      </c>
      <c r="F17">
        <v>-61.978099999999998</v>
      </c>
      <c r="G17">
        <v>881.10199999999998</v>
      </c>
      <c r="H17">
        <v>1779.61</v>
      </c>
      <c r="I17">
        <v>2819.89</v>
      </c>
      <c r="J17">
        <v>3773.06</v>
      </c>
      <c r="K17">
        <v>4776.49</v>
      </c>
      <c r="L17">
        <v>5726.37</v>
      </c>
      <c r="M17">
        <v>6719.31</v>
      </c>
      <c r="N17">
        <v>7679.91</v>
      </c>
      <c r="O17">
        <v>8698.26</v>
      </c>
      <c r="P17">
        <v>9712.35</v>
      </c>
      <c r="Q17">
        <v>10759.1</v>
      </c>
      <c r="R17">
        <v>11740.3</v>
      </c>
    </row>
    <row r="18" spans="1:18" x14ac:dyDescent="0.25">
      <c r="D18">
        <f>AVERAGE(G18:Q18)</f>
        <v>987.19981818181805</v>
      </c>
      <c r="F18">
        <f>G17-F17</f>
        <v>943.08010000000002</v>
      </c>
      <c r="G18">
        <f t="shared" ref="G18:Q18" si="14">H17-G17</f>
        <v>898.50799999999992</v>
      </c>
      <c r="H18">
        <f t="shared" si="14"/>
        <v>1040.28</v>
      </c>
      <c r="I18">
        <f t="shared" si="14"/>
        <v>953.17000000000007</v>
      </c>
      <c r="J18">
        <f t="shared" si="14"/>
        <v>1003.4299999999998</v>
      </c>
      <c r="K18">
        <f t="shared" si="14"/>
        <v>949.88000000000011</v>
      </c>
      <c r="L18">
        <f t="shared" si="14"/>
        <v>992.94000000000051</v>
      </c>
      <c r="M18">
        <f t="shared" si="14"/>
        <v>960.59999999999945</v>
      </c>
      <c r="N18">
        <f t="shared" si="14"/>
        <v>1018.3500000000004</v>
      </c>
      <c r="O18">
        <f t="shared" si="14"/>
        <v>1014.0900000000001</v>
      </c>
      <c r="P18">
        <f t="shared" si="14"/>
        <v>1046.75</v>
      </c>
      <c r="Q18">
        <f t="shared" si="14"/>
        <v>981.19999999999891</v>
      </c>
    </row>
    <row r="20" spans="1:18" x14ac:dyDescent="0.25">
      <c r="A20">
        <v>277</v>
      </c>
      <c r="B20">
        <v>24.2</v>
      </c>
      <c r="C20" t="s">
        <v>7</v>
      </c>
    </row>
    <row r="21" spans="1:18" x14ac:dyDescent="0.25">
      <c r="D21">
        <f>AVERAGE(F21:AD21)</f>
        <v>0</v>
      </c>
      <c r="F21">
        <f>G20-F20</f>
        <v>0</v>
      </c>
      <c r="G21">
        <f t="shared" ref="G21:R21" si="15">H20-G20</f>
        <v>0</v>
      </c>
      <c r="H21">
        <f t="shared" si="15"/>
        <v>0</v>
      </c>
      <c r="I21">
        <f t="shared" si="15"/>
        <v>0</v>
      </c>
      <c r="J21">
        <f t="shared" si="15"/>
        <v>0</v>
      </c>
      <c r="K21">
        <f t="shared" si="15"/>
        <v>0</v>
      </c>
      <c r="L21">
        <f t="shared" si="15"/>
        <v>0</v>
      </c>
      <c r="M21">
        <f t="shared" si="15"/>
        <v>0</v>
      </c>
      <c r="N21">
        <f t="shared" si="15"/>
        <v>0</v>
      </c>
      <c r="O21">
        <f t="shared" si="15"/>
        <v>0</v>
      </c>
      <c r="P21">
        <f t="shared" si="15"/>
        <v>0</v>
      </c>
      <c r="Q21">
        <f t="shared" si="15"/>
        <v>0</v>
      </c>
      <c r="R21">
        <f t="shared" si="15"/>
        <v>0</v>
      </c>
    </row>
    <row r="23" spans="1:18" x14ac:dyDescent="0.25">
      <c r="A23">
        <v>277</v>
      </c>
      <c r="B23">
        <v>24.4</v>
      </c>
      <c r="C23" t="s">
        <v>8</v>
      </c>
    </row>
    <row r="24" spans="1:18" x14ac:dyDescent="0.25">
      <c r="D24">
        <f>AVERAGE(F24:AD24)</f>
        <v>0</v>
      </c>
      <c r="F24">
        <f>G23-F23</f>
        <v>0</v>
      </c>
      <c r="G24">
        <f t="shared" ref="G24:M24" si="16">H23-G23</f>
        <v>0</v>
      </c>
      <c r="H24">
        <f t="shared" si="16"/>
        <v>0</v>
      </c>
      <c r="I24">
        <f t="shared" si="16"/>
        <v>0</v>
      </c>
      <c r="J24">
        <f t="shared" si="16"/>
        <v>0</v>
      </c>
      <c r="K24">
        <f t="shared" si="16"/>
        <v>0</v>
      </c>
      <c r="L24">
        <f t="shared" si="16"/>
        <v>0</v>
      </c>
      <c r="M24">
        <f t="shared" si="16"/>
        <v>0</v>
      </c>
    </row>
    <row r="26" spans="1:18" x14ac:dyDescent="0.25">
      <c r="A26">
        <v>277</v>
      </c>
      <c r="B26">
        <v>24.6</v>
      </c>
      <c r="C26" t="s">
        <v>9</v>
      </c>
    </row>
    <row r="27" spans="1:18" x14ac:dyDescent="0.25">
      <c r="D27">
        <f>AVERAGE(F27:AD27)</f>
        <v>0</v>
      </c>
      <c r="F27">
        <f>G26-F26</f>
        <v>0</v>
      </c>
      <c r="G27">
        <f t="shared" ref="G27:L27" si="17">H26-G26</f>
        <v>0</v>
      </c>
      <c r="H27">
        <f t="shared" si="17"/>
        <v>0</v>
      </c>
      <c r="I27">
        <f t="shared" si="17"/>
        <v>0</v>
      </c>
      <c r="J27">
        <f t="shared" si="17"/>
        <v>0</v>
      </c>
      <c r="K27">
        <f t="shared" si="17"/>
        <v>0</v>
      </c>
      <c r="L27">
        <f t="shared" si="17"/>
        <v>0</v>
      </c>
    </row>
    <row r="31" spans="1:18" x14ac:dyDescent="0.25">
      <c r="A31" t="s">
        <v>2</v>
      </c>
      <c r="B31" t="s">
        <v>4</v>
      </c>
      <c r="D31" t="s">
        <v>5</v>
      </c>
      <c r="E31" t="s">
        <v>13</v>
      </c>
      <c r="G31" t="s">
        <v>11</v>
      </c>
      <c r="H31" t="s">
        <v>12</v>
      </c>
    </row>
    <row r="32" spans="1:18" x14ac:dyDescent="0.25">
      <c r="A32">
        <v>23.6</v>
      </c>
      <c r="B32">
        <f>D3</f>
        <v>627.0619999999999</v>
      </c>
      <c r="D32">
        <f>16725/734.3</f>
        <v>22.776794225793275</v>
      </c>
      <c r="E32">
        <f>D32*(G35^2 + H35^2)^0.5</f>
        <v>0.61625340318656596</v>
      </c>
      <c r="G32">
        <v>726.98658999999998</v>
      </c>
      <c r="H32">
        <v>-16533.674930000001</v>
      </c>
    </row>
    <row r="33" spans="1:8" x14ac:dyDescent="0.25">
      <c r="A33">
        <v>23.7</v>
      </c>
      <c r="B33">
        <f>D6</f>
        <v>689.28633333333335</v>
      </c>
      <c r="G33">
        <v>13.57389</v>
      </c>
      <c r="H33">
        <v>323.74560000000002</v>
      </c>
    </row>
    <row r="34" spans="1:8" x14ac:dyDescent="0.25">
      <c r="A34">
        <v>23.8</v>
      </c>
      <c r="B34">
        <f>D9</f>
        <v>767.41660000000002</v>
      </c>
    </row>
    <row r="35" spans="1:8" x14ac:dyDescent="0.25">
      <c r="A35">
        <v>23.9</v>
      </c>
      <c r="B35">
        <f>D12</f>
        <v>848.6308333333335</v>
      </c>
      <c r="G35">
        <f>G33/G32</f>
        <v>1.8671444819910642E-2</v>
      </c>
      <c r="H35">
        <f>H33/H32</f>
        <v>-1.9580982532357068E-2</v>
      </c>
    </row>
    <row r="36" spans="1:8" x14ac:dyDescent="0.25">
      <c r="A36">
        <v>24</v>
      </c>
      <c r="B36">
        <f>D15</f>
        <v>910.1362499999999</v>
      </c>
    </row>
    <row r="37" spans="1:8" x14ac:dyDescent="0.25">
      <c r="A37">
        <v>24.1</v>
      </c>
      <c r="B37">
        <f>D18</f>
        <v>987.19981818181805</v>
      </c>
    </row>
    <row r="38" spans="1:8" x14ac:dyDescent="0.25">
      <c r="A38">
        <v>24.2</v>
      </c>
      <c r="B38">
        <f>D21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selection activeCell="A25" sqref="A25:B29"/>
    </sheetView>
  </sheetViews>
  <sheetFormatPr defaultRowHeight="15" x14ac:dyDescent="0.25"/>
  <sheetData>
    <row r="1" spans="1:21" x14ac:dyDescent="0.25">
      <c r="A1" t="s">
        <v>1</v>
      </c>
      <c r="B1" t="s">
        <v>2</v>
      </c>
      <c r="C1" t="s">
        <v>0</v>
      </c>
      <c r="D1" t="s">
        <v>3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</row>
    <row r="2" spans="1:21" x14ac:dyDescent="0.25">
      <c r="A2">
        <v>280</v>
      </c>
      <c r="B2">
        <v>23.6</v>
      </c>
      <c r="F2">
        <v>-28.076499999999999</v>
      </c>
      <c r="G2">
        <v>534.94100000000003</v>
      </c>
      <c r="H2">
        <v>1063.04</v>
      </c>
      <c r="I2">
        <v>1656.04</v>
      </c>
      <c r="J2">
        <v>2243.56</v>
      </c>
      <c r="K2">
        <v>2826.93</v>
      </c>
      <c r="L2">
        <v>3405.23</v>
      </c>
      <c r="M2">
        <v>3960.62</v>
      </c>
      <c r="N2">
        <v>4531.6099999999997</v>
      </c>
    </row>
    <row r="3" spans="1:21" x14ac:dyDescent="0.25">
      <c r="D3">
        <f>AVERAGE(F3:T3)</f>
        <v>569.96081249999997</v>
      </c>
      <c r="F3">
        <f>G2-F2</f>
        <v>563.01750000000004</v>
      </c>
      <c r="G3">
        <f t="shared" ref="G3:M3" si="0">H2-G2</f>
        <v>528.09899999999993</v>
      </c>
      <c r="H3">
        <f t="shared" si="0"/>
        <v>593</v>
      </c>
      <c r="I3">
        <f t="shared" si="0"/>
        <v>587.52</v>
      </c>
      <c r="J3">
        <f t="shared" si="0"/>
        <v>583.36999999999989</v>
      </c>
      <c r="K3">
        <f t="shared" si="0"/>
        <v>578.30000000000018</v>
      </c>
      <c r="L3">
        <f t="shared" si="0"/>
        <v>555.38999999999987</v>
      </c>
      <c r="M3">
        <f t="shared" si="0"/>
        <v>570.98999999999978</v>
      </c>
    </row>
    <row r="5" spans="1:21" x14ac:dyDescent="0.25">
      <c r="A5">
        <v>280</v>
      </c>
      <c r="B5">
        <v>23.8</v>
      </c>
      <c r="F5">
        <v>-81.409499999999994</v>
      </c>
      <c r="G5">
        <v>596.62699999999995</v>
      </c>
      <c r="H5">
        <v>1261.01</v>
      </c>
      <c r="I5">
        <v>1968.5</v>
      </c>
      <c r="J5">
        <v>2752.16</v>
      </c>
      <c r="K5">
        <v>3518.64</v>
      </c>
      <c r="L5">
        <v>4266.25</v>
      </c>
      <c r="M5">
        <v>4999.3100000000004</v>
      </c>
      <c r="N5">
        <v>5732.02</v>
      </c>
      <c r="O5">
        <v>6465.73</v>
      </c>
      <c r="P5">
        <v>7194.34</v>
      </c>
    </row>
    <row r="6" spans="1:21" x14ac:dyDescent="0.25">
      <c r="D6">
        <f>AVERAGE(F6:Q6)</f>
        <v>727.57494999999994</v>
      </c>
      <c r="F6">
        <f>G5-F5</f>
        <v>678.03649999999993</v>
      </c>
      <c r="G6">
        <f t="shared" ref="G6:O6" si="1">H5-G5</f>
        <v>664.38300000000004</v>
      </c>
      <c r="H6">
        <f t="shared" si="1"/>
        <v>707.49</v>
      </c>
      <c r="I6">
        <f t="shared" si="1"/>
        <v>783.65999999999985</v>
      </c>
      <c r="J6">
        <f t="shared" si="1"/>
        <v>766.48</v>
      </c>
      <c r="K6">
        <f t="shared" si="1"/>
        <v>747.61000000000013</v>
      </c>
      <c r="L6">
        <f t="shared" si="1"/>
        <v>733.0600000000004</v>
      </c>
      <c r="M6">
        <f t="shared" si="1"/>
        <v>732.71</v>
      </c>
      <c r="N6">
        <f t="shared" si="1"/>
        <v>733.70999999999913</v>
      </c>
      <c r="O6">
        <f t="shared" si="1"/>
        <v>728.61000000000058</v>
      </c>
    </row>
    <row r="8" spans="1:21" x14ac:dyDescent="0.25">
      <c r="A8">
        <v>280</v>
      </c>
      <c r="B8">
        <v>23.9</v>
      </c>
      <c r="F8">
        <v>-97.472300000000004</v>
      </c>
      <c r="G8">
        <v>585.30899999999997</v>
      </c>
      <c r="H8">
        <v>1444.56</v>
      </c>
      <c r="I8">
        <v>2269.84</v>
      </c>
      <c r="J8">
        <v>3051.67</v>
      </c>
      <c r="K8">
        <v>3832.65</v>
      </c>
      <c r="L8">
        <v>4592.58</v>
      </c>
    </row>
    <row r="9" spans="1:21" x14ac:dyDescent="0.25">
      <c r="D9">
        <f>AVERAGE(F9:K9)</f>
        <v>781.67538333333323</v>
      </c>
      <c r="F9">
        <f>G8-F8</f>
        <v>682.78129999999999</v>
      </c>
      <c r="G9">
        <f>H8-G8</f>
        <v>859.25099999999998</v>
      </c>
      <c r="H9">
        <f t="shared" ref="H9:K9" si="2">I8-H8</f>
        <v>825.2800000000002</v>
      </c>
      <c r="I9">
        <f t="shared" si="2"/>
        <v>781.82999999999993</v>
      </c>
      <c r="J9">
        <f t="shared" si="2"/>
        <v>780.98</v>
      </c>
      <c r="K9">
        <f t="shared" si="2"/>
        <v>759.92999999999984</v>
      </c>
    </row>
    <row r="11" spans="1:21" x14ac:dyDescent="0.25">
      <c r="A11">
        <v>280</v>
      </c>
      <c r="B11">
        <v>24</v>
      </c>
      <c r="C11" t="s">
        <v>6</v>
      </c>
      <c r="F11">
        <v>-134.798</v>
      </c>
      <c r="G11">
        <v>750.71199999999999</v>
      </c>
      <c r="H11">
        <v>1586.47</v>
      </c>
      <c r="I11">
        <v>2410.34</v>
      </c>
      <c r="J11">
        <v>3227.73</v>
      </c>
      <c r="K11">
        <v>4059.38</v>
      </c>
    </row>
    <row r="12" spans="1:21" x14ac:dyDescent="0.25">
      <c r="D12">
        <f>AVERAGE(E12:AC12)</f>
        <v>838.8356</v>
      </c>
      <c r="F12">
        <f>G11-F11</f>
        <v>885.51</v>
      </c>
      <c r="G12">
        <f t="shared" ref="G12:J12" si="3">H11-G11</f>
        <v>835.75800000000004</v>
      </c>
      <c r="H12">
        <f t="shared" si="3"/>
        <v>823.87000000000012</v>
      </c>
      <c r="I12">
        <f t="shared" si="3"/>
        <v>817.38999999999987</v>
      </c>
      <c r="J12">
        <f t="shared" si="3"/>
        <v>831.65000000000009</v>
      </c>
    </row>
    <row r="14" spans="1:21" x14ac:dyDescent="0.25">
      <c r="A14">
        <v>280</v>
      </c>
      <c r="B14">
        <v>24.2</v>
      </c>
      <c r="C14" t="s">
        <v>7</v>
      </c>
    </row>
    <row r="15" spans="1:21" x14ac:dyDescent="0.25">
      <c r="D15">
        <f>AVERAGE(F15:AD15)</f>
        <v>0</v>
      </c>
      <c r="F15">
        <f>G14-F14</f>
        <v>0</v>
      </c>
      <c r="G15">
        <f t="shared" ref="G15:R15" si="4">H14-G14</f>
        <v>0</v>
      </c>
      <c r="H15">
        <f t="shared" si="4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0</v>
      </c>
      <c r="N15">
        <f t="shared" si="4"/>
        <v>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4"/>
        <v>0</v>
      </c>
    </row>
    <row r="17" spans="1:13" x14ac:dyDescent="0.25">
      <c r="A17">
        <v>280</v>
      </c>
      <c r="B17">
        <v>24.4</v>
      </c>
      <c r="C17" t="s">
        <v>8</v>
      </c>
    </row>
    <row r="18" spans="1:13" x14ac:dyDescent="0.25">
      <c r="D18">
        <f>AVERAGE(F18:AD18)</f>
        <v>0</v>
      </c>
      <c r="F18">
        <f>G17-F17</f>
        <v>0</v>
      </c>
      <c r="G18">
        <f t="shared" ref="G18:M18" si="5">H17-G17</f>
        <v>0</v>
      </c>
      <c r="H18">
        <f t="shared" si="5"/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</row>
    <row r="20" spans="1:13" x14ac:dyDescent="0.25">
      <c r="A20">
        <v>280</v>
      </c>
      <c r="B20">
        <v>24.6</v>
      </c>
      <c r="C20" t="s">
        <v>9</v>
      </c>
    </row>
    <row r="21" spans="1:13" x14ac:dyDescent="0.25">
      <c r="D21">
        <f>AVERAGE(F21:AD21)</f>
        <v>0</v>
      </c>
      <c r="F21">
        <f>G20-F20</f>
        <v>0</v>
      </c>
      <c r="G21">
        <f t="shared" ref="G21:L21" si="6">H20-G20</f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</row>
    <row r="25" spans="1:13" x14ac:dyDescent="0.25">
      <c r="A25" t="s">
        <v>2</v>
      </c>
      <c r="B25" t="s">
        <v>4</v>
      </c>
      <c r="D25" t="s">
        <v>5</v>
      </c>
      <c r="E25" t="s">
        <v>13</v>
      </c>
      <c r="G25" t="s">
        <v>11</v>
      </c>
      <c r="H25" t="s">
        <v>12</v>
      </c>
    </row>
    <row r="26" spans="1:13" x14ac:dyDescent="0.25">
      <c r="A26">
        <v>23.6</v>
      </c>
      <c r="B26">
        <f>D3</f>
        <v>569.96081249999997</v>
      </c>
      <c r="D26">
        <f>-H26/G26</f>
        <v>22.742937889895764</v>
      </c>
      <c r="E26">
        <f>D26*(G29^2 + H29^2)^0.5</f>
        <v>2.2215315493031569</v>
      </c>
      <c r="G26">
        <v>674.1866</v>
      </c>
      <c r="H26">
        <v>-15332.983969999999</v>
      </c>
    </row>
    <row r="27" spans="1:13" x14ac:dyDescent="0.25">
      <c r="A27">
        <v>23.8</v>
      </c>
      <c r="B27">
        <f>D6</f>
        <v>727.57494999999994</v>
      </c>
      <c r="G27">
        <v>45.471469999999997</v>
      </c>
      <c r="H27">
        <v>1083.37869</v>
      </c>
    </row>
    <row r="28" spans="1:13" x14ac:dyDescent="0.25">
      <c r="A28">
        <v>23.9</v>
      </c>
      <c r="B28">
        <f>D9</f>
        <v>781.67538333333323</v>
      </c>
    </row>
    <row r="29" spans="1:13" x14ac:dyDescent="0.25">
      <c r="A29">
        <v>24</v>
      </c>
      <c r="B29">
        <f>D12</f>
        <v>838.8356</v>
      </c>
      <c r="G29">
        <f>G27/G26</f>
        <v>6.7446416170241288E-2</v>
      </c>
      <c r="H29">
        <f>H27/H26</f>
        <v>-7.0656741839664236E-2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A16" workbookViewId="0">
      <selection activeCell="P45" sqref="P45"/>
    </sheetView>
  </sheetViews>
  <sheetFormatPr defaultRowHeight="15" x14ac:dyDescent="0.25"/>
  <sheetData>
    <row r="1" spans="1:3" x14ac:dyDescent="0.25">
      <c r="A1" t="s">
        <v>10</v>
      </c>
    </row>
    <row r="3" spans="1:3" x14ac:dyDescent="0.25">
      <c r="A3" t="s">
        <v>1</v>
      </c>
      <c r="B3" t="s">
        <v>5</v>
      </c>
      <c r="C3" t="s">
        <v>13</v>
      </c>
    </row>
    <row r="4" spans="1:3" x14ac:dyDescent="0.25">
      <c r="A4">
        <v>265</v>
      </c>
      <c r="B4">
        <v>22.6913713056279</v>
      </c>
      <c r="C4">
        <v>1.3041068810270691</v>
      </c>
    </row>
    <row r="5" spans="1:3" x14ac:dyDescent="0.25">
      <c r="A5">
        <v>267</v>
      </c>
      <c r="B5">
        <v>22.700439683965353</v>
      </c>
      <c r="C5">
        <v>0.51740008119214609</v>
      </c>
    </row>
    <row r="6" spans="1:3" x14ac:dyDescent="0.25">
      <c r="A6">
        <v>270</v>
      </c>
      <c r="B6">
        <v>22.749579648134731</v>
      </c>
      <c r="C6">
        <v>0.20443580508993353</v>
      </c>
    </row>
    <row r="7" spans="1:3" x14ac:dyDescent="0.25">
      <c r="A7">
        <v>272</v>
      </c>
      <c r="B7">
        <v>22.725790647405752</v>
      </c>
      <c r="C7">
        <v>0.17917055555172792</v>
      </c>
    </row>
    <row r="8" spans="1:3" x14ac:dyDescent="0.25">
      <c r="A8">
        <v>275</v>
      </c>
      <c r="B8">
        <v>22.776794225793275</v>
      </c>
      <c r="C8">
        <v>0.14494223558805652</v>
      </c>
    </row>
    <row r="9" spans="1:3" x14ac:dyDescent="0.25">
      <c r="A9">
        <v>277</v>
      </c>
      <c r="B9">
        <v>22.776794225793275</v>
      </c>
      <c r="C9">
        <v>0.61625340318656596</v>
      </c>
    </row>
    <row r="10" spans="1:3" x14ac:dyDescent="0.25">
      <c r="A10">
        <v>280</v>
      </c>
      <c r="B10">
        <v>22.742937889895764</v>
      </c>
      <c r="C10">
        <v>2.2215315493031569</v>
      </c>
    </row>
    <row r="28" spans="1:20" x14ac:dyDescent="0.25">
      <c r="A28">
        <v>265</v>
      </c>
      <c r="D28">
        <v>267</v>
      </c>
      <c r="G28">
        <v>270</v>
      </c>
      <c r="J28">
        <v>272</v>
      </c>
      <c r="M28">
        <v>275</v>
      </c>
      <c r="P28">
        <v>277</v>
      </c>
      <c r="S28">
        <v>280</v>
      </c>
    </row>
    <row r="29" spans="1:20" x14ac:dyDescent="0.25">
      <c r="A29" t="s">
        <v>2</v>
      </c>
      <c r="B29" t="s">
        <v>4</v>
      </c>
      <c r="D29" t="s">
        <v>2</v>
      </c>
      <c r="E29" t="s">
        <v>4</v>
      </c>
      <c r="G29" t="s">
        <v>2</v>
      </c>
      <c r="H29" t="s">
        <v>4</v>
      </c>
      <c r="J29" t="s">
        <v>2</v>
      </c>
      <c r="K29" t="s">
        <v>4</v>
      </c>
      <c r="M29" t="s">
        <v>2</v>
      </c>
      <c r="N29" t="s">
        <v>4</v>
      </c>
      <c r="P29" t="s">
        <v>2</v>
      </c>
      <c r="Q29" t="s">
        <v>4</v>
      </c>
      <c r="S29" t="s">
        <v>2</v>
      </c>
      <c r="T29" t="s">
        <v>4</v>
      </c>
    </row>
    <row r="30" spans="1:20" x14ac:dyDescent="0.25">
      <c r="A30">
        <v>23.2</v>
      </c>
      <c r="D30">
        <v>23.2</v>
      </c>
      <c r="G30">
        <v>23.4</v>
      </c>
      <c r="H30">
        <v>474.03530333333333</v>
      </c>
      <c r="J30">
        <v>23.4</v>
      </c>
      <c r="K30">
        <v>496.4218181818182</v>
      </c>
      <c r="M30">
        <v>23.6</v>
      </c>
      <c r="N30">
        <v>604.80298666666681</v>
      </c>
      <c r="P30">
        <v>23.6</v>
      </c>
      <c r="Q30">
        <v>627.0619999999999</v>
      </c>
      <c r="S30">
        <v>23.6</v>
      </c>
      <c r="T30">
        <v>569.96081249999997</v>
      </c>
    </row>
    <row r="31" spans="1:20" x14ac:dyDescent="0.25">
      <c r="A31">
        <v>23.4</v>
      </c>
      <c r="B31">
        <v>502.16437499999995</v>
      </c>
      <c r="D31">
        <v>23.4</v>
      </c>
      <c r="E31">
        <v>508.69630769230764</v>
      </c>
      <c r="G31">
        <v>23.6</v>
      </c>
      <c r="H31">
        <v>624.03978571428581</v>
      </c>
      <c r="J31">
        <v>23.6</v>
      </c>
      <c r="K31">
        <v>638.17609999999991</v>
      </c>
      <c r="M31">
        <v>23.8</v>
      </c>
      <c r="N31">
        <v>749.4804181818181</v>
      </c>
      <c r="P31">
        <v>23.7</v>
      </c>
      <c r="Q31">
        <v>689.28633333333335</v>
      </c>
      <c r="S31">
        <v>23.8</v>
      </c>
      <c r="T31">
        <v>727.57494999999994</v>
      </c>
    </row>
    <row r="32" spans="1:20" x14ac:dyDescent="0.25">
      <c r="A32">
        <v>23.5</v>
      </c>
      <c r="B32">
        <v>589.76499999999987</v>
      </c>
      <c r="D32">
        <v>23.5</v>
      </c>
      <c r="E32">
        <v>590.15233333333344</v>
      </c>
      <c r="G32">
        <v>23.8</v>
      </c>
      <c r="H32">
        <v>767.04965000000004</v>
      </c>
      <c r="J32">
        <v>23.8</v>
      </c>
      <c r="K32">
        <v>786.58709090909076</v>
      </c>
      <c r="M32">
        <v>24</v>
      </c>
      <c r="N32">
        <v>899.02500000000009</v>
      </c>
      <c r="P32">
        <v>23.8</v>
      </c>
      <c r="Q32">
        <v>767.41660000000002</v>
      </c>
      <c r="S32">
        <v>23.9</v>
      </c>
      <c r="T32">
        <v>781.67538333333323</v>
      </c>
    </row>
    <row r="33" spans="1:20" x14ac:dyDescent="0.25">
      <c r="A33">
        <v>23.6</v>
      </c>
      <c r="B33">
        <v>642.94789999999989</v>
      </c>
      <c r="D33">
        <v>23.6</v>
      </c>
      <c r="E33">
        <v>657.46187499999996</v>
      </c>
      <c r="G33">
        <v>24</v>
      </c>
      <c r="H33">
        <v>914.05146153846158</v>
      </c>
      <c r="J33">
        <v>24</v>
      </c>
      <c r="K33">
        <v>936.6357857142857</v>
      </c>
      <c r="M33">
        <v>24.2</v>
      </c>
      <c r="N33">
        <v>1044.4907692307693</v>
      </c>
      <c r="P33">
        <v>23.9</v>
      </c>
      <c r="Q33">
        <v>848.6308333333335</v>
      </c>
      <c r="S33">
        <v>24</v>
      </c>
      <c r="T33">
        <v>838.8356</v>
      </c>
    </row>
    <row r="34" spans="1:20" x14ac:dyDescent="0.25">
      <c r="A34">
        <v>23.7</v>
      </c>
      <c r="B34">
        <v>727.79033333333314</v>
      </c>
      <c r="D34">
        <v>23.7</v>
      </c>
      <c r="E34">
        <v>728.78747058823535</v>
      </c>
      <c r="G34">
        <v>24.2</v>
      </c>
      <c r="H34">
        <v>0</v>
      </c>
      <c r="J34">
        <v>24.2</v>
      </c>
      <c r="K34">
        <v>1080.42875</v>
      </c>
      <c r="P34">
        <v>24</v>
      </c>
      <c r="Q34">
        <v>910.1362499999999</v>
      </c>
    </row>
    <row r="35" spans="1:20" x14ac:dyDescent="0.25">
      <c r="A35">
        <v>23.8</v>
      </c>
      <c r="B35">
        <v>772.82257142857145</v>
      </c>
      <c r="D35">
        <v>23.8</v>
      </c>
      <c r="E35">
        <v>810.21191304347826</v>
      </c>
      <c r="P35">
        <v>24.1</v>
      </c>
      <c r="Q35">
        <v>987.19981818181805</v>
      </c>
    </row>
    <row r="36" spans="1:20" x14ac:dyDescent="0.25">
      <c r="A36">
        <v>23.9</v>
      </c>
      <c r="B36">
        <v>861.86591666666664</v>
      </c>
      <c r="D36">
        <v>23.9</v>
      </c>
      <c r="E36">
        <v>868.1377</v>
      </c>
      <c r="P36">
        <v>24.2</v>
      </c>
      <c r="Q36">
        <v>0</v>
      </c>
    </row>
    <row r="37" spans="1:20" x14ac:dyDescent="0.25">
      <c r="D37">
        <v>24</v>
      </c>
      <c r="E37">
        <v>955.24919999999986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vs_old</vt:lpstr>
      <vt:lpstr>265</vt:lpstr>
      <vt:lpstr>267</vt:lpstr>
      <vt:lpstr>270</vt:lpstr>
      <vt:lpstr>272</vt:lpstr>
      <vt:lpstr>275</vt:lpstr>
      <vt:lpstr>277</vt:lpstr>
      <vt:lpstr>280</vt:lpstr>
      <vt:lpstr>vs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2015-06-26T08:57:39Z</dcterms:modified>
</cp:coreProperties>
</file>