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amamatsu S10362-11-100C apf" sheetId="1" r:id="rId1"/>
    <sheet name="results" sheetId="2" r:id="rId2"/>
    <sheet name="th" sheetId="3" r:id="rId3"/>
    <sheet name="Лист1" sheetId="4" r:id="rId4"/>
  </sheets>
  <definedNames>
    <definedName name="_xlnm._FilterDatabase" localSheetId="2" hidden="1">th!$A$45:$C$507</definedName>
  </definedNames>
  <calcPr calcId="152511"/>
</workbook>
</file>

<file path=xl/calcChain.xml><?xml version="1.0" encoding="utf-8"?>
<calcChain xmlns="http://schemas.openxmlformats.org/spreadsheetml/2006/main">
  <c r="AB19" i="2" l="1"/>
  <c r="W19" i="2"/>
  <c r="R19" i="2"/>
  <c r="AM61" i="2"/>
  <c r="AI61" i="2"/>
  <c r="AE61" i="2"/>
  <c r="AB61" i="2"/>
  <c r="Z61" i="2"/>
  <c r="W61" i="2"/>
  <c r="U61" i="2"/>
  <c r="R61" i="2"/>
  <c r="M62" i="2"/>
  <c r="L62" i="2"/>
  <c r="K62" i="2"/>
  <c r="E62" i="2"/>
  <c r="AM62" i="2"/>
  <c r="AM63" i="2"/>
  <c r="AI62" i="2"/>
  <c r="AE62" i="2"/>
  <c r="AB62" i="2"/>
  <c r="Z62" i="2"/>
  <c r="W62" i="2"/>
  <c r="U62" i="2"/>
  <c r="R62" i="2"/>
  <c r="M64" i="2"/>
  <c r="L64" i="2"/>
  <c r="K64" i="2"/>
  <c r="E63" i="2"/>
  <c r="AI63" i="2"/>
  <c r="AE63" i="2"/>
  <c r="AB63" i="2"/>
  <c r="Z63" i="2"/>
  <c r="W63" i="2"/>
  <c r="U63" i="2"/>
  <c r="R63" i="2"/>
  <c r="E64" i="2"/>
  <c r="AM64" i="2"/>
  <c r="AI64" i="2"/>
  <c r="AE64" i="2"/>
  <c r="AB64" i="2"/>
  <c r="Z64" i="2"/>
  <c r="W64" i="2"/>
  <c r="U64" i="2"/>
  <c r="R64" i="2"/>
  <c r="AB15" i="2"/>
  <c r="W15" i="2"/>
  <c r="R15" i="2"/>
  <c r="AB14" i="2"/>
  <c r="W14" i="2"/>
  <c r="R14" i="2"/>
  <c r="AM20" i="2"/>
  <c r="AI20" i="2"/>
  <c r="AB20" i="2"/>
  <c r="AE20" i="2"/>
  <c r="Z20" i="2"/>
  <c r="W20" i="2"/>
  <c r="U20" i="2"/>
  <c r="R20" i="2"/>
  <c r="M25" i="2"/>
  <c r="L25" i="2"/>
  <c r="K25" i="2"/>
  <c r="E25" i="2"/>
  <c r="AM25" i="2"/>
  <c r="AI25" i="2"/>
  <c r="AE25" i="2"/>
  <c r="AB25" i="2"/>
  <c r="W25" i="2"/>
  <c r="Z25" i="2"/>
  <c r="U25" i="2"/>
  <c r="R25" i="2"/>
  <c r="M26" i="2"/>
  <c r="L26" i="2"/>
  <c r="K26" i="2"/>
  <c r="E26" i="2"/>
  <c r="AM26" i="2"/>
  <c r="AI26" i="2"/>
  <c r="AE26" i="2"/>
  <c r="AB26" i="2"/>
  <c r="Z26" i="2"/>
  <c r="W26" i="2"/>
  <c r="U26" i="2"/>
  <c r="R26" i="2"/>
  <c r="E27" i="2"/>
  <c r="M28" i="2"/>
  <c r="L28" i="2"/>
  <c r="K28" i="2"/>
  <c r="E28" i="2"/>
  <c r="AM28" i="2"/>
  <c r="AI28" i="2"/>
  <c r="AE28" i="2"/>
  <c r="AB28" i="2"/>
  <c r="Z28" i="2"/>
  <c r="W28" i="2"/>
  <c r="E39" i="2"/>
  <c r="M39" i="2" l="1"/>
  <c r="L39" i="2"/>
  <c r="K39" i="2"/>
  <c r="AM39" i="2"/>
  <c r="AI39" i="2"/>
  <c r="AB39" i="2"/>
  <c r="AE39" i="2"/>
  <c r="Z39" i="2"/>
  <c r="W39" i="2"/>
  <c r="U39" i="2"/>
  <c r="R39" i="2"/>
  <c r="E36" i="2"/>
  <c r="K36" i="2"/>
  <c r="L36" i="2"/>
  <c r="M36" i="2"/>
  <c r="R36" i="2"/>
  <c r="U36" i="2"/>
  <c r="W36" i="2"/>
  <c r="Z36" i="2"/>
  <c r="AB36" i="2"/>
  <c r="AE36" i="2"/>
  <c r="AI36" i="2"/>
  <c r="AM36" i="2"/>
  <c r="AM41" i="2"/>
  <c r="AI41" i="2"/>
  <c r="AE41" i="2"/>
  <c r="AB41" i="2"/>
  <c r="Z41" i="2"/>
  <c r="W41" i="2"/>
  <c r="U41" i="2"/>
  <c r="R41" i="2"/>
  <c r="E41" i="2"/>
  <c r="K41" i="2"/>
  <c r="L41" i="2"/>
  <c r="M41" i="2"/>
  <c r="E34" i="2"/>
  <c r="M34" i="2"/>
  <c r="L34" i="2"/>
  <c r="K34" i="2"/>
  <c r="AM34" i="2"/>
  <c r="AI34" i="2"/>
  <c r="AE34" i="2"/>
  <c r="AB34" i="2"/>
  <c r="Z34" i="2"/>
  <c r="W34" i="2"/>
  <c r="U34" i="2"/>
  <c r="R34" i="2"/>
  <c r="E33" i="2"/>
  <c r="M33" i="2"/>
  <c r="L33" i="2"/>
  <c r="K33" i="2"/>
  <c r="AM33" i="2"/>
  <c r="AI33" i="2"/>
  <c r="AE33" i="2"/>
  <c r="AB33" i="2"/>
  <c r="Z33" i="2"/>
  <c r="W33" i="2"/>
  <c r="U33" i="2"/>
  <c r="R33" i="2"/>
  <c r="C34" i="2"/>
  <c r="M32" i="2" l="1"/>
  <c r="L32" i="2"/>
  <c r="K32" i="2"/>
  <c r="M42" i="2"/>
  <c r="L42" i="2"/>
  <c r="K42" i="2"/>
  <c r="E42" i="2"/>
  <c r="AM42" i="2"/>
  <c r="AI42" i="2"/>
  <c r="AE42" i="2"/>
  <c r="AB42" i="2"/>
  <c r="Z42" i="2"/>
  <c r="W42" i="2"/>
  <c r="E35" i="2"/>
  <c r="AM35" i="2"/>
  <c r="AI35" i="2"/>
  <c r="AE35" i="2"/>
  <c r="AB35" i="2"/>
  <c r="Z35" i="2"/>
  <c r="W35" i="2"/>
  <c r="R35" i="2"/>
  <c r="U35" i="2"/>
  <c r="E32" i="2"/>
  <c r="AM32" i="2"/>
  <c r="AI32" i="2"/>
  <c r="AE32" i="2"/>
  <c r="AB32" i="2"/>
  <c r="Z32" i="2"/>
  <c r="W32" i="2"/>
  <c r="U32" i="2"/>
  <c r="R32" i="2"/>
  <c r="M35" i="2" l="1"/>
  <c r="L35" i="2"/>
  <c r="K35" i="2"/>
  <c r="U28" i="2"/>
  <c r="R28" i="2"/>
  <c r="AM27" i="2"/>
  <c r="AI27" i="2"/>
  <c r="AE27" i="2"/>
  <c r="AB27" i="2"/>
  <c r="Z27" i="2"/>
  <c r="W27" i="2"/>
  <c r="U27" i="2"/>
  <c r="R27" i="2"/>
  <c r="M27" i="2"/>
  <c r="L27" i="2"/>
  <c r="K27" i="2"/>
  <c r="U24" i="2"/>
  <c r="R24" i="2"/>
  <c r="N24" i="2"/>
  <c r="M24" i="2"/>
  <c r="L24" i="2"/>
  <c r="K24" i="2"/>
  <c r="AM56" i="2"/>
  <c r="AI56" i="2"/>
  <c r="AE56" i="2"/>
  <c r="AB56" i="2"/>
  <c r="Z56" i="2"/>
  <c r="W56" i="2"/>
  <c r="U56" i="2"/>
  <c r="R56" i="2"/>
  <c r="M56" i="2"/>
  <c r="L56" i="2"/>
  <c r="K56" i="2"/>
  <c r="AM49" i="2"/>
  <c r="AI49" i="2"/>
  <c r="AE49" i="2"/>
  <c r="AB49" i="2"/>
  <c r="Z49" i="2"/>
  <c r="W49" i="2"/>
  <c r="U49" i="2"/>
  <c r="R49" i="2"/>
  <c r="M49" i="2"/>
  <c r="L49" i="2"/>
  <c r="K49" i="2"/>
  <c r="AM5" i="2"/>
  <c r="AI5" i="2"/>
  <c r="AE5" i="2"/>
  <c r="AB5" i="2"/>
  <c r="Z5" i="2"/>
  <c r="W5" i="2"/>
  <c r="U5" i="2"/>
  <c r="R5" i="2"/>
  <c r="M5" i="2"/>
  <c r="L5" i="2"/>
  <c r="K5" i="2"/>
  <c r="M70" i="2"/>
  <c r="L70" i="2"/>
  <c r="K70" i="2"/>
  <c r="M63" i="2" l="1"/>
  <c r="L63" i="2"/>
  <c r="K63" i="2"/>
  <c r="K17" i="2"/>
  <c r="AM17" i="2"/>
  <c r="AI17" i="2"/>
  <c r="AE17" i="2"/>
  <c r="Z17" i="2"/>
  <c r="U17" i="2"/>
  <c r="M17" i="2"/>
  <c r="K31" i="2"/>
  <c r="L17" i="2"/>
  <c r="D28" i="3" l="1"/>
  <c r="D43" i="3"/>
  <c r="D35" i="3"/>
  <c r="D20" i="3"/>
  <c r="D6" i="3"/>
  <c r="D13" i="3"/>
  <c r="D19" i="3" l="1"/>
  <c r="D44" i="3"/>
  <c r="D42" i="3"/>
  <c r="D41" i="3"/>
  <c r="D40" i="3"/>
  <c r="D36" i="3"/>
  <c r="D34" i="3"/>
  <c r="D33" i="3"/>
  <c r="D32" i="3"/>
  <c r="D21" i="3"/>
  <c r="D18" i="3"/>
  <c r="D17" i="3"/>
  <c r="D4" i="3"/>
  <c r="D5" i="3"/>
  <c r="D7" i="3"/>
  <c r="D3" i="3"/>
  <c r="R31" i="2" l="1"/>
  <c r="U31" i="2"/>
  <c r="N31" i="2"/>
  <c r="M31" i="2"/>
  <c r="L31" i="2"/>
  <c r="R42" i="2" l="1"/>
  <c r="U42" i="2"/>
  <c r="N3" i="1"/>
  <c r="N4" i="1"/>
  <c r="N5" i="1"/>
  <c r="N6" i="1"/>
  <c r="N7" i="1"/>
  <c r="N8" i="1"/>
  <c r="N9" i="1"/>
  <c r="N10" i="1"/>
  <c r="N11" i="1"/>
  <c r="N12" i="1"/>
  <c r="N2" i="1"/>
  <c r="Y6" i="1"/>
  <c r="U6" i="1"/>
  <c r="Q6" i="1"/>
  <c r="L6" i="1"/>
  <c r="I6" i="1"/>
  <c r="D6" i="1"/>
  <c r="G6" i="1"/>
  <c r="I3" i="1"/>
  <c r="I4" i="1"/>
  <c r="I5" i="1"/>
  <c r="I7" i="1"/>
  <c r="I8" i="1"/>
  <c r="I9" i="1"/>
  <c r="I10" i="1"/>
  <c r="I11" i="1"/>
  <c r="I12" i="1"/>
  <c r="I2" i="1"/>
  <c r="Y3" i="1"/>
  <c r="U3" i="1"/>
  <c r="Q3" i="1"/>
  <c r="L3" i="1"/>
  <c r="G3" i="1"/>
  <c r="D3" i="1"/>
  <c r="Y4" i="1"/>
  <c r="U4" i="1"/>
  <c r="Q4" i="1"/>
  <c r="L4" i="1"/>
  <c r="D4" i="1"/>
  <c r="G4" i="1"/>
  <c r="Y2" i="1"/>
  <c r="U2" i="1"/>
  <c r="Q2" i="1"/>
  <c r="L2" i="1"/>
  <c r="D2" i="1"/>
  <c r="G2" i="1"/>
  <c r="G5" i="1"/>
  <c r="Y5" i="1"/>
  <c r="Y7" i="1"/>
  <c r="U5" i="1"/>
  <c r="Q5" i="1"/>
  <c r="L5" i="1"/>
  <c r="D5" i="1"/>
  <c r="Y12" i="1"/>
  <c r="U12" i="1"/>
  <c r="Q12" i="1"/>
  <c r="L12" i="1"/>
  <c r="D12" i="1"/>
  <c r="G12" i="1"/>
  <c r="D8" i="1"/>
  <c r="D9" i="1"/>
  <c r="D10" i="1"/>
  <c r="D11" i="1"/>
  <c r="D7" i="1"/>
  <c r="Y9" i="1"/>
  <c r="U9" i="1"/>
  <c r="Q9" i="1"/>
  <c r="L9" i="1"/>
  <c r="G9" i="1"/>
  <c r="Y8" i="1"/>
  <c r="U8" i="1"/>
  <c r="Q8" i="1"/>
  <c r="L8" i="1"/>
  <c r="G8" i="1"/>
  <c r="Y11" i="1"/>
  <c r="U11" i="1"/>
  <c r="Q11" i="1"/>
  <c r="L11" i="1"/>
  <c r="G11" i="1"/>
  <c r="Y10" i="1"/>
  <c r="U10" i="1"/>
  <c r="Q10" i="1"/>
  <c r="L10" i="1"/>
  <c r="G10" i="1"/>
  <c r="U7" i="1"/>
  <c r="Q7" i="1"/>
  <c r="L7" i="1"/>
  <c r="G7" i="1"/>
</calcChain>
</file>

<file path=xl/sharedStrings.xml><?xml version="1.0" encoding="utf-8"?>
<sst xmlns="http://schemas.openxmlformats.org/spreadsheetml/2006/main" count="299" uniqueCount="44">
  <si>
    <t>T</t>
  </si>
  <si>
    <t>V</t>
  </si>
  <si>
    <t>dV</t>
  </si>
  <si>
    <t>nu_dc</t>
  </si>
  <si>
    <t>nu_f, [1 / ns]</t>
  </si>
  <si>
    <t>nu_s, [1 / ns]</t>
  </si>
  <si>
    <t>nu_dc, [1 / ns]</t>
  </si>
  <si>
    <t>p_s</t>
  </si>
  <si>
    <t>p_f</t>
  </si>
  <si>
    <t>min_time, ns</t>
  </si>
  <si>
    <t>N_1e</t>
  </si>
  <si>
    <t>N_2e</t>
  </si>
  <si>
    <t>N_3e</t>
  </si>
  <si>
    <t>N_4e</t>
  </si>
  <si>
    <t>X-talk</t>
  </si>
  <si>
    <t xml:space="preserve"> err nu_f, [1 / ns]</t>
  </si>
  <si>
    <t xml:space="preserve"> err nu_s, [1 / ns]</t>
  </si>
  <si>
    <t xml:space="preserve"> err nu_dc, [1 / ns]</t>
  </si>
  <si>
    <t>err p_s</t>
  </si>
  <si>
    <t>err p_f</t>
  </si>
  <si>
    <t>rel</t>
  </si>
  <si>
    <t>1 / nu_f</t>
  </si>
  <si>
    <t>1 / nu_s</t>
  </si>
  <si>
    <t>nu_dc, kHz</t>
  </si>
  <si>
    <t>err nu_dc</t>
  </si>
  <si>
    <t>p1</t>
  </si>
  <si>
    <t>p2</t>
  </si>
  <si>
    <t>p3</t>
  </si>
  <si>
    <t>p4</t>
  </si>
  <si>
    <t>th_amp_start, V</t>
  </si>
  <si>
    <t>th_amp_stop, V</t>
  </si>
  <si>
    <t>th_der, dV/dt</t>
  </si>
  <si>
    <t>A1 left</t>
  </si>
  <si>
    <t>A1 right</t>
  </si>
  <si>
    <t>A2 left</t>
  </si>
  <si>
    <t>A2 right</t>
  </si>
  <si>
    <t>B1 left</t>
  </si>
  <si>
    <t>B1 right</t>
  </si>
  <si>
    <t>C1 left</t>
  </si>
  <si>
    <t>C1 right</t>
  </si>
  <si>
    <t>V_BD</t>
  </si>
  <si>
    <t>N files</t>
  </si>
  <si>
    <t>new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</si>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</sst>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ill="1"/>
    <xf numFmtId="0" fontId="2" fillId="0" borderId="0" xfId="0" applyFont="1" applyFill="1"/>
    <xf numFmtId="1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apf'!$D$1</c:f>
              <c:strCache>
                <c:ptCount val="1"/>
                <c:pt idx="0">
                  <c:v>1 / nu_f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apf'!$D$2:$D$12</c:f>
              <c:numCache>
                <c:formatCode>0.0</c:formatCode>
                <c:ptCount val="11"/>
                <c:pt idx="0">
                  <c:v>1.1462027449263334</c:v>
                </c:pt>
                <c:pt idx="1">
                  <c:v>29.447968384661142</c:v>
                </c:pt>
                <c:pt idx="2">
                  <c:v>22.838037207730217</c:v>
                </c:pt>
                <c:pt idx="3">
                  <c:v>22.63575226527291</c:v>
                </c:pt>
                <c:pt idx="4">
                  <c:v>21.675047685104907</c:v>
                </c:pt>
                <c:pt idx="5">
                  <c:v>21.342986054492911</c:v>
                </c:pt>
                <c:pt idx="6">
                  <c:v>21.064028326905294</c:v>
                </c:pt>
                <c:pt idx="7">
                  <c:v>19.058328012883429</c:v>
                </c:pt>
                <c:pt idx="8">
                  <c:v>13.092586846401698</c:v>
                </c:pt>
                <c:pt idx="9">
                  <c:v>12.478490202513418</c:v>
                </c:pt>
                <c:pt idx="10">
                  <c:v>11.955072836281255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672"/>
        <c:axId val="143404064"/>
      </c:scatterChart>
      <c:valAx>
        <c:axId val="14340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04064"/>
        <c:crosses val="autoZero"/>
        <c:crossBetween val="midCat"/>
      </c:valAx>
      <c:valAx>
        <c:axId val="1434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0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th!$G$1</c:f>
              <c:strCache>
                <c:ptCount val="1"/>
                <c:pt idx="0">
                  <c:v>th_amp_start,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(th!$C$7,th!$C$14,th!$C$21,th!$C$29,th!$C$36,th!$C$44)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</c:numCache>
            </c:numRef>
          </c:xVal>
          <c:yVal>
            <c:numRef>
              <c:f>(th!$G$7,th!$G$14,th!$G$21,th!$G$29,th!$G$36,th!$G$44)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0.02</c:v>
                </c:pt>
                <c:pt idx="4">
                  <c:v>0.01</c:v>
                </c:pt>
                <c:pt idx="5">
                  <c:v>1.2E-2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04928"/>
        <c:axId val="291242960"/>
      </c:scatterChart>
      <c:valAx>
        <c:axId val="3648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242960"/>
        <c:crosses val="autoZero"/>
        <c:crossBetween val="midCat"/>
      </c:valAx>
      <c:valAx>
        <c:axId val="2912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8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th!$I$1</c:f>
              <c:strCache>
                <c:ptCount val="1"/>
                <c:pt idx="0">
                  <c:v>th_der, dV/dt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(th!$C$7,th!$C$14,th!$C$21,th!$C$29,th!$C$36,th!$C$44)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</c:numCache>
            </c:numRef>
          </c:xVal>
          <c:yVal>
            <c:numRef>
              <c:f>(th!$I$7,th!$I$14,th!$I$21,th!$I$29,th!$I$36,th!$I$44)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97216"/>
        <c:axId val="364502168"/>
      </c:scatterChart>
      <c:valAx>
        <c:axId val="2950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502168"/>
        <c:crosses val="autoZero"/>
        <c:crossBetween val="midCat"/>
      </c:valAx>
      <c:valAx>
        <c:axId val="36450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0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apf'!$W$1</c:f>
              <c:strCache>
                <c:ptCount val="1"/>
                <c:pt idx="0">
                  <c:v>p_f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apf'!$W$2:$W$12</c:f>
              <c:numCache>
                <c:formatCode>0.00%</c:formatCode>
                <c:ptCount val="11"/>
                <c:pt idx="0">
                  <c:v>9.9298800000000003E-3</c:v>
                </c:pt>
                <c:pt idx="1">
                  <c:v>4.8117199999999999E-2</c:v>
                </c:pt>
                <c:pt idx="2">
                  <c:v>5.3572000000000002E-2</c:v>
                </c:pt>
                <c:pt idx="3">
                  <c:v>5.3997700000000003E-2</c:v>
                </c:pt>
                <c:pt idx="4">
                  <c:v>5.5761999999999999E-2</c:v>
                </c:pt>
                <c:pt idx="5">
                  <c:v>5.50123E-2</c:v>
                </c:pt>
                <c:pt idx="6">
                  <c:v>5.5704499999999997E-2</c:v>
                </c:pt>
                <c:pt idx="7">
                  <c:v>6.29556E-2</c:v>
                </c:pt>
                <c:pt idx="8">
                  <c:v>0.12582199999999999</c:v>
                </c:pt>
                <c:pt idx="9">
                  <c:v>0.137326</c:v>
                </c:pt>
                <c:pt idx="10">
                  <c:v>0.155389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7784"/>
        <c:axId val="208808176"/>
      </c:scatterChart>
      <c:valAx>
        <c:axId val="20880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8176"/>
        <c:crosses val="autoZero"/>
        <c:crossBetween val="midCat"/>
      </c:valAx>
      <c:valAx>
        <c:axId val="2088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apf'!$G$1</c:f>
              <c:strCache>
                <c:ptCount val="1"/>
                <c:pt idx="0">
                  <c:v>rel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apf'!$G$2:$G$12</c:f>
              <c:numCache>
                <c:formatCode>0.0%</c:formatCode>
                <c:ptCount val="11"/>
                <c:pt idx="0">
                  <c:v>0.78809805993723392</c:v>
                </c:pt>
                <c:pt idx="1">
                  <c:v>0.33377210806226476</c:v>
                </c:pt>
                <c:pt idx="2">
                  <c:v>0.2969652816158368</c:v>
                </c:pt>
                <c:pt idx="3">
                  <c:v>0.30473607844646305</c:v>
                </c:pt>
                <c:pt idx="4">
                  <c:v>0.30831671579677472</c:v>
                </c:pt>
                <c:pt idx="5">
                  <c:v>0.36641211598632339</c:v>
                </c:pt>
                <c:pt idx="6">
                  <c:v>0.37561585952820792</c:v>
                </c:pt>
                <c:pt idx="7">
                  <c:v>0.36320408610552596</c:v>
                </c:pt>
                <c:pt idx="8">
                  <c:v>0.345949350018526</c:v>
                </c:pt>
                <c:pt idx="9">
                  <c:v>0.46320654771337905</c:v>
                </c:pt>
                <c:pt idx="10">
                  <c:v>0.56901603773020981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8960"/>
        <c:axId val="208809352"/>
      </c:scatterChart>
      <c:valAx>
        <c:axId val="2088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9352"/>
        <c:crosses val="autoZero"/>
        <c:crossBetween val="midCat"/>
      </c:valAx>
      <c:valAx>
        <c:axId val="2088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nu_dc, kHz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results!$B$41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results!$A$32:$A$42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results!$R$32:$R$42</c:f>
              <c:numCache>
                <c:formatCode>General</c:formatCode>
                <c:ptCount val="11"/>
                <c:pt idx="0">
                  <c:v>312.38099999999997</c:v>
                </c:pt>
                <c:pt idx="1">
                  <c:v>255.33799999999997</c:v>
                </c:pt>
                <c:pt idx="2">
                  <c:v>224.72900000000001</c:v>
                </c:pt>
                <c:pt idx="3">
                  <c:v>196.364</c:v>
                </c:pt>
                <c:pt idx="4">
                  <c:v>203.52099999999999</c:v>
                </c:pt>
                <c:pt idx="7">
                  <c:v>151.65099999999998</c:v>
                </c:pt>
                <c:pt idx="9">
                  <c:v>141.49700000000001</c:v>
                </c:pt>
                <c:pt idx="10">
                  <c:v>120.50099999999999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results!$B$28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results!$R$25:$R$28</c:f>
              <c:numCache>
                <c:formatCode>General</c:formatCode>
                <c:ptCount val="4"/>
                <c:pt idx="0">
                  <c:v>230.48499999999999</c:v>
                </c:pt>
                <c:pt idx="1">
                  <c:v>192.37</c:v>
                </c:pt>
                <c:pt idx="2">
                  <c:v>133.994</c:v>
                </c:pt>
                <c:pt idx="3">
                  <c:v>114.9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results!$B$20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results!$A$12:$A$20</c:f>
              <c:numCache>
                <c:formatCode>General</c:formatCode>
                <c:ptCount val="9"/>
                <c:pt idx="0">
                  <c:v>290</c:v>
                </c:pt>
                <c:pt idx="2">
                  <c:v>285</c:v>
                </c:pt>
                <c:pt idx="3">
                  <c:v>285</c:v>
                </c:pt>
                <c:pt idx="5">
                  <c:v>280</c:v>
                </c:pt>
                <c:pt idx="7">
                  <c:v>275</c:v>
                </c:pt>
                <c:pt idx="8">
                  <c:v>275</c:v>
                </c:pt>
              </c:numCache>
            </c:numRef>
          </c:xVal>
          <c:yVal>
            <c:numRef>
              <c:f>results!$R$12:$R$20</c:f>
              <c:numCache>
                <c:formatCode>General</c:formatCode>
                <c:ptCount val="9"/>
                <c:pt idx="2">
                  <c:v>162.976</c:v>
                </c:pt>
                <c:pt idx="3">
                  <c:v>162.976</c:v>
                </c:pt>
                <c:pt idx="7">
                  <c:v>100.25700000000001</c:v>
                </c:pt>
                <c:pt idx="8">
                  <c:v>101.041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results!$B$64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results!$A$61:$A$64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results!$R$61:$R$64</c:f>
              <c:numCache>
                <c:formatCode>General</c:formatCode>
                <c:ptCount val="4"/>
                <c:pt idx="0">
                  <c:v>335.637</c:v>
                </c:pt>
                <c:pt idx="1">
                  <c:v>246.35999999999999</c:v>
                </c:pt>
                <c:pt idx="2">
                  <c:v>191.05500000000001</c:v>
                </c:pt>
                <c:pt idx="3">
                  <c:v>147.19499999999999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5640"/>
        <c:axId val="213965248"/>
      </c:scatterChart>
      <c:valAx>
        <c:axId val="21396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965248"/>
        <c:crosses val="autoZero"/>
        <c:crossBetween val="midCat"/>
      </c:valAx>
      <c:valAx>
        <c:axId val="2139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96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/ nu_s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results!$B$36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results!$A$32:$A$42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results!$AB$32:$AB$42</c:f>
              <c:numCache>
                <c:formatCode>General</c:formatCode>
                <c:ptCount val="11"/>
                <c:pt idx="0">
                  <c:v>173.25947859292512</c:v>
                </c:pt>
                <c:pt idx="1">
                  <c:v>164.82610845557934</c:v>
                </c:pt>
                <c:pt idx="2">
                  <c:v>165.19068787054337</c:v>
                </c:pt>
                <c:pt idx="3">
                  <c:v>164.92533005681676</c:v>
                </c:pt>
                <c:pt idx="4">
                  <c:v>179.20536755916913</c:v>
                </c:pt>
                <c:pt idx="7">
                  <c:v>170.4837989245882</c:v>
                </c:pt>
                <c:pt idx="9">
                  <c:v>161.33013469452945</c:v>
                </c:pt>
                <c:pt idx="10">
                  <c:v>165.29936541573616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results!$B$28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results!$AB$25:$AB$28</c:f>
              <c:numCache>
                <c:formatCode>General</c:formatCode>
                <c:ptCount val="4"/>
                <c:pt idx="0">
                  <c:v>139.9999440000224</c:v>
                </c:pt>
                <c:pt idx="1">
                  <c:v>159.35086830288139</c:v>
                </c:pt>
                <c:pt idx="2">
                  <c:v>165.24282433035344</c:v>
                </c:pt>
                <c:pt idx="3">
                  <c:v>168.78064423571905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results!$B$20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results!$A$12:$A$20</c:f>
              <c:numCache>
                <c:formatCode>General</c:formatCode>
                <c:ptCount val="9"/>
                <c:pt idx="0">
                  <c:v>290</c:v>
                </c:pt>
                <c:pt idx="2">
                  <c:v>285</c:v>
                </c:pt>
                <c:pt idx="3">
                  <c:v>285</c:v>
                </c:pt>
                <c:pt idx="5">
                  <c:v>280</c:v>
                </c:pt>
                <c:pt idx="7">
                  <c:v>275</c:v>
                </c:pt>
                <c:pt idx="8">
                  <c:v>275</c:v>
                </c:pt>
              </c:numCache>
            </c:numRef>
          </c:xVal>
          <c:yVal>
            <c:numRef>
              <c:f>results!$AB$12:$AB$20</c:f>
              <c:numCache>
                <c:formatCode>General</c:formatCode>
                <c:ptCount val="9"/>
                <c:pt idx="2">
                  <c:v>140.00014000013999</c:v>
                </c:pt>
                <c:pt idx="3">
                  <c:v>161.53627458582099</c:v>
                </c:pt>
                <c:pt idx="7">
                  <c:v>184.01464756594623</c:v>
                </c:pt>
                <c:pt idx="8">
                  <c:v>139.9999440000224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results!$B$64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results!$A$61:$A$64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results!$AB$61:$AB$64</c:f>
              <c:numCache>
                <c:formatCode>General</c:formatCode>
                <c:ptCount val="4"/>
                <c:pt idx="0">
                  <c:v>160.72286716737199</c:v>
                </c:pt>
                <c:pt idx="1">
                  <c:v>157.41933046410367</c:v>
                </c:pt>
                <c:pt idx="2">
                  <c:v>189.97754465422187</c:v>
                </c:pt>
                <c:pt idx="3">
                  <c:v>182.66308159925183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95232"/>
        <c:axId val="342294840"/>
      </c:scatterChart>
      <c:valAx>
        <c:axId val="3422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294840"/>
        <c:crosses val="autoZero"/>
        <c:crossBetween val="midCat"/>
      </c:valAx>
      <c:valAx>
        <c:axId val="342294840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29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 / nu_f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results!$B$36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results!$A$32:$A$42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results!$W$32:$W$42</c:f>
              <c:numCache>
                <c:formatCode>General</c:formatCode>
                <c:ptCount val="11"/>
                <c:pt idx="0">
                  <c:v>34.159772086000643</c:v>
                </c:pt>
                <c:pt idx="1">
                  <c:v>35.078857271145537</c:v>
                </c:pt>
                <c:pt idx="2">
                  <c:v>33.699080689078805</c:v>
                </c:pt>
                <c:pt idx="3">
                  <c:v>35.907545252483906</c:v>
                </c:pt>
                <c:pt idx="4">
                  <c:v>35.918766118546294</c:v>
                </c:pt>
                <c:pt idx="7">
                  <c:v>35.425441843823393</c:v>
                </c:pt>
                <c:pt idx="9">
                  <c:v>37.820195227847769</c:v>
                </c:pt>
                <c:pt idx="10">
                  <c:v>40.561204830028267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results!$B$28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results!$W$25:$W$28</c:f>
              <c:numCache>
                <c:formatCode>General</c:formatCode>
                <c:ptCount val="4"/>
                <c:pt idx="0">
                  <c:v>29.167954918008878</c:v>
                </c:pt>
                <c:pt idx="1">
                  <c:v>35.598970477773783</c:v>
                </c:pt>
                <c:pt idx="2">
                  <c:v>38.8648358737981</c:v>
                </c:pt>
                <c:pt idx="3">
                  <c:v>40.954904554594933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results!$B$20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results!$A$12:$A$20</c:f>
              <c:numCache>
                <c:formatCode>General</c:formatCode>
                <c:ptCount val="9"/>
                <c:pt idx="0">
                  <c:v>290</c:v>
                </c:pt>
                <c:pt idx="2">
                  <c:v>285</c:v>
                </c:pt>
                <c:pt idx="3">
                  <c:v>285</c:v>
                </c:pt>
                <c:pt idx="5">
                  <c:v>280</c:v>
                </c:pt>
                <c:pt idx="7">
                  <c:v>275</c:v>
                </c:pt>
                <c:pt idx="8">
                  <c:v>275</c:v>
                </c:pt>
              </c:numCache>
            </c:numRef>
          </c:xVal>
          <c:yVal>
            <c:numRef>
              <c:f>results!$W$12:$W$20</c:f>
              <c:numCache>
                <c:formatCode>General</c:formatCode>
                <c:ptCount val="9"/>
                <c:pt idx="2">
                  <c:v>27.204814163914449</c:v>
                </c:pt>
                <c:pt idx="3">
                  <c:v>57.701739707452184</c:v>
                </c:pt>
                <c:pt idx="7">
                  <c:v>38.453256221736858</c:v>
                </c:pt>
                <c:pt idx="8">
                  <c:v>29.939044106199777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results!$B$64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results!$A$61:$A$64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results!$W$61:$W$64</c:f>
              <c:numCache>
                <c:formatCode>General</c:formatCode>
                <c:ptCount val="4"/>
                <c:pt idx="0">
                  <c:v>30.9831575555528</c:v>
                </c:pt>
                <c:pt idx="1">
                  <c:v>29.147295859626624</c:v>
                </c:pt>
                <c:pt idx="2">
                  <c:v>26.955703692122732</c:v>
                </c:pt>
                <c:pt idx="3">
                  <c:v>26.987421162995929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5168"/>
        <c:axId val="295096040"/>
      </c:scatterChart>
      <c:valAx>
        <c:axId val="29681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096040"/>
        <c:crosses val="autoZero"/>
        <c:crossBetween val="midCat"/>
      </c:valAx>
      <c:valAx>
        <c:axId val="29509604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1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p_s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results!$B$42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results!$A$32:$A$42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results!$AG$32:$AG$42</c:f>
              <c:numCache>
                <c:formatCode>0.00%</c:formatCode>
                <c:ptCount val="11"/>
                <c:pt idx="0">
                  <c:v>0.138381</c:v>
                </c:pt>
                <c:pt idx="1">
                  <c:v>0.136215</c:v>
                </c:pt>
                <c:pt idx="2">
                  <c:v>0.14887300000000001</c:v>
                </c:pt>
                <c:pt idx="3">
                  <c:v>0.15032899999999999</c:v>
                </c:pt>
                <c:pt idx="4">
                  <c:v>0.14457300000000001</c:v>
                </c:pt>
                <c:pt idx="7">
                  <c:v>0.153254</c:v>
                </c:pt>
                <c:pt idx="9">
                  <c:v>0.15157799999999999</c:v>
                </c:pt>
                <c:pt idx="10">
                  <c:v>0.15487400000000001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results!$B$28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results!$AK$25:$AK$28</c:f>
              <c:numCache>
                <c:formatCode>0.00%</c:formatCode>
                <c:ptCount val="4"/>
                <c:pt idx="0">
                  <c:v>6.4870300000000006E-2</c:v>
                </c:pt>
                <c:pt idx="1">
                  <c:v>7.1775900000000004E-2</c:v>
                </c:pt>
                <c:pt idx="2">
                  <c:v>7.8966499999999995E-2</c:v>
                </c:pt>
                <c:pt idx="3">
                  <c:v>8.2481200000000005E-2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results!$B$20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results!$A$12:$A$20</c:f>
              <c:numCache>
                <c:formatCode>General</c:formatCode>
                <c:ptCount val="9"/>
                <c:pt idx="0">
                  <c:v>290</c:v>
                </c:pt>
                <c:pt idx="2">
                  <c:v>285</c:v>
                </c:pt>
                <c:pt idx="3">
                  <c:v>285</c:v>
                </c:pt>
                <c:pt idx="5">
                  <c:v>280</c:v>
                </c:pt>
                <c:pt idx="7">
                  <c:v>275</c:v>
                </c:pt>
                <c:pt idx="8">
                  <c:v>275</c:v>
                </c:pt>
              </c:numCache>
            </c:numRef>
          </c:xVal>
          <c:yVal>
            <c:numRef>
              <c:f>results!$AG$12:$AG$20</c:f>
              <c:numCache>
                <c:formatCode>0.00%</c:formatCode>
                <c:ptCount val="9"/>
                <c:pt idx="2">
                  <c:v>9.08273E-2</c:v>
                </c:pt>
                <c:pt idx="3" formatCode="0.00E+00">
                  <c:v>6.1836799999999997E-5</c:v>
                </c:pt>
                <c:pt idx="7">
                  <c:v>8.8070200000000001E-2</c:v>
                </c:pt>
                <c:pt idx="8">
                  <c:v>9.7294500000000006E-2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results!$B$64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results!$A$61:$A$64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results!$AG$61:$AG$64</c:f>
              <c:numCache>
                <c:formatCode>0.00%</c:formatCode>
                <c:ptCount val="4"/>
                <c:pt idx="0">
                  <c:v>0.23214699999999999</c:v>
                </c:pt>
                <c:pt idx="1">
                  <c:v>0.23960899999999999</c:v>
                </c:pt>
                <c:pt idx="2">
                  <c:v>0.203927</c:v>
                </c:pt>
                <c:pt idx="3">
                  <c:v>0.222777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39656"/>
        <c:axId val="367039264"/>
      </c:scatterChart>
      <c:valAx>
        <c:axId val="36703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39264"/>
        <c:crosses val="autoZero"/>
        <c:crossBetween val="midCat"/>
      </c:valAx>
      <c:valAx>
        <c:axId val="3670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3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p_f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482499999999999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results!$B$42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results!$A$32:$A$42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results!$AK$32:$AK$42</c:f>
              <c:numCache>
                <c:formatCode>0.00%</c:formatCode>
                <c:ptCount val="11"/>
                <c:pt idx="0">
                  <c:v>9.3510800000000005E-2</c:v>
                </c:pt>
                <c:pt idx="1">
                  <c:v>9.7086699999999998E-2</c:v>
                </c:pt>
                <c:pt idx="2">
                  <c:v>9.2839699999999997E-2</c:v>
                </c:pt>
                <c:pt idx="3">
                  <c:v>9.39633E-2</c:v>
                </c:pt>
                <c:pt idx="4">
                  <c:v>0.102896</c:v>
                </c:pt>
                <c:pt idx="7">
                  <c:v>9.9498100000000006E-2</c:v>
                </c:pt>
                <c:pt idx="9">
                  <c:v>9.3213599999999994E-2</c:v>
                </c:pt>
                <c:pt idx="10">
                  <c:v>9.9045900000000006E-2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results!$B$28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results!$AK$25:$AK$28</c:f>
              <c:numCache>
                <c:formatCode>0.00%</c:formatCode>
                <c:ptCount val="4"/>
                <c:pt idx="0">
                  <c:v>6.4870300000000006E-2</c:v>
                </c:pt>
                <c:pt idx="1">
                  <c:v>7.1775900000000004E-2</c:v>
                </c:pt>
                <c:pt idx="2">
                  <c:v>7.8966499999999995E-2</c:v>
                </c:pt>
                <c:pt idx="3">
                  <c:v>8.2481200000000005E-2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results!$B$20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results!$A$12:$A$20</c:f>
              <c:numCache>
                <c:formatCode>General</c:formatCode>
                <c:ptCount val="9"/>
                <c:pt idx="0">
                  <c:v>290</c:v>
                </c:pt>
                <c:pt idx="2">
                  <c:v>285</c:v>
                </c:pt>
                <c:pt idx="3">
                  <c:v>285</c:v>
                </c:pt>
                <c:pt idx="5">
                  <c:v>280</c:v>
                </c:pt>
                <c:pt idx="7">
                  <c:v>275</c:v>
                </c:pt>
                <c:pt idx="8">
                  <c:v>275</c:v>
                </c:pt>
              </c:numCache>
            </c:numRef>
          </c:xVal>
          <c:yVal>
            <c:numRef>
              <c:f>results!$AK$12:$AK$20</c:f>
              <c:numCache>
                <c:formatCode>0.00%</c:formatCode>
                <c:ptCount val="9"/>
                <c:pt idx="2">
                  <c:v>7.5071399999999996E-2</c:v>
                </c:pt>
                <c:pt idx="3">
                  <c:v>0.24984300000000001</c:v>
                </c:pt>
                <c:pt idx="7">
                  <c:v>9.0066499999999994E-2</c:v>
                </c:pt>
                <c:pt idx="8">
                  <c:v>8.1369999999999998E-2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results!$B$64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results!$A$61:$A$64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results!$AK$61:$AK$64</c:f>
              <c:numCache>
                <c:formatCode>0.00%</c:formatCode>
                <c:ptCount val="4"/>
                <c:pt idx="0">
                  <c:v>0.24408299999999999</c:v>
                </c:pt>
                <c:pt idx="1">
                  <c:v>0.244973</c:v>
                </c:pt>
                <c:pt idx="2">
                  <c:v>0.23422100000000001</c:v>
                </c:pt>
                <c:pt idx="3">
                  <c:v>0.242733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22504"/>
        <c:axId val="215522112"/>
      </c:scatterChart>
      <c:valAx>
        <c:axId val="21552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522112"/>
        <c:crosses val="autoZero"/>
        <c:crossBetween val="midCat"/>
      </c:valAx>
      <c:valAx>
        <c:axId val="2155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52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X-talk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results!$B$31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results!$A$32:$A$42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results!$E$32:$E$42</c:f>
              <c:numCache>
                <c:formatCode>0.00%</c:formatCode>
                <c:ptCount val="11"/>
                <c:pt idx="0">
                  <c:v>0.10836349273813051</c:v>
                </c:pt>
                <c:pt idx="1">
                  <c:v>0.10993842980040196</c:v>
                </c:pt>
                <c:pt idx="2">
                  <c:v>0.11093547079114538</c:v>
                </c:pt>
                <c:pt idx="3">
                  <c:v>0.11103621790807712</c:v>
                </c:pt>
                <c:pt idx="4">
                  <c:v>0.11038100458648756</c:v>
                </c:pt>
                <c:pt idx="7">
                  <c:v>0.10997135358594783</c:v>
                </c:pt>
                <c:pt idx="9">
                  <c:v>0.11210081388135296</c:v>
                </c:pt>
                <c:pt idx="10">
                  <c:v>0.11365309473922645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results!$B$28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results!$E$25:$E$28</c:f>
              <c:numCache>
                <c:formatCode>0.00%</c:formatCode>
                <c:ptCount val="4"/>
                <c:pt idx="0">
                  <c:v>9.8266998964940996E-2</c:v>
                </c:pt>
                <c:pt idx="1">
                  <c:v>0.1007799474924784</c:v>
                </c:pt>
                <c:pt idx="2">
                  <c:v>9.9018160816274139E-2</c:v>
                </c:pt>
                <c:pt idx="3">
                  <c:v>0.10440172799932068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results!$B$62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results!$A$61:$A$64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results!$E$61:$E$64</c:f>
              <c:numCache>
                <c:formatCode>0.00%</c:formatCode>
                <c:ptCount val="4"/>
                <c:pt idx="1">
                  <c:v>0.15416960715125852</c:v>
                </c:pt>
                <c:pt idx="2">
                  <c:v>0.15462782623422813</c:v>
                </c:pt>
                <c:pt idx="3">
                  <c:v>0.15374787631668366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04536"/>
        <c:axId val="364804144"/>
      </c:scatterChart>
      <c:valAx>
        <c:axId val="36480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804144"/>
        <c:crosses val="autoZero"/>
        <c:crossBetween val="midCat"/>
      </c:valAx>
      <c:valAx>
        <c:axId val="3648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804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13</xdr:row>
      <xdr:rowOff>109537</xdr:rowOff>
    </xdr:from>
    <xdr:to>
      <xdr:col>8</xdr:col>
      <xdr:colOff>466725</xdr:colOff>
      <xdr:row>27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13</xdr:row>
      <xdr:rowOff>128587</xdr:rowOff>
    </xdr:from>
    <xdr:to>
      <xdr:col>14</xdr:col>
      <xdr:colOff>400050</xdr:colOff>
      <xdr:row>28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28</xdr:row>
      <xdr:rowOff>42862</xdr:rowOff>
    </xdr:from>
    <xdr:to>
      <xdr:col>7</xdr:col>
      <xdr:colOff>533400</xdr:colOff>
      <xdr:row>42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72</xdr:row>
      <xdr:rowOff>147637</xdr:rowOff>
    </xdr:from>
    <xdr:to>
      <xdr:col>8</xdr:col>
      <xdr:colOff>85725</xdr:colOff>
      <xdr:row>87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73</xdr:row>
      <xdr:rowOff>4762</xdr:rowOff>
    </xdr:from>
    <xdr:to>
      <xdr:col>22</xdr:col>
      <xdr:colOff>47625</xdr:colOff>
      <xdr:row>87</xdr:row>
      <xdr:rowOff>80962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72</xdr:row>
      <xdr:rowOff>185737</xdr:rowOff>
    </xdr:from>
    <xdr:to>
      <xdr:col>15</xdr:col>
      <xdr:colOff>352425</xdr:colOff>
      <xdr:row>87</xdr:row>
      <xdr:rowOff>71437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133350</xdr:colOff>
      <xdr:row>72</xdr:row>
      <xdr:rowOff>176212</xdr:rowOff>
    </xdr:from>
    <xdr:to>
      <xdr:col>27</xdr:col>
      <xdr:colOff>733425</xdr:colOff>
      <xdr:row>87</xdr:row>
      <xdr:rowOff>61912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38100</xdr:colOff>
      <xdr:row>72</xdr:row>
      <xdr:rowOff>157162</xdr:rowOff>
    </xdr:from>
    <xdr:to>
      <xdr:col>34</xdr:col>
      <xdr:colOff>295275</xdr:colOff>
      <xdr:row>87</xdr:row>
      <xdr:rowOff>42862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361950</xdr:colOff>
      <xdr:row>72</xdr:row>
      <xdr:rowOff>147637</xdr:rowOff>
    </xdr:from>
    <xdr:to>
      <xdr:col>42</xdr:col>
      <xdr:colOff>57150</xdr:colOff>
      <xdr:row>87</xdr:row>
      <xdr:rowOff>33337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45</xdr:row>
      <xdr:rowOff>71437</xdr:rowOff>
    </xdr:from>
    <xdr:to>
      <xdr:col>8</xdr:col>
      <xdr:colOff>914400</xdr:colOff>
      <xdr:row>59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981075</xdr:colOff>
      <xdr:row>45</xdr:row>
      <xdr:rowOff>80962</xdr:rowOff>
    </xdr:from>
    <xdr:to>
      <xdr:col>16</xdr:col>
      <xdr:colOff>285750</xdr:colOff>
      <xdr:row>59</xdr:row>
      <xdr:rowOff>157162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H32" sqref="H32"/>
    </sheetView>
  </sheetViews>
  <sheetFormatPr defaultRowHeight="15" x14ac:dyDescent="0.25"/>
  <cols>
    <col min="3" max="3" width="12.5703125" bestFit="1" customWidth="1"/>
    <col min="4" max="4" width="12.140625" bestFit="1" customWidth="1"/>
    <col min="5" max="5" width="13.5703125" bestFit="1" customWidth="1"/>
    <col min="6" max="6" width="15.7109375" bestFit="1" customWidth="1"/>
    <col min="7" max="8" width="15.7109375" customWidth="1"/>
    <col min="9" max="9" width="12.28515625" style="6" bestFit="1" customWidth="1"/>
    <col min="10" max="10" width="12.28515625" bestFit="1" customWidth="1"/>
    <col min="11" max="11" width="15.85546875" bestFit="1" customWidth="1"/>
    <col min="12" max="13" width="15.85546875" customWidth="1"/>
    <col min="14" max="14" width="13.5703125" bestFit="1" customWidth="1"/>
    <col min="15" max="16" width="17" bestFit="1" customWidth="1"/>
    <col min="17" max="17" width="17" customWidth="1"/>
    <col min="18" max="18" width="12.28515625" bestFit="1" customWidth="1"/>
    <col min="19" max="19" width="13.5703125" style="4" bestFit="1" customWidth="1"/>
    <col min="22" max="22" width="13.5703125" bestFit="1" customWidth="1"/>
    <col min="23" max="23" width="9.140625" style="4"/>
    <col min="25" max="25" width="12.5703125" bestFit="1" customWidth="1"/>
  </cols>
  <sheetData>
    <row r="1" spans="1:30" x14ac:dyDescent="0.25">
      <c r="A1" t="s">
        <v>0</v>
      </c>
      <c r="B1" t="s">
        <v>2</v>
      </c>
      <c r="C1" t="s">
        <v>9</v>
      </c>
      <c r="D1" t="s">
        <v>21</v>
      </c>
      <c r="E1" t="s">
        <v>4</v>
      </c>
      <c r="F1" t="s">
        <v>15</v>
      </c>
      <c r="G1" t="s">
        <v>20</v>
      </c>
      <c r="I1" s="6" t="s">
        <v>22</v>
      </c>
      <c r="J1" t="s">
        <v>5</v>
      </c>
      <c r="K1" t="s">
        <v>16</v>
      </c>
      <c r="L1" t="s">
        <v>20</v>
      </c>
      <c r="N1" t="s">
        <v>23</v>
      </c>
      <c r="O1" t="s">
        <v>6</v>
      </c>
      <c r="P1" t="s">
        <v>17</v>
      </c>
      <c r="Q1" t="s">
        <v>20</v>
      </c>
      <c r="S1" s="4" t="s">
        <v>7</v>
      </c>
      <c r="T1" t="s">
        <v>18</v>
      </c>
      <c r="U1" t="s">
        <v>20</v>
      </c>
      <c r="V1" s="2"/>
      <c r="W1" s="4" t="s">
        <v>8</v>
      </c>
      <c r="X1" t="s">
        <v>19</v>
      </c>
      <c r="Y1" s="2" t="s">
        <v>20</v>
      </c>
      <c r="Z1" s="2"/>
      <c r="AA1" s="1" t="s">
        <v>14</v>
      </c>
      <c r="AB1" s="1"/>
      <c r="AC1" s="1"/>
      <c r="AD1" s="1"/>
    </row>
    <row r="2" spans="1:30" x14ac:dyDescent="0.25">
      <c r="C2">
        <v>20</v>
      </c>
      <c r="D2" s="6">
        <f t="shared" ref="D2:D7" si="0">1 / E2</f>
        <v>1.1462027449263334</v>
      </c>
      <c r="E2" s="7">
        <v>0.87244600000000005</v>
      </c>
      <c r="F2">
        <v>0.68757299999999999</v>
      </c>
      <c r="G2" s="5">
        <f t="shared" ref="G2:G12" si="1">F2/E2</f>
        <v>0.78809805993723392</v>
      </c>
      <c r="H2" s="5"/>
      <c r="I2" s="6">
        <f xml:space="preserve"> 1 /J2</f>
        <v>105.61836914676201</v>
      </c>
      <c r="J2">
        <v>9.4680500000000004E-3</v>
      </c>
      <c r="K2">
        <v>3.2738100000000002E-4</v>
      </c>
      <c r="L2" s="5">
        <f t="shared" ref="L2:L12" si="2">K2/J2</f>
        <v>3.4577447309636092E-2</v>
      </c>
      <c r="M2" s="5"/>
      <c r="N2">
        <f>O2 * 1000*1000</f>
        <v>334.62700000000001</v>
      </c>
      <c r="O2">
        <v>3.3462699999999999E-4</v>
      </c>
      <c r="P2" s="3">
        <v>2.7971299999999998E-6</v>
      </c>
      <c r="Q2" s="5">
        <f t="shared" ref="Q2:Q12" si="3">P2/O2</f>
        <v>8.358948919244413E-3</v>
      </c>
      <c r="S2" s="4">
        <v>0.194796</v>
      </c>
      <c r="T2">
        <v>3.8989599999999999E-3</v>
      </c>
      <c r="U2" s="5">
        <f t="shared" ref="U2:U12" si="4">T2/S2</f>
        <v>2.0015606069939833E-2</v>
      </c>
      <c r="V2" s="2"/>
      <c r="W2" s="4">
        <v>9.9298800000000003E-3</v>
      </c>
      <c r="X2">
        <v>0.50103900000000001</v>
      </c>
      <c r="Y2" s="5">
        <f t="shared" ref="Y2:Y12" si="5">X2/W2</f>
        <v>50.45770945872458</v>
      </c>
      <c r="Z2" s="2"/>
      <c r="AA2" s="1"/>
      <c r="AB2" s="1"/>
      <c r="AC2" s="1"/>
      <c r="AD2" s="1"/>
    </row>
    <row r="3" spans="1:30" x14ac:dyDescent="0.25">
      <c r="C3">
        <v>23</v>
      </c>
      <c r="D3" s="6">
        <f t="shared" si="0"/>
        <v>29.447968384661142</v>
      </c>
      <c r="E3" s="7">
        <v>3.3958200000000001E-2</v>
      </c>
      <c r="F3">
        <v>1.13343E-2</v>
      </c>
      <c r="G3" s="5">
        <f t="shared" si="1"/>
        <v>0.33377210806226476</v>
      </c>
      <c r="H3" s="5"/>
      <c r="I3" s="6">
        <f t="shared" ref="I3:I12" si="6" xml:space="preserve"> 1 /J3</f>
        <v>127.35333035326539</v>
      </c>
      <c r="J3">
        <v>7.8521700000000003E-3</v>
      </c>
      <c r="K3">
        <v>6.5428999999999997E-4</v>
      </c>
      <c r="L3" s="5">
        <f t="shared" si="2"/>
        <v>8.3326010516838009E-2</v>
      </c>
      <c r="M3" s="5"/>
      <c r="N3">
        <f t="shared" ref="N3:N12" si="7">O3 * 1000*1000</f>
        <v>332.99600000000004</v>
      </c>
      <c r="O3">
        <v>3.3299600000000001E-4</v>
      </c>
      <c r="P3" s="3">
        <v>2.8661299999999999E-6</v>
      </c>
      <c r="Q3" s="5">
        <f t="shared" si="3"/>
        <v>8.6071003855902172E-3</v>
      </c>
      <c r="S3" s="4">
        <v>0.17452200000000001</v>
      </c>
      <c r="T3">
        <v>1.09236E-2</v>
      </c>
      <c r="U3" s="5">
        <f t="shared" si="4"/>
        <v>6.2591535737614737E-2</v>
      </c>
      <c r="V3" s="2"/>
      <c r="W3" s="4">
        <v>4.8117199999999999E-2</v>
      </c>
      <c r="X3">
        <v>1.13746E-2</v>
      </c>
      <c r="Y3" s="5">
        <f t="shared" si="5"/>
        <v>0.23639363886510439</v>
      </c>
      <c r="Z3" s="2"/>
      <c r="AA3" s="1"/>
      <c r="AB3" s="1"/>
      <c r="AC3" s="1"/>
      <c r="AD3" s="1"/>
    </row>
    <row r="4" spans="1:30" x14ac:dyDescent="0.25">
      <c r="C4">
        <v>24</v>
      </c>
      <c r="D4" s="6">
        <f t="shared" si="0"/>
        <v>22.838037207730217</v>
      </c>
      <c r="E4" s="7">
        <v>4.3786600000000002E-2</v>
      </c>
      <c r="F4">
        <v>1.30031E-2</v>
      </c>
      <c r="G4" s="5">
        <f t="shared" si="1"/>
        <v>0.2969652816158368</v>
      </c>
      <c r="H4" s="5"/>
      <c r="I4" s="6">
        <f t="shared" si="6"/>
        <v>124.8425423434693</v>
      </c>
      <c r="J4">
        <v>8.0100899999999992E-3</v>
      </c>
      <c r="K4">
        <v>5.53799E-4</v>
      </c>
      <c r="L4" s="5">
        <f t="shared" si="2"/>
        <v>6.9137675107270966E-2</v>
      </c>
      <c r="M4" s="5"/>
      <c r="N4">
        <f t="shared" si="7"/>
        <v>333.09</v>
      </c>
      <c r="O4">
        <v>3.3309000000000002E-4</v>
      </c>
      <c r="P4" s="3">
        <v>2.8530099999999999E-6</v>
      </c>
      <c r="Q4" s="5">
        <f t="shared" si="3"/>
        <v>8.5652826563391259E-3</v>
      </c>
      <c r="S4" s="4">
        <v>0.17818100000000001</v>
      </c>
      <c r="T4">
        <v>7.8974100000000005E-3</v>
      </c>
      <c r="U4" s="5">
        <f t="shared" si="4"/>
        <v>4.4322402500827814E-2</v>
      </c>
      <c r="V4" s="2"/>
      <c r="W4" s="4">
        <v>5.3572000000000002E-2</v>
      </c>
      <c r="X4">
        <v>9.1994299999999998E-3</v>
      </c>
      <c r="Y4" s="5">
        <f t="shared" si="5"/>
        <v>0.17172086164414246</v>
      </c>
      <c r="Z4" s="2"/>
      <c r="AA4" s="1"/>
      <c r="AB4" s="1"/>
      <c r="AC4" s="1"/>
      <c r="AD4" s="1"/>
    </row>
    <row r="5" spans="1:30" x14ac:dyDescent="0.25">
      <c r="C5">
        <v>25</v>
      </c>
      <c r="D5" s="6">
        <f t="shared" si="0"/>
        <v>22.63575226527291</v>
      </c>
      <c r="E5">
        <v>4.4177899999999999E-2</v>
      </c>
      <c r="F5" s="3">
        <v>1.34626E-2</v>
      </c>
      <c r="G5" s="5">
        <f t="shared" si="1"/>
        <v>0.30473607844646305</v>
      </c>
      <c r="H5" s="5"/>
      <c r="I5" s="6">
        <f t="shared" si="6"/>
        <v>124.78754919749126</v>
      </c>
      <c r="J5">
        <v>8.0136200000000008E-3</v>
      </c>
      <c r="K5">
        <v>5.5231799999999999E-4</v>
      </c>
      <c r="L5" s="5">
        <f t="shared" si="2"/>
        <v>6.8922409597659981E-2</v>
      </c>
      <c r="M5" s="5"/>
      <c r="N5">
        <f t="shared" si="7"/>
        <v>333.09</v>
      </c>
      <c r="O5">
        <v>3.3309000000000002E-4</v>
      </c>
      <c r="P5" s="3">
        <v>2.8527299999999998E-6</v>
      </c>
      <c r="Q5" s="5">
        <f t="shared" si="3"/>
        <v>8.5644420426911633E-3</v>
      </c>
      <c r="S5" s="4">
        <v>0.17827200000000001</v>
      </c>
      <c r="T5">
        <v>7.8677E-3</v>
      </c>
      <c r="U5" s="5">
        <f t="shared" si="4"/>
        <v>4.4133122419673307E-2</v>
      </c>
      <c r="V5" s="2"/>
      <c r="W5" s="4">
        <v>5.3997700000000003E-2</v>
      </c>
      <c r="X5">
        <v>9.6497500000000003E-3</v>
      </c>
      <c r="Y5" s="5">
        <f t="shared" si="5"/>
        <v>0.17870668565512976</v>
      </c>
      <c r="Z5" s="2"/>
      <c r="AA5" s="1"/>
      <c r="AB5" s="1"/>
      <c r="AC5" s="1"/>
      <c r="AD5" s="1"/>
    </row>
    <row r="6" spans="1:30" x14ac:dyDescent="0.25">
      <c r="C6">
        <v>26</v>
      </c>
      <c r="D6" s="6">
        <f t="shared" si="0"/>
        <v>21.675047685104907</v>
      </c>
      <c r="E6">
        <v>4.6136000000000003E-2</v>
      </c>
      <c r="F6" s="3">
        <v>1.4224499999999999E-2</v>
      </c>
      <c r="G6" s="5">
        <f t="shared" si="1"/>
        <v>0.30831671579677472</v>
      </c>
      <c r="H6" s="5"/>
      <c r="I6" s="6">
        <f t="shared" si="6"/>
        <v>124.43367125370655</v>
      </c>
      <c r="J6">
        <v>8.0364100000000008E-3</v>
      </c>
      <c r="K6">
        <v>5.4093000000000001E-4</v>
      </c>
      <c r="L6" s="5">
        <f t="shared" si="2"/>
        <v>6.7309905791267485E-2</v>
      </c>
      <c r="M6" s="5"/>
      <c r="N6">
        <f t="shared" si="7"/>
        <v>333.11</v>
      </c>
      <c r="O6">
        <v>3.3311000000000001E-4</v>
      </c>
      <c r="P6" s="3">
        <v>2.85111E-6</v>
      </c>
      <c r="Q6" s="5">
        <f t="shared" si="3"/>
        <v>8.5590645732640872E-3</v>
      </c>
      <c r="S6" s="4">
        <v>0.178757</v>
      </c>
      <c r="T6">
        <v>7.5673399999999997E-3</v>
      </c>
      <c r="U6" s="5">
        <f t="shared" si="4"/>
        <v>4.2333111430601318E-2</v>
      </c>
      <c r="V6" s="2"/>
      <c r="W6" s="4">
        <v>5.5761999999999999E-2</v>
      </c>
      <c r="X6">
        <v>1.0555999999999999E-2</v>
      </c>
      <c r="Y6" s="5">
        <f t="shared" si="5"/>
        <v>0.18930454431333166</v>
      </c>
      <c r="Z6" s="2"/>
      <c r="AA6" s="1"/>
      <c r="AB6" s="1"/>
      <c r="AC6" s="1"/>
      <c r="AD6" s="1"/>
    </row>
    <row r="7" spans="1:30" x14ac:dyDescent="0.25">
      <c r="C7">
        <v>30</v>
      </c>
      <c r="D7" s="6">
        <f t="shared" si="0"/>
        <v>21.342986054492911</v>
      </c>
      <c r="E7">
        <v>4.6853800000000001E-2</v>
      </c>
      <c r="F7">
        <v>1.71678E-2</v>
      </c>
      <c r="G7" s="5">
        <f t="shared" si="1"/>
        <v>0.36641211598632339</v>
      </c>
      <c r="H7" s="5"/>
      <c r="I7" s="6">
        <f t="shared" si="6"/>
        <v>124.12630596389661</v>
      </c>
      <c r="J7">
        <v>8.0563100000000006E-3</v>
      </c>
      <c r="K7">
        <v>5.4732999999999995E-4</v>
      </c>
      <c r="L7" s="5">
        <f t="shared" si="2"/>
        <v>6.7938051043219524E-2</v>
      </c>
      <c r="M7" s="5"/>
      <c r="N7">
        <f t="shared" si="7"/>
        <v>333.11899999999997</v>
      </c>
      <c r="O7">
        <v>3.3311899999999999E-4</v>
      </c>
      <c r="P7" s="3">
        <v>2.8512899999999999E-6</v>
      </c>
      <c r="Q7" s="5">
        <f t="shared" si="3"/>
        <v>8.5593736772744868E-3</v>
      </c>
      <c r="S7" s="4">
        <v>0.179115</v>
      </c>
      <c r="T7">
        <v>7.7244599999999998E-3</v>
      </c>
      <c r="U7" s="5">
        <f t="shared" si="4"/>
        <v>4.3125701365044802E-2</v>
      </c>
      <c r="W7" s="4">
        <v>5.50123E-2</v>
      </c>
      <c r="X7">
        <v>1.42711E-2</v>
      </c>
      <c r="Y7" s="5">
        <f t="shared" si="5"/>
        <v>0.25941653048500063</v>
      </c>
      <c r="AA7" t="s">
        <v>10</v>
      </c>
      <c r="AB7" t="s">
        <v>11</v>
      </c>
      <c r="AC7" t="s">
        <v>12</v>
      </c>
      <c r="AD7" t="s">
        <v>13</v>
      </c>
    </row>
    <row r="8" spans="1:30" x14ac:dyDescent="0.25">
      <c r="C8">
        <v>31</v>
      </c>
      <c r="D8" s="6">
        <f t="shared" ref="D8:D12" si="8">1 / E8</f>
        <v>21.064028326905294</v>
      </c>
      <c r="E8">
        <v>4.7474299999999997E-2</v>
      </c>
      <c r="F8">
        <v>1.78321E-2</v>
      </c>
      <c r="G8" s="5">
        <f t="shared" si="1"/>
        <v>0.37561585952820792</v>
      </c>
      <c r="H8" s="5"/>
      <c r="I8" s="6">
        <f t="shared" si="6"/>
        <v>124.01962486543871</v>
      </c>
      <c r="J8">
        <v>8.0632399999999993E-3</v>
      </c>
      <c r="K8">
        <v>5.4434600000000002E-4</v>
      </c>
      <c r="L8" s="5">
        <f t="shared" si="2"/>
        <v>6.7509586717002107E-2</v>
      </c>
      <c r="M8" s="5"/>
      <c r="N8">
        <f t="shared" si="7"/>
        <v>333.12400000000002</v>
      </c>
      <c r="O8">
        <v>3.3312400000000002E-4</v>
      </c>
      <c r="P8" s="3">
        <v>2.8508100000000002E-6</v>
      </c>
      <c r="Q8" s="5">
        <f t="shared" si="3"/>
        <v>8.5578043011010907E-3</v>
      </c>
      <c r="S8" s="4">
        <v>0.17924799999999999</v>
      </c>
      <c r="T8">
        <v>7.6538200000000004E-3</v>
      </c>
      <c r="U8" s="5">
        <f t="shared" si="4"/>
        <v>4.2699611711148805E-2</v>
      </c>
      <c r="W8" s="4">
        <v>5.5704499999999997E-2</v>
      </c>
      <c r="X8">
        <v>1.57698E-2</v>
      </c>
      <c r="Y8" s="5">
        <f t="shared" si="5"/>
        <v>0.28309741582816472</v>
      </c>
    </row>
    <row r="9" spans="1:30" x14ac:dyDescent="0.25">
      <c r="C9">
        <v>32</v>
      </c>
      <c r="D9" s="6">
        <f t="shared" si="8"/>
        <v>19.058328012883429</v>
      </c>
      <c r="E9">
        <v>5.2470500000000003E-2</v>
      </c>
      <c r="F9">
        <v>1.9057500000000002E-2</v>
      </c>
      <c r="G9" s="5">
        <f t="shared" si="1"/>
        <v>0.36320408610552596</v>
      </c>
      <c r="H9" s="5"/>
      <c r="I9" s="6">
        <f t="shared" si="6"/>
        <v>123.45511357253172</v>
      </c>
      <c r="J9">
        <v>8.1001100000000006E-3</v>
      </c>
      <c r="K9">
        <v>5.1843600000000005E-4</v>
      </c>
      <c r="L9" s="5">
        <f t="shared" si="2"/>
        <v>6.4003575260089068E-2</v>
      </c>
      <c r="M9" s="5"/>
      <c r="N9">
        <f t="shared" si="7"/>
        <v>333.13899999999995</v>
      </c>
      <c r="O9">
        <v>3.3313899999999998E-4</v>
      </c>
      <c r="P9" s="3">
        <v>2.84709E-6</v>
      </c>
      <c r="Q9" s="5">
        <f t="shared" si="3"/>
        <v>8.5462524651872037E-3</v>
      </c>
      <c r="S9" s="4">
        <v>0.17998900000000001</v>
      </c>
      <c r="T9">
        <v>6.9983399999999996E-3</v>
      </c>
      <c r="U9" s="5">
        <f t="shared" si="4"/>
        <v>3.8882042791503924E-2</v>
      </c>
      <c r="W9" s="4">
        <v>6.29556E-2</v>
      </c>
      <c r="X9">
        <v>2.1160200000000001E-2</v>
      </c>
      <c r="Y9" s="5">
        <f t="shared" si="5"/>
        <v>0.33611307016373443</v>
      </c>
    </row>
    <row r="10" spans="1:30" x14ac:dyDescent="0.25">
      <c r="C10">
        <v>35</v>
      </c>
      <c r="D10" s="6">
        <f t="shared" si="8"/>
        <v>13.092586846401698</v>
      </c>
      <c r="E10">
        <v>7.6379100000000005E-2</v>
      </c>
      <c r="F10">
        <v>2.64233E-2</v>
      </c>
      <c r="G10" s="5">
        <f t="shared" si="1"/>
        <v>0.345949350018526</v>
      </c>
      <c r="H10" s="5"/>
      <c r="I10" s="6">
        <f t="shared" si="6"/>
        <v>121.88507456319437</v>
      </c>
      <c r="J10">
        <v>8.2044500000000003E-3</v>
      </c>
      <c r="K10">
        <v>4.61407E-4</v>
      </c>
      <c r="L10" s="5">
        <f t="shared" si="2"/>
        <v>5.6238626598979817E-2</v>
      </c>
      <c r="M10" s="5"/>
      <c r="N10">
        <f t="shared" si="7"/>
        <v>333.22499999999997</v>
      </c>
      <c r="O10">
        <v>3.3322499999999998E-4</v>
      </c>
      <c r="P10" s="3">
        <v>2.83824E-6</v>
      </c>
      <c r="Q10" s="5">
        <f t="shared" si="3"/>
        <v>8.51748818365969E-3</v>
      </c>
      <c r="S10" s="4">
        <v>0.181977</v>
      </c>
      <c r="T10">
        <v>5.7071700000000001E-3</v>
      </c>
      <c r="U10" s="5">
        <f t="shared" si="4"/>
        <v>3.1362040257834782E-2</v>
      </c>
      <c r="W10" s="4">
        <v>0.12582199999999999</v>
      </c>
      <c r="X10">
        <v>7.5555800000000006E-2</v>
      </c>
      <c r="Y10" s="5">
        <f t="shared" si="5"/>
        <v>0.60049752825420044</v>
      </c>
    </row>
    <row r="11" spans="1:30" x14ac:dyDescent="0.25">
      <c r="C11">
        <v>40</v>
      </c>
      <c r="D11" s="6">
        <f t="shared" si="8"/>
        <v>12.478490202513418</v>
      </c>
      <c r="E11">
        <v>8.0137899999999998E-2</v>
      </c>
      <c r="F11">
        <v>3.7120399999999998E-2</v>
      </c>
      <c r="G11" s="5">
        <f t="shared" si="1"/>
        <v>0.46320654771337905</v>
      </c>
      <c r="H11" s="5"/>
      <c r="I11" s="6">
        <f t="shared" si="6"/>
        <v>121.58113838851496</v>
      </c>
      <c r="J11">
        <v>8.2249599999999999E-3</v>
      </c>
      <c r="K11">
        <v>4.6230899999999999E-4</v>
      </c>
      <c r="L11" s="5">
        <f t="shared" si="2"/>
        <v>5.620805450725596E-2</v>
      </c>
      <c r="M11" s="5"/>
      <c r="N11">
        <f t="shared" si="7"/>
        <v>333.23700000000002</v>
      </c>
      <c r="O11">
        <v>3.3323700000000001E-4</v>
      </c>
      <c r="P11" s="3">
        <v>2.8378600000000001E-6</v>
      </c>
      <c r="Q11" s="5">
        <f t="shared" si="3"/>
        <v>8.5160411358882714E-3</v>
      </c>
      <c r="S11" s="4">
        <v>0.18229500000000001</v>
      </c>
      <c r="T11">
        <v>5.7212699999999997E-3</v>
      </c>
      <c r="U11" s="5">
        <f t="shared" si="4"/>
        <v>3.1384678680161274E-2</v>
      </c>
      <c r="W11" s="4">
        <v>0.137326</v>
      </c>
      <c r="X11">
        <v>0.135132</v>
      </c>
      <c r="Y11" s="5">
        <f t="shared" si="5"/>
        <v>0.98402341872624266</v>
      </c>
    </row>
    <row r="12" spans="1:30" x14ac:dyDescent="0.25">
      <c r="C12">
        <v>45</v>
      </c>
      <c r="D12" s="6">
        <f t="shared" si="8"/>
        <v>11.955072836281255</v>
      </c>
      <c r="E12">
        <v>8.3646499999999999E-2</v>
      </c>
      <c r="F12">
        <v>4.7596199999999998E-2</v>
      </c>
      <c r="G12" s="5">
        <f t="shared" si="1"/>
        <v>0.56901603773020981</v>
      </c>
      <c r="H12" s="5"/>
      <c r="I12" s="6">
        <f t="shared" si="6"/>
        <v>121.50210623901167</v>
      </c>
      <c r="J12">
        <v>8.2303099999999994E-3</v>
      </c>
      <c r="K12">
        <v>4.5840799999999999E-4</v>
      </c>
      <c r="L12" s="5">
        <f t="shared" si="2"/>
        <v>5.5697537516812855E-2</v>
      </c>
      <c r="M12" s="5"/>
      <c r="N12">
        <f t="shared" si="7"/>
        <v>333.23400000000004</v>
      </c>
      <c r="O12">
        <v>3.3323400000000002E-4</v>
      </c>
      <c r="P12" s="3">
        <v>2.83718E-6</v>
      </c>
      <c r="Q12" s="5">
        <f t="shared" si="3"/>
        <v>8.5140771950041102E-3</v>
      </c>
      <c r="S12" s="4">
        <v>0.182397</v>
      </c>
      <c r="T12">
        <v>5.6575699999999998E-3</v>
      </c>
      <c r="U12" s="5">
        <f t="shared" si="4"/>
        <v>3.101788954862196E-2</v>
      </c>
      <c r="W12" s="4">
        <v>0.155389</v>
      </c>
      <c r="X12">
        <v>0.21698700000000001</v>
      </c>
      <c r="Y12" s="5">
        <f t="shared" si="5"/>
        <v>1.3964115864057303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34"/>
  <sheetViews>
    <sheetView tabSelected="1" topLeftCell="R48" workbookViewId="0">
      <selection activeCell="AB69" sqref="AB69"/>
    </sheetView>
  </sheetViews>
  <sheetFormatPr defaultRowHeight="15" x14ac:dyDescent="0.25"/>
  <cols>
    <col min="5" max="5" width="9.140625" style="4"/>
    <col min="11" max="11" width="10.42578125" bestFit="1" customWidth="1"/>
    <col min="14" max="14" width="9.140625" style="4"/>
    <col min="18" max="18" width="14.140625" customWidth="1"/>
    <col min="20" max="20" width="13.7109375" customWidth="1"/>
    <col min="23" max="23" width="11.7109375" customWidth="1"/>
    <col min="24" max="24" width="12.140625" bestFit="1" customWidth="1"/>
    <col min="25" max="25" width="15.7109375" bestFit="1" customWidth="1"/>
    <col min="26" max="26" width="10.85546875" customWidth="1"/>
    <col min="28" max="28" width="11.140625" customWidth="1"/>
    <col min="29" max="29" width="12.28515625" bestFit="1" customWidth="1"/>
    <col min="30" max="30" width="15.85546875" bestFit="1" customWidth="1"/>
    <col min="33" max="33" width="9.140625" style="4"/>
    <col min="37" max="37" width="9.140625" style="4"/>
  </cols>
  <sheetData>
    <row r="1" spans="1:39" x14ac:dyDescent="0.25">
      <c r="A1" t="s">
        <v>0</v>
      </c>
      <c r="B1" t="s">
        <v>2</v>
      </c>
      <c r="C1" t="s">
        <v>1</v>
      </c>
      <c r="E1" s="11" t="s">
        <v>14</v>
      </c>
      <c r="F1" t="s">
        <v>10</v>
      </c>
      <c r="G1" t="s">
        <v>11</v>
      </c>
      <c r="H1" t="s">
        <v>12</v>
      </c>
      <c r="I1" t="s">
        <v>13</v>
      </c>
      <c r="K1" t="s">
        <v>25</v>
      </c>
      <c r="L1" t="s">
        <v>26</v>
      </c>
      <c r="M1" t="s">
        <v>27</v>
      </c>
      <c r="N1" s="4" t="s">
        <v>28</v>
      </c>
      <c r="R1" t="s">
        <v>23</v>
      </c>
      <c r="S1" t="s">
        <v>3</v>
      </c>
      <c r="T1" t="s">
        <v>24</v>
      </c>
      <c r="U1" s="4" t="s">
        <v>20</v>
      </c>
      <c r="W1" t="s">
        <v>21</v>
      </c>
      <c r="X1" t="s">
        <v>4</v>
      </c>
      <c r="Y1" t="s">
        <v>15</v>
      </c>
      <c r="Z1" t="s">
        <v>20</v>
      </c>
      <c r="AB1" s="6" t="s">
        <v>22</v>
      </c>
      <c r="AC1" t="s">
        <v>5</v>
      </c>
      <c r="AD1" t="s">
        <v>16</v>
      </c>
      <c r="AE1" t="s">
        <v>20</v>
      </c>
      <c r="AG1" s="4" t="s">
        <v>7</v>
      </c>
      <c r="AH1" t="s">
        <v>18</v>
      </c>
      <c r="AI1" t="s">
        <v>20</v>
      </c>
      <c r="AJ1" s="2"/>
      <c r="AK1" s="4" t="s">
        <v>8</v>
      </c>
      <c r="AL1" t="s">
        <v>19</v>
      </c>
      <c r="AM1" s="2" t="s">
        <v>20</v>
      </c>
    </row>
    <row r="2" spans="1:39" x14ac:dyDescent="0.25">
      <c r="A2">
        <v>295</v>
      </c>
      <c r="B2">
        <v>0.5</v>
      </c>
      <c r="C2" s="8">
        <v>69.512365500000001</v>
      </c>
      <c r="E2" s="11"/>
      <c r="F2" s="1"/>
      <c r="G2" s="1"/>
      <c r="H2" s="1"/>
      <c r="I2" s="1"/>
      <c r="K2" s="4"/>
      <c r="L2" s="4"/>
      <c r="M2" s="4"/>
    </row>
    <row r="3" spans="1:39" x14ac:dyDescent="0.25">
      <c r="A3">
        <v>290</v>
      </c>
      <c r="B3">
        <v>0.5</v>
      </c>
      <c r="C3" s="8">
        <v>69.333461</v>
      </c>
      <c r="E3" s="11"/>
      <c r="F3" s="1"/>
      <c r="G3" s="1"/>
      <c r="H3" s="1"/>
      <c r="I3" s="1"/>
      <c r="K3" s="4"/>
      <c r="L3" s="4"/>
      <c r="M3" s="4"/>
      <c r="T3" s="3"/>
      <c r="U3" s="4"/>
    </row>
    <row r="4" spans="1:39" x14ac:dyDescent="0.25">
      <c r="A4">
        <v>285</v>
      </c>
      <c r="B4">
        <v>0.5</v>
      </c>
      <c r="C4" s="8">
        <v>69.154556499999998</v>
      </c>
      <c r="E4" s="11"/>
      <c r="F4" s="1"/>
      <c r="G4" s="1"/>
      <c r="H4" s="1"/>
      <c r="I4" s="1"/>
      <c r="K4" s="4"/>
      <c r="L4" s="4"/>
      <c r="M4" s="4"/>
      <c r="T4" s="3"/>
      <c r="U4" s="4"/>
    </row>
    <row r="5" spans="1:39" x14ac:dyDescent="0.25">
      <c r="A5">
        <v>280</v>
      </c>
      <c r="B5">
        <v>0.5</v>
      </c>
      <c r="C5" s="8">
        <v>68.975651999999997</v>
      </c>
      <c r="E5" s="11"/>
      <c r="I5" s="1"/>
      <c r="K5" s="4" t="e">
        <f>F5/SUM(F5:I5)</f>
        <v>#DIV/0!</v>
      </c>
      <c r="L5" s="4" t="e">
        <f>G5/SUM(F5:I5)</f>
        <v>#DIV/0!</v>
      </c>
      <c r="M5" s="4" t="e">
        <f>H5/SUM(F5:I5)</f>
        <v>#DIV/0!</v>
      </c>
      <c r="R5">
        <f>S5 * 1000*1000</f>
        <v>0</v>
      </c>
      <c r="T5" s="3"/>
      <c r="U5" s="4" t="e">
        <f>T5/S5</f>
        <v>#DIV/0!</v>
      </c>
      <c r="W5" t="e">
        <f>1/X5</f>
        <v>#DIV/0!</v>
      </c>
      <c r="Z5" s="4" t="e">
        <f>Y5/X5</f>
        <v>#DIV/0!</v>
      </c>
      <c r="AB5" t="e">
        <f>1/AC5</f>
        <v>#DIV/0!</v>
      </c>
      <c r="AE5" s="4" t="e">
        <f>AD5/AC5</f>
        <v>#DIV/0!</v>
      </c>
      <c r="AI5" s="4" t="e">
        <f>AH5/AG5</f>
        <v>#DIV/0!</v>
      </c>
      <c r="AM5" s="4" t="e">
        <f>AL5/AK5</f>
        <v>#DIV/0!</v>
      </c>
    </row>
    <row r="6" spans="1:39" x14ac:dyDescent="0.25">
      <c r="A6">
        <v>275</v>
      </c>
      <c r="B6">
        <v>0.5</v>
      </c>
      <c r="C6" s="8">
        <v>68.796747499999995</v>
      </c>
      <c r="E6" s="11"/>
      <c r="F6" s="1"/>
      <c r="G6" s="1"/>
      <c r="H6" s="1"/>
      <c r="T6" s="3"/>
      <c r="U6" s="4"/>
    </row>
    <row r="10" spans="1:39" x14ac:dyDescent="0.25">
      <c r="A10" t="s">
        <v>0</v>
      </c>
      <c r="B10" t="s">
        <v>2</v>
      </c>
      <c r="C10" t="s">
        <v>1</v>
      </c>
      <c r="E10" s="11" t="s">
        <v>14</v>
      </c>
      <c r="F10" t="s">
        <v>10</v>
      </c>
      <c r="G10" t="s">
        <v>11</v>
      </c>
      <c r="H10" t="s">
        <v>12</v>
      </c>
      <c r="I10" t="s">
        <v>13</v>
      </c>
      <c r="K10" t="s">
        <v>25</v>
      </c>
      <c r="L10" t="s">
        <v>26</v>
      </c>
      <c r="M10" t="s">
        <v>27</v>
      </c>
      <c r="N10" s="4" t="s">
        <v>28</v>
      </c>
      <c r="R10" t="s">
        <v>23</v>
      </c>
      <c r="S10" t="s">
        <v>3</v>
      </c>
      <c r="T10" t="s">
        <v>24</v>
      </c>
      <c r="U10" s="4" t="s">
        <v>20</v>
      </c>
      <c r="W10" t="s">
        <v>21</v>
      </c>
      <c r="X10" t="s">
        <v>4</v>
      </c>
      <c r="Y10" t="s">
        <v>15</v>
      </c>
      <c r="Z10" t="s">
        <v>20</v>
      </c>
      <c r="AB10" s="6" t="s">
        <v>22</v>
      </c>
      <c r="AC10" t="s">
        <v>5</v>
      </c>
      <c r="AD10" t="s">
        <v>16</v>
      </c>
      <c r="AE10" t="s">
        <v>20</v>
      </c>
      <c r="AG10" s="4" t="s">
        <v>7</v>
      </c>
      <c r="AH10" t="s">
        <v>18</v>
      </c>
      <c r="AI10" t="s">
        <v>20</v>
      </c>
      <c r="AK10" s="4" t="s">
        <v>8</v>
      </c>
      <c r="AL10" t="s">
        <v>19</v>
      </c>
      <c r="AM10" s="2" t="s">
        <v>20</v>
      </c>
    </row>
    <row r="11" spans="1:39" x14ac:dyDescent="0.25">
      <c r="A11">
        <v>295</v>
      </c>
      <c r="B11">
        <v>0.8</v>
      </c>
      <c r="C11" s="8">
        <v>69.81</v>
      </c>
      <c r="E11" s="11"/>
      <c r="F11" s="1"/>
      <c r="G11" s="1"/>
      <c r="H11" s="1"/>
      <c r="I11" s="1"/>
      <c r="K11" s="4"/>
      <c r="L11" s="4"/>
      <c r="M11" s="4"/>
    </row>
    <row r="12" spans="1:39" x14ac:dyDescent="0.25">
      <c r="A12">
        <v>290</v>
      </c>
      <c r="B12">
        <v>0.8</v>
      </c>
      <c r="C12" s="8">
        <v>69.63</v>
      </c>
      <c r="E12" s="11"/>
      <c r="F12" s="1"/>
      <c r="G12" s="1"/>
      <c r="H12" s="1"/>
      <c r="I12" s="1"/>
      <c r="K12" s="4"/>
      <c r="L12" s="4"/>
      <c r="M12" s="4"/>
      <c r="T12" s="3"/>
      <c r="U12" s="4"/>
    </row>
    <row r="13" spans="1:39" x14ac:dyDescent="0.25">
      <c r="C13" s="8"/>
      <c r="E13" s="11"/>
      <c r="F13" s="1"/>
      <c r="G13" s="1"/>
      <c r="H13" s="1"/>
      <c r="I13" s="1"/>
      <c r="K13" s="4"/>
      <c r="L13" s="4"/>
      <c r="M13" s="4"/>
      <c r="T13" s="3"/>
      <c r="U13" s="4"/>
    </row>
    <row r="14" spans="1:39" x14ac:dyDescent="0.25">
      <c r="A14">
        <v>285</v>
      </c>
      <c r="B14">
        <v>0.8</v>
      </c>
      <c r="C14" s="8">
        <v>69.45</v>
      </c>
      <c r="E14" s="11"/>
      <c r="F14" s="1"/>
      <c r="G14" s="1"/>
      <c r="H14" s="1"/>
      <c r="I14" s="1"/>
      <c r="K14" s="4"/>
      <c r="L14" s="4"/>
      <c r="M14" s="4"/>
      <c r="R14">
        <f t="shared" ref="R14:R15" si="0">S14 * 1000*1000</f>
        <v>162.976</v>
      </c>
      <c r="S14">
        <v>1.6297600000000001E-4</v>
      </c>
      <c r="T14" s="3"/>
      <c r="U14" s="4"/>
      <c r="W14">
        <f>1/X14</f>
        <v>27.204814163914449</v>
      </c>
      <c r="X14">
        <v>3.6758199999999998E-2</v>
      </c>
      <c r="AB14">
        <f>1/AC14</f>
        <v>140.00014000013999</v>
      </c>
      <c r="AC14">
        <v>7.1428500000000001E-3</v>
      </c>
      <c r="AG14" s="4">
        <v>9.08273E-2</v>
      </c>
      <c r="AK14" s="4">
        <v>7.5071399999999996E-2</v>
      </c>
    </row>
    <row r="15" spans="1:39" x14ac:dyDescent="0.25">
      <c r="A15">
        <v>285</v>
      </c>
      <c r="B15">
        <v>0.8</v>
      </c>
      <c r="C15" s="8">
        <v>69.45</v>
      </c>
      <c r="D15" t="s">
        <v>43</v>
      </c>
      <c r="E15" s="11"/>
      <c r="F15" s="1"/>
      <c r="G15" s="1"/>
      <c r="H15" s="1"/>
      <c r="I15" s="1"/>
      <c r="K15" s="4"/>
      <c r="L15" s="4"/>
      <c r="M15" s="4"/>
      <c r="R15">
        <f t="shared" si="0"/>
        <v>162.976</v>
      </c>
      <c r="S15">
        <v>1.6297600000000001E-4</v>
      </c>
      <c r="T15" s="3"/>
      <c r="U15" s="4"/>
      <c r="W15">
        <f>1/X15</f>
        <v>57.701739707452184</v>
      </c>
      <c r="X15">
        <v>1.7330499999999999E-2</v>
      </c>
      <c r="AB15">
        <f>1/AC15</f>
        <v>161.53627458582099</v>
      </c>
      <c r="AC15">
        <v>6.1905600000000003E-3</v>
      </c>
      <c r="AG15" s="3">
        <v>6.1836799999999997E-5</v>
      </c>
      <c r="AK15" s="4">
        <v>0.24984300000000001</v>
      </c>
    </row>
    <row r="16" spans="1:39" x14ac:dyDescent="0.25">
      <c r="C16" s="8"/>
      <c r="E16" s="11"/>
      <c r="F16" s="1"/>
      <c r="G16" s="1"/>
      <c r="H16" s="1"/>
      <c r="I16" s="1"/>
      <c r="K16" s="4"/>
      <c r="L16" s="4"/>
      <c r="M16" s="4"/>
      <c r="T16" s="3"/>
      <c r="U16" s="4"/>
    </row>
    <row r="17" spans="1:39" x14ac:dyDescent="0.25">
      <c r="A17">
        <v>280</v>
      </c>
      <c r="B17">
        <v>0.8</v>
      </c>
      <c r="C17" s="8">
        <v>69.275651999999994</v>
      </c>
      <c r="E17" s="11"/>
      <c r="I17" s="1"/>
      <c r="K17" s="4" t="e">
        <f>F17/SUM(F17:I17)</f>
        <v>#DIV/0!</v>
      </c>
      <c r="L17" s="4" t="e">
        <f>G17/SUM(F17:I17)</f>
        <v>#DIV/0!</v>
      </c>
      <c r="M17" s="4" t="e">
        <f>H17/SUM(F17:I17)</f>
        <v>#DIV/0!</v>
      </c>
      <c r="T17" s="3"/>
      <c r="U17" s="4" t="e">
        <f>T17/S17</f>
        <v>#DIV/0!</v>
      </c>
      <c r="Z17" s="4" t="e">
        <f>Y17/X17</f>
        <v>#DIV/0!</v>
      </c>
      <c r="AE17" s="4" t="e">
        <f>AD17/AC17</f>
        <v>#DIV/0!</v>
      </c>
      <c r="AI17" s="4" t="e">
        <f>AH17/AG17</f>
        <v>#DIV/0!</v>
      </c>
      <c r="AM17" s="4" t="e">
        <f>AL17/AK17</f>
        <v>#DIV/0!</v>
      </c>
    </row>
    <row r="18" spans="1:39" x14ac:dyDescent="0.25">
      <c r="C18" s="8"/>
      <c r="E18" s="11"/>
      <c r="I18" s="1"/>
      <c r="K18" s="4"/>
      <c r="L18" s="4"/>
      <c r="M18" s="4"/>
      <c r="T18" s="3"/>
      <c r="U18" s="4"/>
      <c r="Z18" s="4"/>
      <c r="AE18" s="4"/>
      <c r="AI18" s="4"/>
      <c r="AM18" s="4"/>
    </row>
    <row r="19" spans="1:39" x14ac:dyDescent="0.25">
      <c r="A19">
        <v>275</v>
      </c>
      <c r="B19">
        <v>0.8</v>
      </c>
      <c r="C19" s="8">
        <v>69.099999999999994</v>
      </c>
      <c r="E19" s="11"/>
      <c r="I19" s="1"/>
      <c r="K19" s="4"/>
      <c r="L19" s="4"/>
      <c r="M19" s="4"/>
      <c r="R19">
        <f>S19 * 1000*1000</f>
        <v>100.25700000000001</v>
      </c>
      <c r="S19">
        <v>1.00257E-4</v>
      </c>
      <c r="T19" s="3"/>
      <c r="U19" s="4"/>
      <c r="W19">
        <f>1/X19</f>
        <v>38.453256221736858</v>
      </c>
      <c r="X19">
        <v>2.60056E-2</v>
      </c>
      <c r="Z19" s="4"/>
      <c r="AB19">
        <f>1/AC19</f>
        <v>184.01464756594623</v>
      </c>
      <c r="AC19">
        <v>5.4343500000000001E-3</v>
      </c>
      <c r="AE19" s="4"/>
      <c r="AG19" s="4">
        <v>8.8070200000000001E-2</v>
      </c>
      <c r="AI19" s="4"/>
      <c r="AK19" s="4">
        <v>9.0066499999999994E-2</v>
      </c>
      <c r="AM19" s="4"/>
    </row>
    <row r="20" spans="1:39" x14ac:dyDescent="0.25">
      <c r="A20">
        <v>275</v>
      </c>
      <c r="B20">
        <v>0.8</v>
      </c>
      <c r="C20" s="8">
        <v>69.099999999999994</v>
      </c>
      <c r="E20" s="11"/>
      <c r="F20" s="1"/>
      <c r="G20" s="1"/>
      <c r="H20" s="1"/>
      <c r="R20">
        <f>S20 * 1000*1000</f>
        <v>101.041</v>
      </c>
      <c r="S20">
        <v>1.01041E-4</v>
      </c>
      <c r="T20" s="3">
        <v>5.9872800000000001E-7</v>
      </c>
      <c r="U20" s="4">
        <f>T20/S20</f>
        <v>5.9255945606239051E-3</v>
      </c>
      <c r="W20">
        <f>1/X20</f>
        <v>29.939044106199777</v>
      </c>
      <c r="X20">
        <v>3.3401199999999999E-2</v>
      </c>
      <c r="Y20">
        <v>1.6416600000000001E-3</v>
      </c>
      <c r="Z20" s="4">
        <f>Y20/X20</f>
        <v>4.9149731147383934E-2</v>
      </c>
      <c r="AB20">
        <f>1/AC20</f>
        <v>139.9999440000224</v>
      </c>
      <c r="AC20">
        <v>7.14286E-3</v>
      </c>
      <c r="AD20">
        <v>9.8562400000000005E-4</v>
      </c>
      <c r="AE20" s="4">
        <f>AD20/AC20</f>
        <v>0.13798730480507809</v>
      </c>
      <c r="AG20" s="4">
        <v>9.7294500000000006E-2</v>
      </c>
      <c r="AH20">
        <v>2.5986300000000002E-3</v>
      </c>
      <c r="AI20" s="4">
        <f>AH20/AG20</f>
        <v>2.6708909547816167E-2</v>
      </c>
      <c r="AK20" s="4">
        <v>8.1369999999999998E-2</v>
      </c>
      <c r="AL20">
        <v>3.02009E-3</v>
      </c>
      <c r="AM20" s="4">
        <f>AL20/AK20</f>
        <v>3.7115521691040924E-2</v>
      </c>
    </row>
    <row r="23" spans="1:39" x14ac:dyDescent="0.25">
      <c r="A23" t="s">
        <v>0</v>
      </c>
      <c r="B23" t="s">
        <v>2</v>
      </c>
      <c r="C23" t="s">
        <v>1</v>
      </c>
      <c r="E23" s="11" t="s">
        <v>14</v>
      </c>
      <c r="F23" t="s">
        <v>10</v>
      </c>
      <c r="G23" t="s">
        <v>11</v>
      </c>
      <c r="H23" t="s">
        <v>12</v>
      </c>
      <c r="I23" t="s">
        <v>13</v>
      </c>
      <c r="K23" t="s">
        <v>25</v>
      </c>
      <c r="L23" t="s">
        <v>26</v>
      </c>
      <c r="M23" t="s">
        <v>27</v>
      </c>
      <c r="N23" s="4" t="s">
        <v>28</v>
      </c>
      <c r="R23" t="s">
        <v>23</v>
      </c>
      <c r="S23" t="s">
        <v>3</v>
      </c>
      <c r="T23" t="s">
        <v>24</v>
      </c>
      <c r="U23" s="4" t="s">
        <v>20</v>
      </c>
      <c r="W23" t="s">
        <v>21</v>
      </c>
      <c r="X23" t="s">
        <v>4</v>
      </c>
      <c r="Y23" t="s">
        <v>15</v>
      </c>
      <c r="Z23" t="s">
        <v>20</v>
      </c>
      <c r="AB23" s="6" t="s">
        <v>22</v>
      </c>
      <c r="AC23" t="s">
        <v>5</v>
      </c>
      <c r="AD23" t="s">
        <v>16</v>
      </c>
      <c r="AE23" t="s">
        <v>20</v>
      </c>
      <c r="AG23" s="4" t="s">
        <v>7</v>
      </c>
      <c r="AH23" t="s">
        <v>18</v>
      </c>
      <c r="AI23" t="s">
        <v>20</v>
      </c>
      <c r="AJ23" s="2"/>
      <c r="AK23" s="4" t="s">
        <v>8</v>
      </c>
      <c r="AL23" t="s">
        <v>19</v>
      </c>
      <c r="AM23" s="2" t="s">
        <v>20</v>
      </c>
    </row>
    <row r="24" spans="1:39" x14ac:dyDescent="0.25">
      <c r="A24">
        <v>295</v>
      </c>
      <c r="B24">
        <v>0.9</v>
      </c>
      <c r="C24">
        <v>69.91</v>
      </c>
      <c r="E24" s="11"/>
      <c r="F24" s="1"/>
      <c r="G24" s="1"/>
      <c r="H24" s="1"/>
      <c r="I24" s="1"/>
      <c r="K24" s="4" t="e">
        <f>F24/SUM(F24:I24)</f>
        <v>#DIV/0!</v>
      </c>
      <c r="L24" s="4" t="e">
        <f>G24/SUM(F24:I24)</f>
        <v>#DIV/0!</v>
      </c>
      <c r="M24" s="4" t="e">
        <f>H24/SUM(F24:I24)</f>
        <v>#DIV/0!</v>
      </c>
      <c r="N24" s="4" t="e">
        <f>I24/SUM(F24:I24)</f>
        <v>#DIV/0!</v>
      </c>
      <c r="R24">
        <f>S24 * 1000*1000</f>
        <v>0</v>
      </c>
      <c r="T24" s="3"/>
      <c r="U24" s="4" t="e">
        <f>T24/S24</f>
        <v>#DIV/0!</v>
      </c>
    </row>
    <row r="25" spans="1:39" x14ac:dyDescent="0.25">
      <c r="A25">
        <v>290</v>
      </c>
      <c r="B25">
        <v>0.9</v>
      </c>
      <c r="C25">
        <v>69.73</v>
      </c>
      <c r="E25" s="11">
        <f>SUM(G25:H25)/SUM(F25:H25)</f>
        <v>9.8266998964940996E-2</v>
      </c>
      <c r="F25" s="1">
        <v>155943</v>
      </c>
      <c r="G25" s="1">
        <v>15358</v>
      </c>
      <c r="H25" s="1">
        <v>1636</v>
      </c>
      <c r="I25" s="1"/>
      <c r="K25" s="4">
        <f>F25/SUM(F25:I25)</f>
        <v>0.90173300103505905</v>
      </c>
      <c r="L25" s="4">
        <f>G25/SUM(F25:I25)</f>
        <v>8.8806906561348931E-2</v>
      </c>
      <c r="M25" s="4">
        <f>H25/SUM(F25:I25)</f>
        <v>9.4600924035920589E-3</v>
      </c>
      <c r="R25">
        <f>S25 * 1000*1000</f>
        <v>230.48499999999999</v>
      </c>
      <c r="S25">
        <v>2.30485E-4</v>
      </c>
      <c r="T25" s="3">
        <v>6.5816499999999999E-7</v>
      </c>
      <c r="U25" s="4">
        <f>T25/S25</f>
        <v>2.8555654380979238E-3</v>
      </c>
      <c r="W25">
        <f>1/X25</f>
        <v>29.167954918008878</v>
      </c>
      <c r="X25">
        <v>3.4284200000000001E-2</v>
      </c>
      <c r="Y25">
        <v>1.6874800000000001E-3</v>
      </c>
      <c r="Z25" s="4">
        <f>Y25/X25</f>
        <v>4.9220340565041626E-2</v>
      </c>
      <c r="AB25">
        <f>1/AC25</f>
        <v>139.9999440000224</v>
      </c>
      <c r="AC25">
        <v>7.14286E-3</v>
      </c>
      <c r="AD25">
        <v>1.0491000000000001E-3</v>
      </c>
      <c r="AE25" s="4">
        <f>AD25/AC25</f>
        <v>0.14687394125042352</v>
      </c>
      <c r="AG25" s="4">
        <v>0.12864900000000001</v>
      </c>
      <c r="AH25">
        <v>2.1858400000000001E-3</v>
      </c>
      <c r="AI25" s="4">
        <f>AH25/AG25</f>
        <v>1.699072670599849E-2</v>
      </c>
      <c r="AK25" s="4">
        <v>6.4870300000000006E-2</v>
      </c>
      <c r="AL25">
        <v>2.3961799999999999E-3</v>
      </c>
      <c r="AM25" s="4">
        <f>AL25/AK25</f>
        <v>3.6938013235640957E-2</v>
      </c>
    </row>
    <row r="26" spans="1:39" x14ac:dyDescent="0.25">
      <c r="A26">
        <v>285</v>
      </c>
      <c r="B26">
        <v>0.9</v>
      </c>
      <c r="C26">
        <v>69.55</v>
      </c>
      <c r="E26" s="11">
        <f>SUM(G26:H26)/SUM(F26:H26)</f>
        <v>0.1007799474924784</v>
      </c>
      <c r="F26" s="1">
        <v>140772</v>
      </c>
      <c r="G26" s="1">
        <v>14234</v>
      </c>
      <c r="H26" s="1">
        <v>1543</v>
      </c>
      <c r="I26" s="1"/>
      <c r="K26" s="4">
        <f>F26/SUM(F26:I26)</f>
        <v>0.89922005250752157</v>
      </c>
      <c r="L26" s="4">
        <f>G26/SUM(F26:I26)</f>
        <v>9.0923608582616305E-2</v>
      </c>
      <c r="M26" s="4">
        <f>H26/SUM(F26:I26)</f>
        <v>9.8563389098620877E-3</v>
      </c>
      <c r="R26">
        <f>S26 * 1000*1000</f>
        <v>192.37</v>
      </c>
      <c r="S26">
        <v>1.9237E-4</v>
      </c>
      <c r="T26" s="3">
        <v>6.1442899999999995E-7</v>
      </c>
      <c r="U26" s="4">
        <f>T26/S26</f>
        <v>3.1939959453137182E-3</v>
      </c>
      <c r="W26">
        <f>1/X26</f>
        <v>35.598970477773783</v>
      </c>
      <c r="X26">
        <v>2.80907E-2</v>
      </c>
      <c r="Y26">
        <v>1.7765700000000001E-3</v>
      </c>
      <c r="Z26" s="4">
        <f>Y26/X26</f>
        <v>6.3244062981698573E-2</v>
      </c>
      <c r="AB26">
        <f>1/AC26</f>
        <v>159.35086830288139</v>
      </c>
      <c r="AC26">
        <v>6.2754600000000001E-3</v>
      </c>
      <c r="AD26">
        <v>2.1557400000000001E-4</v>
      </c>
      <c r="AE26" s="4">
        <f>AD26/AC26</f>
        <v>3.4351904083525349E-2</v>
      </c>
      <c r="AG26" s="4">
        <v>0.12709699999999999</v>
      </c>
      <c r="AH26">
        <v>3.4178899999999998E-3</v>
      </c>
      <c r="AI26" s="4">
        <f>AH26/AG26</f>
        <v>2.6891980141152034E-2</v>
      </c>
      <c r="AK26" s="4">
        <v>7.1775900000000004E-2</v>
      </c>
      <c r="AL26">
        <v>3.4483000000000001E-3</v>
      </c>
      <c r="AM26" s="4">
        <f>AL26/AK26</f>
        <v>4.80425881110512E-2</v>
      </c>
    </row>
    <row r="27" spans="1:39" x14ac:dyDescent="0.25">
      <c r="A27">
        <v>280</v>
      </c>
      <c r="B27">
        <v>0.9</v>
      </c>
      <c r="C27" s="8">
        <v>69.349999999999994</v>
      </c>
      <c r="E27" s="11">
        <f>SUM(G27:H27)/SUM(F27:H27)</f>
        <v>9.9018160816274139E-2</v>
      </c>
      <c r="F27" s="1">
        <v>98280</v>
      </c>
      <c r="G27" s="1">
        <v>9723</v>
      </c>
      <c r="H27" s="1">
        <v>1078</v>
      </c>
      <c r="I27" s="1"/>
      <c r="K27" s="4">
        <f>F27/SUM(F27:I27)</f>
        <v>0.90098183918372587</v>
      </c>
      <c r="L27" s="4">
        <f>G27/SUM(F27:I27)</f>
        <v>8.9135596483347235E-2</v>
      </c>
      <c r="M27" s="4">
        <f>H27/SUM(F27:I27)</f>
        <v>9.8825643329269082E-3</v>
      </c>
      <c r="R27">
        <f>S27 * 1000*1000</f>
        <v>133.994</v>
      </c>
      <c r="S27">
        <v>1.3399399999999999E-4</v>
      </c>
      <c r="T27" s="3">
        <v>5.7796600000000003E-7</v>
      </c>
      <c r="U27" s="4">
        <f>T27/S27</f>
        <v>4.3133722405480851E-3</v>
      </c>
      <c r="W27">
        <f>1/X27</f>
        <v>38.8648358737981</v>
      </c>
      <c r="X27">
        <v>2.5730200000000002E-2</v>
      </c>
      <c r="Y27">
        <v>1.78706E-3</v>
      </c>
      <c r="Z27" s="4">
        <f>Y27/X27</f>
        <v>6.9453793596629634E-2</v>
      </c>
      <c r="AB27">
        <f>1/AC27</f>
        <v>165.24282433035344</v>
      </c>
      <c r="AC27">
        <v>6.0517000000000001E-3</v>
      </c>
      <c r="AD27">
        <v>2.4939E-4</v>
      </c>
      <c r="AE27" s="4">
        <f>AD27/AC27</f>
        <v>4.1209907959746848E-2</v>
      </c>
      <c r="AG27" s="4">
        <v>0.12050900000000001</v>
      </c>
      <c r="AH27">
        <v>4.3524100000000001E-3</v>
      </c>
      <c r="AI27" s="4">
        <f>AH27/AG27</f>
        <v>3.6116887535370804E-2</v>
      </c>
      <c r="AK27" s="4">
        <v>7.8966499999999995E-2</v>
      </c>
      <c r="AL27">
        <v>4.2372299999999998E-3</v>
      </c>
      <c r="AM27" s="4">
        <f>AL27/AK27</f>
        <v>5.3658576738237103E-2</v>
      </c>
    </row>
    <row r="28" spans="1:39" x14ac:dyDescent="0.25">
      <c r="A28">
        <v>275</v>
      </c>
      <c r="B28">
        <v>0.9</v>
      </c>
      <c r="C28">
        <v>69.2</v>
      </c>
      <c r="E28" s="11">
        <f>SUM(G28:H28)/SUM(F28:H28)</f>
        <v>0.10440172799932068</v>
      </c>
      <c r="F28" s="1">
        <v>84377</v>
      </c>
      <c r="G28" s="1">
        <v>8844</v>
      </c>
      <c r="H28" s="1">
        <v>992</v>
      </c>
      <c r="K28" s="4">
        <f>F28/SUM(F28:I28)</f>
        <v>0.89559827200067932</v>
      </c>
      <c r="L28" s="4">
        <f>G28/SUM(F28:I28)</f>
        <v>9.3872395529279395E-2</v>
      </c>
      <c r="M28" s="4">
        <f>H28/SUM(F28:I28)</f>
        <v>1.0529332470041289E-2</v>
      </c>
      <c r="R28">
        <f>S28 * 1000*1000</f>
        <v>114.9</v>
      </c>
      <c r="S28">
        <v>1.149E-4</v>
      </c>
      <c r="T28" s="3">
        <v>5.85997E-7</v>
      </c>
      <c r="U28" s="4">
        <f>T28/S28</f>
        <v>5.1000609225413402E-3</v>
      </c>
      <c r="W28">
        <f>1/X28</f>
        <v>40.954904554594933</v>
      </c>
      <c r="X28">
        <v>2.4417100000000001E-2</v>
      </c>
      <c r="Y28">
        <v>1.5892E-3</v>
      </c>
      <c r="Z28" s="4">
        <f>Y28/X28</f>
        <v>6.5085534318162275E-2</v>
      </c>
      <c r="AB28">
        <f>1/AC28</f>
        <v>168.78064423571905</v>
      </c>
      <c r="AC28">
        <v>5.9248499999999997E-3</v>
      </c>
      <c r="AD28">
        <v>2.2486699999999999E-4</v>
      </c>
      <c r="AE28" s="4">
        <f>AD28/AC28</f>
        <v>3.7953197127353434E-2</v>
      </c>
      <c r="AG28" s="4">
        <v>0.12959899999999999</v>
      </c>
      <c r="AH28">
        <v>4.4541499999999996E-3</v>
      </c>
      <c r="AI28" s="4">
        <f>AH28/AG28</f>
        <v>3.4368706548661643E-2</v>
      </c>
      <c r="AK28" s="4">
        <v>8.2481200000000005E-2</v>
      </c>
      <c r="AL28">
        <v>4.4689600000000001E-3</v>
      </c>
      <c r="AM28" s="4">
        <f>AL28/AK28</f>
        <v>5.4181558949190842E-2</v>
      </c>
    </row>
    <row r="30" spans="1:39" x14ac:dyDescent="0.25">
      <c r="A30" t="s">
        <v>0</v>
      </c>
      <c r="B30" t="s">
        <v>2</v>
      </c>
      <c r="C30" t="s">
        <v>1</v>
      </c>
      <c r="E30" s="11" t="s">
        <v>14</v>
      </c>
      <c r="F30" t="s">
        <v>10</v>
      </c>
      <c r="G30" t="s">
        <v>11</v>
      </c>
      <c r="H30" t="s">
        <v>12</v>
      </c>
      <c r="I30" t="s">
        <v>13</v>
      </c>
      <c r="K30" t="s">
        <v>25</v>
      </c>
      <c r="L30" t="s">
        <v>26</v>
      </c>
      <c r="M30" t="s">
        <v>27</v>
      </c>
      <c r="N30" s="4" t="s">
        <v>28</v>
      </c>
      <c r="R30" t="s">
        <v>23</v>
      </c>
      <c r="S30" t="s">
        <v>3</v>
      </c>
      <c r="T30" t="s">
        <v>24</v>
      </c>
      <c r="U30" s="4" t="s">
        <v>20</v>
      </c>
      <c r="W30" t="s">
        <v>21</v>
      </c>
      <c r="X30" t="s">
        <v>4</v>
      </c>
      <c r="Y30" t="s">
        <v>15</v>
      </c>
      <c r="Z30" t="s">
        <v>20</v>
      </c>
      <c r="AB30" s="6" t="s">
        <v>22</v>
      </c>
      <c r="AC30" t="s">
        <v>5</v>
      </c>
      <c r="AD30" t="s">
        <v>16</v>
      </c>
      <c r="AE30" t="s">
        <v>20</v>
      </c>
      <c r="AG30" s="4" t="s">
        <v>7</v>
      </c>
      <c r="AH30" t="s">
        <v>18</v>
      </c>
      <c r="AI30" t="s">
        <v>20</v>
      </c>
      <c r="AJ30" s="2"/>
      <c r="AK30" s="4" t="s">
        <v>8</v>
      </c>
      <c r="AL30" t="s">
        <v>19</v>
      </c>
      <c r="AM30" s="2" t="s">
        <v>20</v>
      </c>
    </row>
    <row r="31" spans="1:39" x14ac:dyDescent="0.25">
      <c r="A31">
        <v>295</v>
      </c>
      <c r="B31">
        <v>1</v>
      </c>
      <c r="C31">
        <v>70.010000000000005</v>
      </c>
      <c r="E31" s="11"/>
      <c r="F31" s="1"/>
      <c r="G31" s="1"/>
      <c r="H31" s="1"/>
      <c r="I31" s="1"/>
      <c r="K31" s="4" t="e">
        <f>F31/SUM(F31:I31)</f>
        <v>#DIV/0!</v>
      </c>
      <c r="L31" s="4" t="e">
        <f>G31/SUM(F31:I31)</f>
        <v>#DIV/0!</v>
      </c>
      <c r="M31" s="4" t="e">
        <f>H31/SUM(F31:I31)</f>
        <v>#DIV/0!</v>
      </c>
      <c r="N31" s="4" t="e">
        <f>I31/SUM(F31:I31)</f>
        <v>#DIV/0!</v>
      </c>
      <c r="R31">
        <f>S31 * 1000*1000</f>
        <v>0</v>
      </c>
      <c r="T31" s="3"/>
      <c r="U31" s="4" t="e">
        <f>T31/S31</f>
        <v>#DIV/0!</v>
      </c>
    </row>
    <row r="32" spans="1:39" x14ac:dyDescent="0.25">
      <c r="A32">
        <v>293</v>
      </c>
      <c r="B32">
        <v>1</v>
      </c>
      <c r="C32">
        <v>69.94</v>
      </c>
      <c r="E32" s="11">
        <f>SUM(G32:H32)/SUM(F32:H32)</f>
        <v>0.10836349273813051</v>
      </c>
      <c r="F32" s="1">
        <v>207688</v>
      </c>
      <c r="G32" s="1">
        <v>23884</v>
      </c>
      <c r="H32" s="1">
        <v>1357</v>
      </c>
      <c r="I32" s="1"/>
      <c r="K32" s="4">
        <f t="shared" ref="K32:K34" si="1">F32/SUM(F32:I32)</f>
        <v>0.89163650726186949</v>
      </c>
      <c r="L32" s="4">
        <f t="shared" ref="L32:L34" si="2">G32/SUM(F32:I32)</f>
        <v>0.10253768315667006</v>
      </c>
      <c r="M32" s="4">
        <f t="shared" ref="M32:M34" si="3">H32/SUM(F32:I32)</f>
        <v>5.8258095814604453E-3</v>
      </c>
      <c r="R32">
        <f>S32 * 1000*1000</f>
        <v>312.38099999999997</v>
      </c>
      <c r="S32">
        <v>3.1238099999999998E-4</v>
      </c>
      <c r="T32" s="3">
        <v>8.5654100000000005E-7</v>
      </c>
      <c r="U32" s="4">
        <f>T32/S32</f>
        <v>2.7419753442110761E-3</v>
      </c>
      <c r="W32">
        <f>1/X32</f>
        <v>34.159772086000643</v>
      </c>
      <c r="X32">
        <v>2.92742E-2</v>
      </c>
      <c r="Y32">
        <v>1.16154E-3</v>
      </c>
      <c r="Z32" s="4">
        <f>Y32/X32</f>
        <v>3.9677941668773184E-2</v>
      </c>
      <c r="AB32">
        <f>1/AC32</f>
        <v>173.25947859292512</v>
      </c>
      <c r="AC32">
        <v>5.7716900000000003E-3</v>
      </c>
      <c r="AD32">
        <v>1.6571399999999999E-4</v>
      </c>
      <c r="AE32" s="4">
        <f>AD32/AC32</f>
        <v>2.8711521235547991E-2</v>
      </c>
      <c r="AG32" s="4">
        <v>0.138381</v>
      </c>
      <c r="AH32">
        <v>2.6224E-3</v>
      </c>
      <c r="AI32" s="4">
        <f>AH32/AG32</f>
        <v>1.8950578475368726E-2</v>
      </c>
      <c r="AK32" s="4">
        <v>9.3510800000000005E-2</v>
      </c>
      <c r="AL32">
        <v>2.6658900000000002E-3</v>
      </c>
      <c r="AM32" s="4">
        <f>AL32/AK32</f>
        <v>2.8508899506794937E-2</v>
      </c>
    </row>
    <row r="33" spans="1:39" x14ac:dyDescent="0.25">
      <c r="A33">
        <v>290</v>
      </c>
      <c r="B33">
        <v>1</v>
      </c>
      <c r="C33">
        <v>69.83</v>
      </c>
      <c r="E33" s="11">
        <f>SUM(G33:H33)/SUM(F33:H33)</f>
        <v>0.10993842980040196</v>
      </c>
      <c r="F33" s="1">
        <v>167401</v>
      </c>
      <c r="G33" s="1">
        <v>19386</v>
      </c>
      <c r="H33" s="1">
        <v>1291</v>
      </c>
      <c r="I33" s="1"/>
      <c r="K33" s="4">
        <f t="shared" si="1"/>
        <v>0.89006157019959808</v>
      </c>
      <c r="L33" s="4">
        <f t="shared" si="2"/>
        <v>0.10307425642552558</v>
      </c>
      <c r="M33" s="4">
        <f t="shared" si="3"/>
        <v>6.8641733748763811E-3</v>
      </c>
      <c r="R33">
        <f>S33 * 1000*1000</f>
        <v>255.33799999999997</v>
      </c>
      <c r="S33">
        <v>2.5533799999999997E-4</v>
      </c>
      <c r="T33" s="3">
        <v>7.3885199999999998E-7</v>
      </c>
      <c r="U33" s="4">
        <f>T33/S33</f>
        <v>2.8936233541423527E-3</v>
      </c>
      <c r="W33">
        <f>1/X33</f>
        <v>35.078857271145537</v>
      </c>
      <c r="X33">
        <v>2.85072E-2</v>
      </c>
      <c r="Y33">
        <v>1.31963E-3</v>
      </c>
      <c r="Z33" s="4">
        <f>Y33/X33</f>
        <v>4.6291112420721786E-2</v>
      </c>
      <c r="AB33">
        <f>1/AC33</f>
        <v>164.82610845557934</v>
      </c>
      <c r="AC33">
        <v>6.0670000000000003E-3</v>
      </c>
      <c r="AD33">
        <v>2.0204199999999999E-4</v>
      </c>
      <c r="AE33" s="4">
        <f>AD33/AC33</f>
        <v>3.3301796604582164E-2</v>
      </c>
      <c r="AG33" s="4">
        <v>0.136215</v>
      </c>
      <c r="AH33">
        <v>3.25261E-3</v>
      </c>
      <c r="AI33" s="4">
        <f>AH33/AG33</f>
        <v>2.3878500899313586E-2</v>
      </c>
      <c r="AK33" s="4">
        <v>9.7086699999999998E-2</v>
      </c>
      <c r="AL33">
        <v>3.2228399999999998E-3</v>
      </c>
      <c r="AM33" s="4">
        <f>AL33/AK33</f>
        <v>3.3195484036433416E-2</v>
      </c>
    </row>
    <row r="34" spans="1:39" x14ac:dyDescent="0.25">
      <c r="A34">
        <v>288</v>
      </c>
      <c r="B34">
        <v>1</v>
      </c>
      <c r="C34">
        <f>68.75+1</f>
        <v>69.75</v>
      </c>
      <c r="E34" s="11">
        <f>SUM(G34:H34)/SUM(F34:H34)</f>
        <v>0.11093547079114538</v>
      </c>
      <c r="F34" s="1">
        <v>151293</v>
      </c>
      <c r="G34" s="1">
        <v>17867</v>
      </c>
      <c r="H34" s="1">
        <v>1011</v>
      </c>
      <c r="I34" s="1"/>
      <c r="K34" s="4">
        <f t="shared" si="1"/>
        <v>0.88906452920885459</v>
      </c>
      <c r="L34" s="4">
        <f t="shared" si="2"/>
        <v>0.104994387997955</v>
      </c>
      <c r="M34" s="4">
        <f t="shared" si="3"/>
        <v>5.9410827931903791E-3</v>
      </c>
      <c r="R34">
        <f>S34 * 1000*1000</f>
        <v>224.72900000000001</v>
      </c>
      <c r="S34">
        <v>2.2472900000000001E-4</v>
      </c>
      <c r="T34" s="3">
        <v>6.9275899999999999E-7</v>
      </c>
      <c r="U34" s="4">
        <f>T34/S34</f>
        <v>3.082641759630488E-3</v>
      </c>
      <c r="W34">
        <f>1/X34</f>
        <v>33.699080689078805</v>
      </c>
      <c r="X34">
        <v>2.96744E-2</v>
      </c>
      <c r="Y34">
        <v>1.46199E-3</v>
      </c>
      <c r="Z34" s="4">
        <f>Y34/X34</f>
        <v>4.9267718976626317E-2</v>
      </c>
      <c r="AB34">
        <f>1/AC34</f>
        <v>165.19068787054337</v>
      </c>
      <c r="AC34">
        <v>6.0536100000000001E-3</v>
      </c>
      <c r="AD34">
        <v>1.7895199999999999E-4</v>
      </c>
      <c r="AE34" s="4">
        <f>AD34/AC34</f>
        <v>2.9561203975809473E-2</v>
      </c>
      <c r="AG34" s="4">
        <v>0.14887300000000001</v>
      </c>
      <c r="AH34">
        <v>3.0992799999999998E-3</v>
      </c>
      <c r="AI34" s="4">
        <f>AH34/AG34</f>
        <v>2.0818281353905677E-2</v>
      </c>
      <c r="AK34" s="4">
        <v>9.2839699999999997E-2</v>
      </c>
      <c r="AL34">
        <v>3.1413999999999999E-3</v>
      </c>
      <c r="AM34" s="4">
        <f>AL34/AK34</f>
        <v>3.3836817654516335E-2</v>
      </c>
    </row>
    <row r="35" spans="1:39" x14ac:dyDescent="0.25">
      <c r="A35">
        <v>285</v>
      </c>
      <c r="B35">
        <v>1</v>
      </c>
      <c r="C35">
        <v>69.650000000000006</v>
      </c>
      <c r="E35" s="11">
        <f>SUM(G35:H35)/SUM(F35:H35)</f>
        <v>0.11103621790807712</v>
      </c>
      <c r="F35" s="1">
        <v>133205</v>
      </c>
      <c r="G35" s="1">
        <v>15697</v>
      </c>
      <c r="H35" s="1">
        <v>941</v>
      </c>
      <c r="I35" s="1"/>
      <c r="K35" s="4">
        <f>F35/SUM(F35:I35)</f>
        <v>0.88896378209192284</v>
      </c>
      <c r="L35" s="4">
        <f>G35/SUM(F35:I35)</f>
        <v>0.10475631160614776</v>
      </c>
      <c r="M35" s="4">
        <f>H35/SUM(F35:I35)</f>
        <v>6.2799063019293531E-3</v>
      </c>
      <c r="R35">
        <f>S35 * 1000*1000</f>
        <v>196.364</v>
      </c>
      <c r="S35">
        <v>1.9636400000000001E-4</v>
      </c>
      <c r="T35" s="3">
        <v>7.7548299999999998E-7</v>
      </c>
      <c r="U35" s="4">
        <f>T35/S35</f>
        <v>3.9492116681265404E-3</v>
      </c>
      <c r="W35">
        <f>1/X35</f>
        <v>35.907545252483906</v>
      </c>
      <c r="X35">
        <v>2.78493E-2</v>
      </c>
      <c r="Y35">
        <v>1.4876799999999999E-3</v>
      </c>
      <c r="Z35" s="4">
        <f>Y35/X35</f>
        <v>5.341893692121525E-2</v>
      </c>
      <c r="AB35">
        <f>1/AC35</f>
        <v>164.92533005681676</v>
      </c>
      <c r="AC35">
        <v>6.0633500000000003E-3</v>
      </c>
      <c r="AD35">
        <v>1.90636E-4</v>
      </c>
      <c r="AE35" s="4">
        <f>AD35/AC35</f>
        <v>3.1440705220711324E-2</v>
      </c>
      <c r="AG35" s="4">
        <v>0.15032899999999999</v>
      </c>
      <c r="AH35">
        <v>3.5830100000000002E-3</v>
      </c>
      <c r="AI35" s="4">
        <f>AH35/AG35</f>
        <v>2.3834456425573247E-2</v>
      </c>
      <c r="AK35" s="4">
        <v>9.39633E-2</v>
      </c>
      <c r="AL35">
        <v>3.56742E-3</v>
      </c>
      <c r="AM35" s="4">
        <f>AL35/AK35</f>
        <v>3.7966099530348553E-2</v>
      </c>
    </row>
    <row r="36" spans="1:39" x14ac:dyDescent="0.25">
      <c r="A36">
        <v>282</v>
      </c>
      <c r="B36">
        <v>1</v>
      </c>
      <c r="C36">
        <v>69.53</v>
      </c>
      <c r="E36" s="11">
        <f>SUM(G36:H36)/SUM(F36:H36)</f>
        <v>0.11038100458648756</v>
      </c>
      <c r="F36" s="1">
        <v>128211</v>
      </c>
      <c r="G36" s="1">
        <v>15019</v>
      </c>
      <c r="H36" s="1">
        <v>889</v>
      </c>
      <c r="I36" s="1"/>
      <c r="K36" s="4">
        <f>F36/SUM(F36:I36)</f>
        <v>0.88961899541351241</v>
      </c>
      <c r="L36" s="4">
        <f>G36/SUM(F36:I36)</f>
        <v>0.1042124910664104</v>
      </c>
      <c r="M36" s="4">
        <f>H36/SUM(F36:I36)</f>
        <v>6.1685135200771589E-3</v>
      </c>
      <c r="R36">
        <f>S36 * 1000*1000</f>
        <v>203.52099999999999</v>
      </c>
      <c r="S36">
        <v>2.0352099999999999E-4</v>
      </c>
      <c r="T36" s="3">
        <v>6.9511500000000001E-7</v>
      </c>
      <c r="U36" s="4">
        <f>T36/S36</f>
        <v>3.415446071904128E-3</v>
      </c>
      <c r="W36">
        <f>1/X36</f>
        <v>35.918766118546294</v>
      </c>
      <c r="X36">
        <v>2.78406E-2</v>
      </c>
      <c r="Y36">
        <v>1.23667E-3</v>
      </c>
      <c r="Z36" s="4">
        <f>Y36/X36</f>
        <v>4.4419660495822647E-2</v>
      </c>
      <c r="AB36">
        <f>1/AC36</f>
        <v>179.20536755916913</v>
      </c>
      <c r="AC36">
        <v>5.5801899999999996E-3</v>
      </c>
      <c r="AD36">
        <v>1.7456399999999999E-4</v>
      </c>
      <c r="AE36" s="4">
        <f>AD36/AC36</f>
        <v>3.1282805782598802E-2</v>
      </c>
      <c r="AG36" s="4">
        <v>0.14457300000000001</v>
      </c>
      <c r="AH36">
        <v>3.14234E-3</v>
      </c>
      <c r="AI36" s="4">
        <f>AH36/AG36</f>
        <v>2.1735317106236985E-2</v>
      </c>
      <c r="AK36" s="4">
        <v>0.102896</v>
      </c>
      <c r="AL36">
        <v>3.1675700000000002E-3</v>
      </c>
      <c r="AM36" s="4">
        <f>AL36/AK36</f>
        <v>3.0784189861607837E-2</v>
      </c>
    </row>
    <row r="37" spans="1:39" x14ac:dyDescent="0.25">
      <c r="E37" s="11"/>
      <c r="F37" s="1"/>
      <c r="G37" s="1"/>
      <c r="H37" s="1"/>
      <c r="I37" s="1"/>
      <c r="K37" s="4"/>
      <c r="L37" s="4"/>
      <c r="M37" s="4"/>
      <c r="T37" s="3"/>
      <c r="U37" s="4"/>
      <c r="Z37" s="4"/>
      <c r="AE37" s="4"/>
      <c r="AI37" s="4"/>
      <c r="AM37" s="4"/>
    </row>
    <row r="38" spans="1:39" x14ac:dyDescent="0.25">
      <c r="A38">
        <v>280</v>
      </c>
      <c r="B38">
        <v>1</v>
      </c>
      <c r="C38" s="8">
        <v>69.45</v>
      </c>
      <c r="E38" s="11"/>
      <c r="F38" s="1"/>
      <c r="G38" s="1"/>
      <c r="H38" s="1"/>
      <c r="I38" s="1"/>
      <c r="K38" s="4"/>
      <c r="L38" s="4"/>
      <c r="M38" s="4"/>
      <c r="T38" s="3"/>
      <c r="U38" s="4"/>
      <c r="Z38" s="4"/>
      <c r="AE38" s="4"/>
      <c r="AI38" s="4"/>
      <c r="AM38" s="4"/>
    </row>
    <row r="39" spans="1:39" x14ac:dyDescent="0.25">
      <c r="A39">
        <v>280</v>
      </c>
      <c r="B39">
        <v>1</v>
      </c>
      <c r="C39" s="8">
        <v>69.48</v>
      </c>
      <c r="D39" t="s">
        <v>42</v>
      </c>
      <c r="E39" s="11">
        <f>SUM(G39:H39)/SUM(F39:H39)</f>
        <v>0.10997135358594783</v>
      </c>
      <c r="F39" s="1">
        <v>103772</v>
      </c>
      <c r="G39" s="1">
        <v>12209</v>
      </c>
      <c r="H39" s="1">
        <v>613</v>
      </c>
      <c r="I39" s="1"/>
      <c r="K39" s="4">
        <f>F39/SUM(F39:I39)</f>
        <v>0.89002864641405222</v>
      </c>
      <c r="L39" s="4">
        <f>G39/SUM(F39:I39)</f>
        <v>0.10471379316259842</v>
      </c>
      <c r="M39" s="4">
        <f>H39/SUM(F39:I39)</f>
        <v>5.2575604233494003E-3</v>
      </c>
      <c r="R39">
        <f>S39 * 1000*1000</f>
        <v>151.65099999999998</v>
      </c>
      <c r="S39">
        <v>1.5165099999999999E-4</v>
      </c>
      <c r="T39" s="3">
        <v>6.1923999999999998E-7</v>
      </c>
      <c r="U39" s="4">
        <f>T39/S39</f>
        <v>4.0833228926944101E-3</v>
      </c>
      <c r="W39">
        <f>1/X39</f>
        <v>35.425441843823393</v>
      </c>
      <c r="X39">
        <v>2.8228300000000001E-2</v>
      </c>
      <c r="Y39">
        <v>1.44198E-3</v>
      </c>
      <c r="Z39" s="4">
        <f>Y39/X39</f>
        <v>5.1082778629956464E-2</v>
      </c>
      <c r="AB39">
        <f>1/AC39</f>
        <v>170.4837989245882</v>
      </c>
      <c r="AC39">
        <v>5.86566E-3</v>
      </c>
      <c r="AD39">
        <v>1.71996E-4</v>
      </c>
      <c r="AE39" s="4">
        <f>AD39/AC39</f>
        <v>2.932253147983347E-2</v>
      </c>
      <c r="AG39" s="4">
        <v>0.153254</v>
      </c>
      <c r="AH39">
        <v>3.4712800000000002E-3</v>
      </c>
      <c r="AI39" s="4">
        <f>AH39/AG39</f>
        <v>2.2650501781356441E-2</v>
      </c>
      <c r="AK39" s="4">
        <v>9.9498100000000006E-2</v>
      </c>
      <c r="AL39">
        <v>3.49673E-3</v>
      </c>
      <c r="AM39" s="4">
        <f>AL39/AK39</f>
        <v>3.5143686160841257E-2</v>
      </c>
    </row>
    <row r="40" spans="1:39" x14ac:dyDescent="0.25">
      <c r="C40" s="8"/>
      <c r="E40" s="11"/>
      <c r="F40" s="1"/>
      <c r="G40" s="1"/>
      <c r="H40" s="1"/>
      <c r="I40" s="1"/>
      <c r="K40" s="4"/>
      <c r="L40" s="4"/>
      <c r="M40" s="4"/>
      <c r="T40" s="3"/>
      <c r="U40" s="4"/>
      <c r="Z40" s="4"/>
      <c r="AE40" s="4"/>
      <c r="AI40" s="4"/>
      <c r="AM40" s="4"/>
    </row>
    <row r="41" spans="1:39" x14ac:dyDescent="0.25">
      <c r="A41">
        <v>278</v>
      </c>
      <c r="B41">
        <v>1</v>
      </c>
      <c r="C41" s="8">
        <v>69.38</v>
      </c>
      <c r="E41" s="11">
        <f>SUM(G41:H41)/SUM(F41:H41)</f>
        <v>0.11210081388135296</v>
      </c>
      <c r="F41" s="1">
        <v>95894</v>
      </c>
      <c r="G41" s="1">
        <v>11326</v>
      </c>
      <c r="H41" s="1">
        <v>781</v>
      </c>
      <c r="I41" s="1"/>
      <c r="K41" s="4">
        <f>F41/SUM(F41:I41)</f>
        <v>0.88789918611864704</v>
      </c>
      <c r="L41" s="4">
        <f>G41/SUM(F41:I41)</f>
        <v>0.10486939935741335</v>
      </c>
      <c r="M41" s="4">
        <f>H41/SUM(F41:I41)</f>
        <v>7.2314145239395933E-3</v>
      </c>
      <c r="R41">
        <f>S41 * 1000*1000</f>
        <v>141.49700000000001</v>
      </c>
      <c r="S41">
        <v>1.41497E-4</v>
      </c>
      <c r="T41" s="3">
        <v>6.1529299999999998E-7</v>
      </c>
      <c r="U41" s="4">
        <f>T41/S41</f>
        <v>4.348452617369979E-3</v>
      </c>
      <c r="W41">
        <f>1/X41</f>
        <v>37.820195227847769</v>
      </c>
      <c r="X41">
        <v>2.64409E-2</v>
      </c>
      <c r="Y41">
        <v>1.61071E-3</v>
      </c>
      <c r="Z41" s="4">
        <f>Y41/X41</f>
        <v>6.0917366655446677E-2</v>
      </c>
      <c r="AB41">
        <f>1/AC41</f>
        <v>161.33013469452945</v>
      </c>
      <c r="AC41">
        <v>6.1984700000000002E-3</v>
      </c>
      <c r="AD41">
        <v>2.1051899999999999E-4</v>
      </c>
      <c r="AE41" s="4">
        <f>AD41/AC41</f>
        <v>3.3963058625757644E-2</v>
      </c>
      <c r="AG41" s="4">
        <v>0.15157799999999999</v>
      </c>
      <c r="AH41">
        <v>4.34235E-3</v>
      </c>
      <c r="AI41" s="4">
        <f>AH41/AG41</f>
        <v>2.8647626964335197E-2</v>
      </c>
      <c r="AK41" s="4">
        <v>9.3213599999999994E-2</v>
      </c>
      <c r="AL41">
        <v>4.3496899999999998E-3</v>
      </c>
      <c r="AM41" s="4">
        <f>AL41/AK41</f>
        <v>4.6663684269248266E-2</v>
      </c>
    </row>
    <row r="42" spans="1:39" x14ac:dyDescent="0.25">
      <c r="A42">
        <v>275</v>
      </c>
      <c r="B42">
        <v>1</v>
      </c>
      <c r="C42">
        <v>69.3</v>
      </c>
      <c r="E42" s="11">
        <f>SUM(G42:H42)/SUM(F42:H42)</f>
        <v>0.11365309473922645</v>
      </c>
      <c r="F42" s="1">
        <v>78260</v>
      </c>
      <c r="G42" s="1">
        <v>9546</v>
      </c>
      <c r="H42" s="1">
        <v>489</v>
      </c>
      <c r="K42" s="4">
        <f>F42/SUM(F42:I42)</f>
        <v>0.88634690526077353</v>
      </c>
      <c r="L42" s="4">
        <f>G42/SUM(F42:I42)</f>
        <v>0.1081148422900504</v>
      </c>
      <c r="M42" s="4">
        <f>H42/SUM(F42:I42)</f>
        <v>5.5382524491760579E-3</v>
      </c>
      <c r="R42">
        <f>S42 * 1000*1000</f>
        <v>120.50099999999999</v>
      </c>
      <c r="S42">
        <v>1.20501E-4</v>
      </c>
      <c r="T42" s="3">
        <v>6.3712999999999999E-7</v>
      </c>
      <c r="U42" s="4">
        <f>T42/S42</f>
        <v>5.2873420137592216E-3</v>
      </c>
      <c r="W42">
        <f>1/X42</f>
        <v>40.561204830028267</v>
      </c>
      <c r="X42">
        <v>2.4654100000000002E-2</v>
      </c>
      <c r="Y42">
        <v>1.6827999999999999E-3</v>
      </c>
      <c r="Z42" s="4">
        <f>Y42/X42</f>
        <v>6.8256395487971563E-2</v>
      </c>
      <c r="AB42">
        <f>1/AC42</f>
        <v>165.29936541573616</v>
      </c>
      <c r="AC42">
        <v>6.0496300000000003E-3</v>
      </c>
      <c r="AD42">
        <v>2.38373E-4</v>
      </c>
      <c r="AE42" s="4">
        <f>AD42/AC42</f>
        <v>3.9402905632245279E-2</v>
      </c>
      <c r="AG42" s="4">
        <v>0.15487400000000001</v>
      </c>
      <c r="AH42">
        <v>5.4038999999999997E-3</v>
      </c>
      <c r="AI42" s="4">
        <f>AH42/AG42</f>
        <v>3.4892234978111232E-2</v>
      </c>
      <c r="AK42" s="4">
        <v>9.9045900000000006E-2</v>
      </c>
      <c r="AL42">
        <v>5.3443600000000003E-3</v>
      </c>
      <c r="AM42" s="4">
        <f>AL42/AK42</f>
        <v>5.3958417259068775E-2</v>
      </c>
    </row>
    <row r="44" spans="1:39" x14ac:dyDescent="0.25">
      <c r="A44" t="s">
        <v>0</v>
      </c>
      <c r="B44" t="s">
        <v>2</v>
      </c>
      <c r="C44" t="s">
        <v>1</v>
      </c>
      <c r="E44" s="11" t="s">
        <v>14</v>
      </c>
      <c r="F44" t="s">
        <v>10</v>
      </c>
      <c r="G44" t="s">
        <v>11</v>
      </c>
      <c r="H44" t="s">
        <v>12</v>
      </c>
      <c r="I44" t="s">
        <v>13</v>
      </c>
      <c r="K44" t="s">
        <v>25</v>
      </c>
      <c r="L44" t="s">
        <v>26</v>
      </c>
      <c r="M44" t="s">
        <v>27</v>
      </c>
      <c r="N44" s="4" t="s">
        <v>28</v>
      </c>
      <c r="R44" t="s">
        <v>23</v>
      </c>
      <c r="S44" t="s">
        <v>3</v>
      </c>
      <c r="T44" t="s">
        <v>24</v>
      </c>
      <c r="U44" s="4" t="s">
        <v>20</v>
      </c>
      <c r="W44" t="s">
        <v>21</v>
      </c>
      <c r="X44" t="s">
        <v>4</v>
      </c>
      <c r="Y44" t="s">
        <v>15</v>
      </c>
      <c r="Z44" t="s">
        <v>20</v>
      </c>
      <c r="AB44" s="6" t="s">
        <v>22</v>
      </c>
      <c r="AC44" t="s">
        <v>5</v>
      </c>
      <c r="AD44" t="s">
        <v>16</v>
      </c>
      <c r="AE44" t="s">
        <v>20</v>
      </c>
      <c r="AG44" s="4" t="s">
        <v>7</v>
      </c>
      <c r="AH44" t="s">
        <v>18</v>
      </c>
      <c r="AI44" t="s">
        <v>20</v>
      </c>
      <c r="AJ44" s="2"/>
      <c r="AK44" s="4" t="s">
        <v>8</v>
      </c>
      <c r="AL44" t="s">
        <v>19</v>
      </c>
      <c r="AM44" s="2" t="s">
        <v>20</v>
      </c>
    </row>
    <row r="45" spans="1:39" x14ac:dyDescent="0.25">
      <c r="A45">
        <v>295</v>
      </c>
      <c r="B45">
        <v>1.1000000000000001</v>
      </c>
    </row>
    <row r="46" spans="1:39" x14ac:dyDescent="0.25">
      <c r="A46">
        <v>293</v>
      </c>
      <c r="B46">
        <v>1.1000000000000001</v>
      </c>
    </row>
    <row r="47" spans="1:39" x14ac:dyDescent="0.25">
      <c r="A47">
        <v>290</v>
      </c>
      <c r="B47">
        <v>1.1000000000000001</v>
      </c>
    </row>
    <row r="48" spans="1:39" x14ac:dyDescent="0.25">
      <c r="A48">
        <v>285</v>
      </c>
      <c r="B48">
        <v>1.1000000000000001</v>
      </c>
      <c r="C48">
        <v>69.75</v>
      </c>
    </row>
    <row r="49" spans="1:39" x14ac:dyDescent="0.25">
      <c r="A49">
        <v>280</v>
      </c>
      <c r="B49">
        <v>1.1000000000000001</v>
      </c>
      <c r="C49" s="8">
        <v>69.575651999999991</v>
      </c>
      <c r="K49" s="4" t="e">
        <f>F49/SUM(F49:I49)</f>
        <v>#DIV/0!</v>
      </c>
      <c r="L49" s="4" t="e">
        <f>G49/SUM(F49:I49)</f>
        <v>#DIV/0!</v>
      </c>
      <c r="M49" s="4" t="e">
        <f>H49/SUM(F49:I49)</f>
        <v>#DIV/0!</v>
      </c>
      <c r="R49">
        <f>S49 * 1000*1000</f>
        <v>0</v>
      </c>
      <c r="T49" s="3"/>
      <c r="U49" s="4" t="e">
        <f>T49/S49</f>
        <v>#DIV/0!</v>
      </c>
      <c r="W49" t="e">
        <f>1/X49</f>
        <v>#DIV/0!</v>
      </c>
      <c r="Z49" s="4" t="e">
        <f>Y49/X49</f>
        <v>#DIV/0!</v>
      </c>
      <c r="AB49" t="e">
        <f>1/AC49</f>
        <v>#DIV/0!</v>
      </c>
      <c r="AE49" s="4" t="e">
        <f>AD49/AC49</f>
        <v>#DIV/0!</v>
      </c>
      <c r="AI49" s="4" t="e">
        <f>AH49/AG49</f>
        <v>#DIV/0!</v>
      </c>
      <c r="AM49" s="4" t="e">
        <f>AL49/AK49</f>
        <v>#DIV/0!</v>
      </c>
    </row>
    <row r="50" spans="1:39" x14ac:dyDescent="0.25">
      <c r="A50">
        <v>275</v>
      </c>
      <c r="B50">
        <v>1.1000000000000001</v>
      </c>
      <c r="C50">
        <v>69.400000000000006</v>
      </c>
    </row>
    <row r="52" spans="1:39" x14ac:dyDescent="0.25">
      <c r="A52" t="s">
        <v>0</v>
      </c>
      <c r="B52" t="s">
        <v>2</v>
      </c>
      <c r="C52" t="s">
        <v>1</v>
      </c>
      <c r="E52" s="11" t="s">
        <v>14</v>
      </c>
      <c r="F52" t="s">
        <v>10</v>
      </c>
      <c r="G52" t="s">
        <v>11</v>
      </c>
      <c r="H52" t="s">
        <v>12</v>
      </c>
      <c r="I52" t="s">
        <v>13</v>
      </c>
      <c r="K52" t="s">
        <v>25</v>
      </c>
      <c r="L52" t="s">
        <v>26</v>
      </c>
      <c r="M52" t="s">
        <v>27</v>
      </c>
      <c r="N52" s="4" t="s">
        <v>28</v>
      </c>
      <c r="R52" t="s">
        <v>23</v>
      </c>
      <c r="S52" t="s">
        <v>3</v>
      </c>
      <c r="T52" t="s">
        <v>24</v>
      </c>
      <c r="U52" s="4" t="s">
        <v>20</v>
      </c>
      <c r="W52" t="s">
        <v>21</v>
      </c>
      <c r="X52" t="s">
        <v>4</v>
      </c>
      <c r="Y52" t="s">
        <v>15</v>
      </c>
      <c r="Z52" t="s">
        <v>20</v>
      </c>
      <c r="AB52" s="6" t="s">
        <v>22</v>
      </c>
      <c r="AC52" t="s">
        <v>5</v>
      </c>
      <c r="AD52" t="s">
        <v>16</v>
      </c>
      <c r="AE52" t="s">
        <v>20</v>
      </c>
      <c r="AG52" s="4" t="s">
        <v>7</v>
      </c>
      <c r="AH52" t="s">
        <v>18</v>
      </c>
      <c r="AI52" t="s">
        <v>20</v>
      </c>
      <c r="AJ52" s="2"/>
      <c r="AK52" s="4" t="s">
        <v>8</v>
      </c>
      <c r="AL52" t="s">
        <v>19</v>
      </c>
      <c r="AM52" s="2" t="s">
        <v>20</v>
      </c>
    </row>
    <row r="53" spans="1:39" x14ac:dyDescent="0.25">
      <c r="A53">
        <v>295</v>
      </c>
      <c r="B53">
        <v>1.2</v>
      </c>
    </row>
    <row r="54" spans="1:39" x14ac:dyDescent="0.25">
      <c r="A54">
        <v>290</v>
      </c>
      <c r="B54">
        <v>1.2</v>
      </c>
    </row>
    <row r="55" spans="1:39" x14ac:dyDescent="0.25">
      <c r="A55">
        <v>285</v>
      </c>
      <c r="B55">
        <v>1.2</v>
      </c>
      <c r="C55">
        <v>69.849999999999994</v>
      </c>
    </row>
    <row r="56" spans="1:39" x14ac:dyDescent="0.25">
      <c r="A56">
        <v>280</v>
      </c>
      <c r="B56">
        <v>1.2</v>
      </c>
      <c r="C56" s="8"/>
      <c r="K56" s="4" t="e">
        <f>F56/SUM(F56:I56)</f>
        <v>#DIV/0!</v>
      </c>
      <c r="L56" s="4" t="e">
        <f>G56/SUM(F56:I56)</f>
        <v>#DIV/0!</v>
      </c>
      <c r="M56" s="4" t="e">
        <f>H56/SUM(F56:I56)</f>
        <v>#DIV/0!</v>
      </c>
      <c r="R56">
        <f>S56 * 1000*1000</f>
        <v>0</v>
      </c>
      <c r="T56" s="3"/>
      <c r="U56" s="4" t="e">
        <f>T56/S56</f>
        <v>#DIV/0!</v>
      </c>
      <c r="W56" t="e">
        <f>1/X56</f>
        <v>#DIV/0!</v>
      </c>
      <c r="Z56" s="4" t="e">
        <f>Y56/X56</f>
        <v>#DIV/0!</v>
      </c>
      <c r="AB56" t="e">
        <f>1/AC56</f>
        <v>#DIV/0!</v>
      </c>
      <c r="AE56" s="4" t="e">
        <f>AD56/AC56</f>
        <v>#DIV/0!</v>
      </c>
      <c r="AI56" s="4" t="e">
        <f>AH56/AG56</f>
        <v>#DIV/0!</v>
      </c>
      <c r="AM56" s="4" t="e">
        <f>AL56/AK56</f>
        <v>#DIV/0!</v>
      </c>
    </row>
    <row r="57" spans="1:39" x14ac:dyDescent="0.25">
      <c r="A57">
        <v>275</v>
      </c>
      <c r="B57">
        <v>1.2</v>
      </c>
    </row>
    <row r="59" spans="1:39" x14ac:dyDescent="0.25">
      <c r="A59" t="s">
        <v>0</v>
      </c>
      <c r="B59" t="s">
        <v>2</v>
      </c>
      <c r="C59" t="s">
        <v>1</v>
      </c>
      <c r="E59" s="11" t="s">
        <v>14</v>
      </c>
      <c r="F59" t="s">
        <v>10</v>
      </c>
      <c r="G59" t="s">
        <v>11</v>
      </c>
      <c r="H59" t="s">
        <v>12</v>
      </c>
      <c r="I59" t="s">
        <v>13</v>
      </c>
      <c r="K59" t="s">
        <v>25</v>
      </c>
      <c r="L59" t="s">
        <v>26</v>
      </c>
      <c r="M59" t="s">
        <v>27</v>
      </c>
      <c r="N59" s="4" t="s">
        <v>28</v>
      </c>
      <c r="R59" t="s">
        <v>23</v>
      </c>
      <c r="S59" t="s">
        <v>3</v>
      </c>
      <c r="T59" t="s">
        <v>24</v>
      </c>
      <c r="U59" s="4" t="s">
        <v>20</v>
      </c>
      <c r="W59" t="s">
        <v>21</v>
      </c>
      <c r="X59" t="s">
        <v>4</v>
      </c>
      <c r="Y59" t="s">
        <v>15</v>
      </c>
      <c r="Z59" t="s">
        <v>20</v>
      </c>
      <c r="AB59" s="6" t="s">
        <v>22</v>
      </c>
      <c r="AC59" t="s">
        <v>5</v>
      </c>
      <c r="AD59" t="s">
        <v>16</v>
      </c>
      <c r="AE59" t="s">
        <v>20</v>
      </c>
      <c r="AG59" s="4" t="s">
        <v>7</v>
      </c>
      <c r="AH59" t="s">
        <v>18</v>
      </c>
      <c r="AI59" t="s">
        <v>20</v>
      </c>
      <c r="AJ59" s="2"/>
      <c r="AK59" s="4" t="s">
        <v>8</v>
      </c>
      <c r="AL59" t="s">
        <v>19</v>
      </c>
      <c r="AM59" s="2" t="s">
        <v>20</v>
      </c>
    </row>
    <row r="60" spans="1:39" x14ac:dyDescent="0.25">
      <c r="A60">
        <v>295</v>
      </c>
      <c r="B60">
        <v>1.3</v>
      </c>
    </row>
    <row r="61" spans="1:39" x14ac:dyDescent="0.25">
      <c r="A61">
        <v>290</v>
      </c>
      <c r="B61">
        <v>1.3</v>
      </c>
      <c r="R61">
        <f>S61 * 1000*1000</f>
        <v>335.637</v>
      </c>
      <c r="S61">
        <v>3.3563700000000001E-4</v>
      </c>
      <c r="T61" s="3">
        <v>1.5129900000000001E-6</v>
      </c>
      <c r="U61" s="4">
        <f>T61/S61</f>
        <v>4.5078164803046151E-3</v>
      </c>
      <c r="W61">
        <f>1/X61</f>
        <v>30.9831575555528</v>
      </c>
      <c r="X61">
        <v>3.2275600000000002E-2</v>
      </c>
      <c r="Y61">
        <v>9.7201500000000001E-4</v>
      </c>
      <c r="Z61" s="4">
        <f>Y61/X61</f>
        <v>3.0116093891360655E-2</v>
      </c>
      <c r="AB61">
        <f>1/AC61</f>
        <v>160.72286716737199</v>
      </c>
      <c r="AC61">
        <v>6.2218899999999999E-3</v>
      </c>
      <c r="AD61">
        <v>1.91614E-4</v>
      </c>
      <c r="AE61" s="4">
        <f>AD61/AC61</f>
        <v>3.0796751469408815E-2</v>
      </c>
      <c r="AG61" s="4">
        <v>0.23214699999999999</v>
      </c>
      <c r="AH61">
        <v>4.5579100000000001E-3</v>
      </c>
      <c r="AI61" s="4">
        <f>AH61/AG61</f>
        <v>1.9633723459704412E-2</v>
      </c>
      <c r="AK61" s="4">
        <v>0.24408299999999999</v>
      </c>
      <c r="AL61">
        <v>4.3685099999999999E-3</v>
      </c>
      <c r="AM61" s="4">
        <f t="shared" ref="AM61:AM63" si="4">AL61/AK61</f>
        <v>1.789764137608928E-2</v>
      </c>
    </row>
    <row r="62" spans="1:39" x14ac:dyDescent="0.25">
      <c r="A62">
        <v>285</v>
      </c>
      <c r="B62">
        <v>1.3</v>
      </c>
      <c r="C62">
        <v>69.95</v>
      </c>
      <c r="E62" s="11">
        <f>SUM(G62:H62)/SUM(F62:H62)</f>
        <v>0.15416960715125852</v>
      </c>
      <c r="F62">
        <v>86295</v>
      </c>
      <c r="G62">
        <v>14674</v>
      </c>
      <c r="H62">
        <v>1055</v>
      </c>
      <c r="K62" s="4">
        <f>F62/SUM(F62:I62)</f>
        <v>0.84583039284874151</v>
      </c>
      <c r="L62" s="4">
        <f>G62/SUM(F62:I62)</f>
        <v>0.14382890300321494</v>
      </c>
      <c r="M62" s="4">
        <f>H62/SUM(F62:I62)</f>
        <v>1.0340704148043597E-2</v>
      </c>
      <c r="R62">
        <f>S62 * 1000*1000</f>
        <v>246.35999999999999</v>
      </c>
      <c r="S62">
        <v>2.4635999999999999E-4</v>
      </c>
      <c r="T62" s="3">
        <v>1.29139E-6</v>
      </c>
      <c r="U62" s="4">
        <f>T62/S62</f>
        <v>5.2418817989933432E-3</v>
      </c>
      <c r="W62">
        <f>1/X62</f>
        <v>29.147295859626624</v>
      </c>
      <c r="X62">
        <v>3.4308499999999999E-2</v>
      </c>
      <c r="Y62">
        <v>1.2193200000000001E-3</v>
      </c>
      <c r="Z62" s="4">
        <f>Y62/X62</f>
        <v>3.5539880787559937E-2</v>
      </c>
      <c r="AB62">
        <f>1/AC62</f>
        <v>157.41933046410367</v>
      </c>
      <c r="AC62">
        <v>6.3524599999999999E-3</v>
      </c>
      <c r="AD62">
        <v>1.9454499999999999E-4</v>
      </c>
      <c r="AE62" s="4">
        <f>AD62/AC62</f>
        <v>3.0625143645139047E-2</v>
      </c>
      <c r="AG62" s="4">
        <v>0.23960899999999999</v>
      </c>
      <c r="AH62">
        <v>4.8952600000000002E-3</v>
      </c>
      <c r="AI62" s="4">
        <f>AH62/AG62</f>
        <v>2.0430200868915609E-2</v>
      </c>
      <c r="AK62" s="4">
        <v>0.244973</v>
      </c>
      <c r="AL62">
        <v>4.8270700000000001E-3</v>
      </c>
      <c r="AM62" s="4">
        <f t="shared" si="4"/>
        <v>1.9704498046723518E-2</v>
      </c>
    </row>
    <row r="63" spans="1:39" x14ac:dyDescent="0.25">
      <c r="A63">
        <v>280</v>
      </c>
      <c r="B63">
        <v>1.3</v>
      </c>
      <c r="C63" s="8">
        <v>69.775651999999994</v>
      </c>
      <c r="E63" s="11">
        <f>SUM(G63:H63)/SUM(F63:H63)</f>
        <v>0.15462782623422813</v>
      </c>
      <c r="F63">
        <v>19966</v>
      </c>
      <c r="G63">
        <v>3427</v>
      </c>
      <c r="H63">
        <v>225</v>
      </c>
      <c r="K63" s="4">
        <f>F63/SUM(F63:I63)</f>
        <v>0.84537217376577189</v>
      </c>
      <c r="L63" s="4">
        <f>G63/SUM(F63:I63)</f>
        <v>0.14510119400457278</v>
      </c>
      <c r="M63" s="4">
        <f>H63/SUM(F63:I63)</f>
        <v>9.526632229655347E-3</v>
      </c>
      <c r="R63">
        <f>S63 * 1000*1000</f>
        <v>191.05500000000001</v>
      </c>
      <c r="S63">
        <v>1.9105500000000001E-4</v>
      </c>
      <c r="T63" s="3">
        <v>1.78772E-6</v>
      </c>
      <c r="U63" s="4">
        <f>T63/S63</f>
        <v>9.3570961241527303E-3</v>
      </c>
      <c r="W63">
        <f>1/X63</f>
        <v>26.955703692122732</v>
      </c>
      <c r="X63">
        <v>3.7097900000000003E-2</v>
      </c>
      <c r="Y63">
        <v>1.9875000000000001E-3</v>
      </c>
      <c r="Z63" s="4">
        <f>Y63/X63</f>
        <v>5.3574461088093932E-2</v>
      </c>
      <c r="AB63">
        <f>1/AC63</f>
        <v>189.97754465422187</v>
      </c>
      <c r="AC63">
        <v>5.26378E-3</v>
      </c>
      <c r="AD63">
        <v>2.6215400000000001E-4</v>
      </c>
      <c r="AE63" s="4">
        <f>AD63/AC63</f>
        <v>4.9803373241282881E-2</v>
      </c>
      <c r="AG63" s="4">
        <v>0.203927</v>
      </c>
      <c r="AH63">
        <v>6.2755099999999998E-3</v>
      </c>
      <c r="AI63" s="4">
        <f>AH63/AG63</f>
        <v>3.0773315941488865E-2</v>
      </c>
      <c r="AK63" s="4">
        <v>0.23422100000000001</v>
      </c>
      <c r="AL63">
        <v>7.5146299999999996E-3</v>
      </c>
      <c r="AM63" s="4">
        <f t="shared" si="4"/>
        <v>3.2083502333266442E-2</v>
      </c>
    </row>
    <row r="64" spans="1:39" x14ac:dyDescent="0.25">
      <c r="A64">
        <v>275</v>
      </c>
      <c r="B64">
        <v>1.3</v>
      </c>
      <c r="C64">
        <v>69.599999999999994</v>
      </c>
      <c r="E64" s="11">
        <f>SUM(G64:H64)/SUM(F64:H64)</f>
        <v>0.15374787631668366</v>
      </c>
      <c r="F64">
        <v>62263</v>
      </c>
      <c r="G64">
        <v>10552</v>
      </c>
      <c r="H64">
        <v>760</v>
      </c>
      <c r="K64" s="4">
        <f>F64/SUM(F64:I64)</f>
        <v>0.84625212368331637</v>
      </c>
      <c r="L64" s="4">
        <f>G64/SUM(F64:I64)</f>
        <v>0.14341828066598708</v>
      </c>
      <c r="M64" s="4">
        <f>H64/SUM(F64:I64)</f>
        <v>1.0329595650696568E-2</v>
      </c>
      <c r="R64">
        <f>S64 * 1000*1000</f>
        <v>147.19499999999999</v>
      </c>
      <c r="S64">
        <v>1.47195E-4</v>
      </c>
      <c r="T64" s="3">
        <v>8.50521E-7</v>
      </c>
      <c r="U64" s="4">
        <f>T64/S64</f>
        <v>5.7781921940283296E-3</v>
      </c>
      <c r="W64">
        <f>1/X64</f>
        <v>26.987421162995929</v>
      </c>
      <c r="X64">
        <v>3.7054299999999998E-2</v>
      </c>
      <c r="Y64">
        <v>1.1176000000000001E-3</v>
      </c>
      <c r="Z64" s="4">
        <f>Y64/X64</f>
        <v>3.0161141891764252E-2</v>
      </c>
      <c r="AB64">
        <f>1/AC64</f>
        <v>182.66308159925183</v>
      </c>
      <c r="AC64">
        <v>5.4745599999999998E-3</v>
      </c>
      <c r="AD64">
        <v>1.38369E-4</v>
      </c>
      <c r="AE64" s="4">
        <f>AD64/AC64</f>
        <v>2.5274907937806877E-2</v>
      </c>
      <c r="AG64" s="4">
        <v>0.222777</v>
      </c>
      <c r="AH64">
        <v>3.571E-3</v>
      </c>
      <c r="AI64" s="4">
        <f>AH64/AG64</f>
        <v>1.6029482397195403E-2</v>
      </c>
      <c r="AK64" s="4">
        <v>0.242733</v>
      </c>
      <c r="AL64">
        <v>4.2984199999999998E-3</v>
      </c>
      <c r="AM64" s="4">
        <f>AL64/AK64</f>
        <v>1.7708428602620986E-2</v>
      </c>
    </row>
    <row r="66" spans="1:39" x14ac:dyDescent="0.25">
      <c r="A66" t="s">
        <v>0</v>
      </c>
      <c r="B66" t="s">
        <v>2</v>
      </c>
      <c r="C66" t="s">
        <v>1</v>
      </c>
      <c r="E66" s="11" t="s">
        <v>14</v>
      </c>
      <c r="F66" t="s">
        <v>10</v>
      </c>
      <c r="G66" t="s">
        <v>11</v>
      </c>
      <c r="H66" t="s">
        <v>12</v>
      </c>
      <c r="I66" t="s">
        <v>13</v>
      </c>
      <c r="K66" t="s">
        <v>25</v>
      </c>
      <c r="L66" t="s">
        <v>26</v>
      </c>
      <c r="M66" t="s">
        <v>27</v>
      </c>
      <c r="N66" s="4" t="s">
        <v>28</v>
      </c>
      <c r="R66" t="s">
        <v>23</v>
      </c>
      <c r="S66" t="s">
        <v>3</v>
      </c>
      <c r="T66" t="s">
        <v>24</v>
      </c>
      <c r="U66" s="4" t="s">
        <v>20</v>
      </c>
      <c r="W66" t="s">
        <v>21</v>
      </c>
      <c r="X66" t="s">
        <v>4</v>
      </c>
      <c r="Y66" t="s">
        <v>15</v>
      </c>
      <c r="Z66" t="s">
        <v>20</v>
      </c>
      <c r="AB66" s="6" t="s">
        <v>22</v>
      </c>
      <c r="AC66" t="s">
        <v>5</v>
      </c>
      <c r="AD66" t="s">
        <v>16</v>
      </c>
      <c r="AE66" t="s">
        <v>20</v>
      </c>
      <c r="AG66" s="4" t="s">
        <v>7</v>
      </c>
      <c r="AH66" t="s">
        <v>18</v>
      </c>
      <c r="AI66" t="s">
        <v>20</v>
      </c>
      <c r="AJ66" s="2"/>
      <c r="AK66" s="4" t="s">
        <v>8</v>
      </c>
      <c r="AL66" t="s">
        <v>19</v>
      </c>
      <c r="AM66" s="2" t="s">
        <v>20</v>
      </c>
    </row>
    <row r="67" spans="1:39" x14ac:dyDescent="0.25">
      <c r="A67">
        <v>295</v>
      </c>
    </row>
    <row r="68" spans="1:39" x14ac:dyDescent="0.25">
      <c r="A68">
        <v>290</v>
      </c>
    </row>
    <row r="69" spans="1:39" x14ac:dyDescent="0.25">
      <c r="A69">
        <v>285</v>
      </c>
    </row>
    <row r="70" spans="1:39" x14ac:dyDescent="0.25">
      <c r="A70">
        <v>280</v>
      </c>
      <c r="B70">
        <v>1.5</v>
      </c>
      <c r="C70" s="8">
        <v>69.975651999999997</v>
      </c>
      <c r="K70" s="4" t="e">
        <f>F70/SUM(F70:I70)</f>
        <v>#DIV/0!</v>
      </c>
      <c r="L70" s="4" t="e">
        <f>G70/SUM(F70:I70)</f>
        <v>#DIV/0!</v>
      </c>
      <c r="M70" s="4" t="e">
        <f>H70/SUM(F70:I70)</f>
        <v>#DIV/0!</v>
      </c>
      <c r="T70" s="3"/>
      <c r="U70" s="4"/>
      <c r="Z70" s="4"/>
      <c r="AE70" s="4"/>
      <c r="AI70" s="4"/>
      <c r="AM70" s="4"/>
    </row>
    <row r="71" spans="1:39" x14ac:dyDescent="0.25">
      <c r="A71">
        <v>275</v>
      </c>
    </row>
    <row r="110" spans="1:1" x14ac:dyDescent="0.25">
      <c r="A110" s="3"/>
    </row>
    <row r="118" spans="1:1" x14ac:dyDescent="0.25">
      <c r="A118" s="3"/>
    </row>
    <row r="132" spans="1:1" x14ac:dyDescent="0.25">
      <c r="A132" s="3"/>
    </row>
    <row r="134" spans="1:1" x14ac:dyDescent="0.25">
      <c r="A134" s="3"/>
    </row>
    <row r="138" spans="1:1" x14ac:dyDescent="0.25">
      <c r="A138" s="3"/>
    </row>
    <row r="142" spans="1:1" x14ac:dyDescent="0.25">
      <c r="A142" s="3"/>
    </row>
    <row r="143" spans="1:1" x14ac:dyDescent="0.25">
      <c r="A143" s="3"/>
    </row>
    <row r="153" spans="1:1" x14ac:dyDescent="0.25">
      <c r="A153" s="3"/>
    </row>
    <row r="160" spans="1:1" x14ac:dyDescent="0.25">
      <c r="A160" s="3"/>
    </row>
    <row r="167" spans="1:1" x14ac:dyDescent="0.25">
      <c r="A167" s="3"/>
    </row>
    <row r="170" spans="1:1" x14ac:dyDescent="0.25">
      <c r="A170" s="3"/>
    </row>
    <row r="173" spans="1:1" x14ac:dyDescent="0.25">
      <c r="A173" s="3"/>
    </row>
    <row r="179" spans="1:1" x14ac:dyDescent="0.25">
      <c r="A179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9" spans="1:1" x14ac:dyDescent="0.25">
      <c r="A189" s="3"/>
    </row>
    <row r="190" spans="1:1" x14ac:dyDescent="0.25">
      <c r="A190" s="3"/>
    </row>
    <row r="192" spans="1:1" x14ac:dyDescent="0.25">
      <c r="A192" s="3"/>
    </row>
    <row r="193" spans="1:1" x14ac:dyDescent="0.25">
      <c r="A193" s="3"/>
    </row>
    <row r="195" spans="1:1" x14ac:dyDescent="0.25">
      <c r="A195" s="3"/>
    </row>
    <row r="199" spans="1:1" x14ac:dyDescent="0.25">
      <c r="A199" s="3"/>
    </row>
    <row r="201" spans="1:1" x14ac:dyDescent="0.25">
      <c r="A201" s="3"/>
    </row>
    <row r="202" spans="1:1" x14ac:dyDescent="0.25">
      <c r="A202" s="3"/>
    </row>
    <row r="206" spans="1:1" x14ac:dyDescent="0.25">
      <c r="A206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3" spans="1:1" x14ac:dyDescent="0.25">
      <c r="A213" s="3"/>
    </row>
    <row r="215" spans="1:1" x14ac:dyDescent="0.25">
      <c r="A215" s="3"/>
    </row>
    <row r="216" spans="1:1" x14ac:dyDescent="0.25">
      <c r="A216" s="3"/>
    </row>
    <row r="218" spans="1:1" x14ac:dyDescent="0.25">
      <c r="A218" s="3"/>
    </row>
    <row r="224" spans="1:1" x14ac:dyDescent="0.25">
      <c r="A224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30" spans="1:1" x14ac:dyDescent="0.25">
      <c r="A230" s="3"/>
    </row>
    <row r="232" spans="1:1" x14ac:dyDescent="0.25">
      <c r="A232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2" spans="1:1" x14ac:dyDescent="0.25">
      <c r="A242" s="3"/>
    </row>
    <row r="243" spans="1:1" x14ac:dyDescent="0.25">
      <c r="A243" s="3"/>
    </row>
    <row r="247" spans="1:1" x14ac:dyDescent="0.25">
      <c r="A247" s="3"/>
    </row>
    <row r="249" spans="1:1" x14ac:dyDescent="0.25">
      <c r="A249" s="3"/>
    </row>
    <row r="251" spans="1:1" x14ac:dyDescent="0.25">
      <c r="A251" s="3"/>
    </row>
    <row r="252" spans="1:1" x14ac:dyDescent="0.25">
      <c r="A252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7" spans="1:1" x14ac:dyDescent="0.25">
      <c r="A267" s="3"/>
    </row>
    <row r="268" spans="1:1" x14ac:dyDescent="0.25">
      <c r="A268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1" spans="1:1" x14ac:dyDescent="0.25">
      <c r="A281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9" spans="1:1" x14ac:dyDescent="0.25">
      <c r="A299" s="3"/>
    </row>
    <row r="300" spans="1:1" x14ac:dyDescent="0.25">
      <c r="A300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9" spans="1:1" x14ac:dyDescent="0.25">
      <c r="A309" s="3"/>
    </row>
    <row r="311" spans="1:1" x14ac:dyDescent="0.25">
      <c r="A311" s="3"/>
    </row>
    <row r="312" spans="1:1" x14ac:dyDescent="0.25">
      <c r="A312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8" spans="1:1" x14ac:dyDescent="0.25">
      <c r="A338" s="3"/>
    </row>
    <row r="339" spans="1:1" x14ac:dyDescent="0.25">
      <c r="A339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5" spans="1:1" x14ac:dyDescent="0.25">
      <c r="A355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6" spans="1:1" x14ac:dyDescent="0.25">
      <c r="A366" s="3"/>
    </row>
    <row r="367" spans="1:1" x14ac:dyDescent="0.25">
      <c r="A367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80" spans="1:1" x14ac:dyDescent="0.25">
      <c r="A380" s="3"/>
    </row>
    <row r="381" spans="1:1" x14ac:dyDescent="0.25">
      <c r="A381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8" spans="1:1" x14ac:dyDescent="0.25">
      <c r="A418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1" spans="1:1" x14ac:dyDescent="0.25">
      <c r="A1651" s="3"/>
    </row>
    <row r="1652" spans="1:1" x14ac:dyDescent="0.25">
      <c r="A1652" s="3"/>
    </row>
    <row r="1654" spans="1:1" x14ac:dyDescent="0.25">
      <c r="A1654" s="3"/>
    </row>
    <row r="1655" spans="1:1" x14ac:dyDescent="0.25">
      <c r="A1655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1" spans="1:1" x14ac:dyDescent="0.25">
      <c r="A1681" s="3"/>
    </row>
    <row r="1682" spans="1:1" x14ac:dyDescent="0.25">
      <c r="A1682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90" spans="1:1" x14ac:dyDescent="0.25">
      <c r="A1690" s="3"/>
    </row>
    <row r="1691" spans="1:1" x14ac:dyDescent="0.25">
      <c r="A1691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3" spans="1:1" x14ac:dyDescent="0.25">
      <c r="A1723" s="3"/>
    </row>
    <row r="1724" spans="1:1" x14ac:dyDescent="0.25">
      <c r="A1724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4" spans="1:1" x14ac:dyDescent="0.25">
      <c r="A1854" s="3"/>
    </row>
    <row r="1855" spans="1:1" x14ac:dyDescent="0.25">
      <c r="A1855" s="3"/>
    </row>
    <row r="1858" spans="1:1" x14ac:dyDescent="0.25">
      <c r="A1858" s="3"/>
    </row>
    <row r="1860" spans="1:1" x14ac:dyDescent="0.25">
      <c r="A1860" s="3"/>
    </row>
    <row r="1861" spans="1:1" x14ac:dyDescent="0.25">
      <c r="A1861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4" spans="1:1" x14ac:dyDescent="0.25">
      <c r="A1874" s="3"/>
    </row>
    <row r="1876" spans="1:1" x14ac:dyDescent="0.25">
      <c r="A1876" s="3"/>
    </row>
    <row r="1877" spans="1:1" x14ac:dyDescent="0.25">
      <c r="A1877" s="3"/>
    </row>
    <row r="1879" spans="1:1" x14ac:dyDescent="0.25">
      <c r="A1879" s="3"/>
    </row>
    <row r="1880" spans="1:1" x14ac:dyDescent="0.25">
      <c r="A1880" s="3"/>
    </row>
    <row r="1882" spans="1:1" x14ac:dyDescent="0.25">
      <c r="A1882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1" spans="1:1" x14ac:dyDescent="0.25">
      <c r="A1911" s="3"/>
    </row>
    <row r="1912" spans="1:1" x14ac:dyDescent="0.25">
      <c r="A1912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9" spans="1:1" x14ac:dyDescent="0.25">
      <c r="A1919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6" spans="1:1" x14ac:dyDescent="0.25">
      <c r="A1936" s="3"/>
    </row>
    <row r="1939" spans="1:1" x14ac:dyDescent="0.25">
      <c r="A1939" s="3"/>
    </row>
    <row r="1940" spans="1:1" x14ac:dyDescent="0.25">
      <c r="A1940" s="3"/>
    </row>
    <row r="1943" spans="1:1" x14ac:dyDescent="0.25">
      <c r="A1943" s="3"/>
    </row>
    <row r="1944" spans="1:1" x14ac:dyDescent="0.25">
      <c r="A1944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2" spans="1:1" x14ac:dyDescent="0.25">
      <c r="A1952" s="3"/>
    </row>
    <row r="1953" spans="1:1" x14ac:dyDescent="0.25">
      <c r="A1953" s="3"/>
    </row>
    <row r="1955" spans="1:1" x14ac:dyDescent="0.25">
      <c r="A1955" s="3"/>
    </row>
    <row r="1956" spans="1:1" x14ac:dyDescent="0.25">
      <c r="A1956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2" spans="1:1" x14ac:dyDescent="0.25">
      <c r="A1962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2" spans="1:1" x14ac:dyDescent="0.25">
      <c r="A1992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10" spans="1:1" x14ac:dyDescent="0.25">
      <c r="A2010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5" spans="1:1" x14ac:dyDescent="0.25">
      <c r="A2025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7" spans="1:1" x14ac:dyDescent="0.25">
      <c r="A2057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3" spans="1:1" x14ac:dyDescent="0.25">
      <c r="A2063" s="3"/>
    </row>
    <row r="2064" spans="1:1" x14ac:dyDescent="0.25">
      <c r="A2064" s="3"/>
    </row>
    <row r="2066" spans="1:1" x14ac:dyDescent="0.25">
      <c r="A2066" s="3"/>
    </row>
    <row r="2067" spans="1:1" x14ac:dyDescent="0.25">
      <c r="A2067" s="3"/>
    </row>
    <row r="2070" spans="1:1" x14ac:dyDescent="0.25">
      <c r="A2070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8" spans="1:1" x14ac:dyDescent="0.25">
      <c r="A2078" s="3"/>
    </row>
    <row r="2079" spans="1:1" x14ac:dyDescent="0.25">
      <c r="A2079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5" spans="1:1" x14ac:dyDescent="0.25">
      <c r="A2095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4" spans="1:1" x14ac:dyDescent="0.25">
      <c r="A2114" s="3"/>
    </row>
    <row r="2118" spans="1:1" x14ac:dyDescent="0.25">
      <c r="A2118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6" spans="1:1" x14ac:dyDescent="0.25">
      <c r="A2136" s="3"/>
    </row>
    <row r="2140" spans="1:1" x14ac:dyDescent="0.25">
      <c r="A2140" s="3"/>
    </row>
    <row r="2145" spans="1:1" x14ac:dyDescent="0.25">
      <c r="A2145" s="3"/>
    </row>
    <row r="2146" spans="1:1" x14ac:dyDescent="0.25">
      <c r="A2146" s="3"/>
    </row>
    <row r="2148" spans="1:1" x14ac:dyDescent="0.25">
      <c r="A2148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4" spans="1:1" x14ac:dyDescent="0.25">
      <c r="A2164" s="3"/>
    </row>
    <row r="2165" spans="1:1" x14ac:dyDescent="0.25">
      <c r="A2165" s="3"/>
    </row>
    <row r="2169" spans="1:1" x14ac:dyDescent="0.25">
      <c r="A2169" s="3"/>
    </row>
    <row r="2172" spans="1:1" x14ac:dyDescent="0.25">
      <c r="A2172" s="3"/>
    </row>
    <row r="2177" spans="1:1" x14ac:dyDescent="0.25">
      <c r="A2177" s="3"/>
    </row>
    <row r="2178" spans="1:1" x14ac:dyDescent="0.25">
      <c r="A2178" s="3"/>
    </row>
    <row r="2185" spans="1:1" x14ac:dyDescent="0.25">
      <c r="A2185" s="3"/>
    </row>
    <row r="2190" spans="1:1" x14ac:dyDescent="0.25">
      <c r="A2190" s="3"/>
    </row>
    <row r="2194" spans="1:1" x14ac:dyDescent="0.25">
      <c r="A2194" s="3"/>
    </row>
    <row r="2197" spans="1:1" x14ac:dyDescent="0.25">
      <c r="A2197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6" spans="1:1" x14ac:dyDescent="0.25">
      <c r="A2216" s="3"/>
    </row>
    <row r="2218" spans="1:1" x14ac:dyDescent="0.25">
      <c r="A2218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7" spans="1:1" x14ac:dyDescent="0.25">
      <c r="A2227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5" spans="1:1" x14ac:dyDescent="0.25">
      <c r="A2235" s="3"/>
    </row>
    <row r="2236" spans="1:1" x14ac:dyDescent="0.25">
      <c r="A2236" s="3"/>
    </row>
    <row r="2240" spans="1:1" x14ac:dyDescent="0.25">
      <c r="A2240" s="3"/>
    </row>
    <row r="2243" spans="1:1" x14ac:dyDescent="0.25">
      <c r="A2243" s="3"/>
    </row>
    <row r="2247" spans="1:1" x14ac:dyDescent="0.25">
      <c r="A2247" s="3"/>
    </row>
    <row r="2249" spans="1:1" x14ac:dyDescent="0.25">
      <c r="A2249" s="3"/>
    </row>
    <row r="2250" spans="1:1" x14ac:dyDescent="0.25">
      <c r="A2250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2" spans="1:1" x14ac:dyDescent="0.25">
      <c r="A2262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8" spans="1:1" x14ac:dyDescent="0.25">
      <c r="A2278" s="3"/>
    </row>
    <row r="2280" spans="1:1" x14ac:dyDescent="0.25">
      <c r="A2280" s="3"/>
    </row>
    <row r="2284" spans="1:1" x14ac:dyDescent="0.25">
      <c r="A2284" s="3"/>
    </row>
    <row r="2285" spans="1:1" x14ac:dyDescent="0.25">
      <c r="A2285" s="3"/>
    </row>
    <row r="2287" spans="1:1" x14ac:dyDescent="0.25">
      <c r="A2287" s="3"/>
    </row>
    <row r="2292" spans="1:1" x14ac:dyDescent="0.25">
      <c r="A2292" s="3"/>
    </row>
    <row r="2294" spans="1:1" x14ac:dyDescent="0.25">
      <c r="A2294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8" spans="1:1" x14ac:dyDescent="0.25">
      <c r="A2308" s="3"/>
    </row>
    <row r="2309" spans="1:1" x14ac:dyDescent="0.25">
      <c r="A2309" s="3"/>
    </row>
    <row r="2312" spans="1:1" x14ac:dyDescent="0.25">
      <c r="A2312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20" spans="1:1" x14ac:dyDescent="0.25">
      <c r="A2320" s="3"/>
    </row>
    <row r="2322" spans="1:1" x14ac:dyDescent="0.25">
      <c r="A2322" s="3"/>
    </row>
    <row r="2323" spans="1:1" x14ac:dyDescent="0.25">
      <c r="A2323" s="3"/>
    </row>
    <row r="2327" spans="1:1" x14ac:dyDescent="0.25">
      <c r="A2327" s="3"/>
    </row>
    <row r="2330" spans="1:1" x14ac:dyDescent="0.25">
      <c r="A2330" s="3"/>
    </row>
    <row r="2331" spans="1:1" x14ac:dyDescent="0.25">
      <c r="A2331" s="3"/>
    </row>
    <row r="2333" spans="1:1" x14ac:dyDescent="0.25">
      <c r="A2333" s="3"/>
    </row>
    <row r="2335" spans="1:1" x14ac:dyDescent="0.25">
      <c r="A2335" s="3"/>
    </row>
    <row r="2337" spans="1:1" x14ac:dyDescent="0.25">
      <c r="A2337" s="3"/>
    </row>
    <row r="2345" spans="1:1" x14ac:dyDescent="0.25">
      <c r="A2345" s="3"/>
    </row>
    <row r="2347" spans="1:1" x14ac:dyDescent="0.25">
      <c r="A2347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3" spans="1:1" x14ac:dyDescent="0.25">
      <c r="A2353" s="3"/>
    </row>
    <row r="2356" spans="1:1" x14ac:dyDescent="0.25">
      <c r="A2356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6" spans="1:1" x14ac:dyDescent="0.25">
      <c r="A2376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6" spans="1:1" x14ac:dyDescent="0.25">
      <c r="A2386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4" spans="1:1" x14ac:dyDescent="0.25">
      <c r="A2394" s="3"/>
    </row>
    <row r="2403" spans="1:1" x14ac:dyDescent="0.25">
      <c r="A2403" s="3"/>
    </row>
    <row r="2407" spans="1:1" x14ac:dyDescent="0.25">
      <c r="A2407" s="3"/>
    </row>
    <row r="2410" spans="1:1" x14ac:dyDescent="0.25">
      <c r="A2410" s="3"/>
    </row>
    <row r="2411" spans="1:1" x14ac:dyDescent="0.25">
      <c r="A2411" s="3"/>
    </row>
    <row r="2413" spans="1:1" x14ac:dyDescent="0.25">
      <c r="A2413" s="3"/>
    </row>
    <row r="2422" spans="1:1" x14ac:dyDescent="0.25">
      <c r="A2422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9" spans="1:1" x14ac:dyDescent="0.25">
      <c r="A2429" s="3"/>
    </row>
    <row r="2435" spans="1:1" x14ac:dyDescent="0.25">
      <c r="A2435" s="3"/>
    </row>
    <row r="2436" spans="1:1" x14ac:dyDescent="0.25">
      <c r="A2436" s="3"/>
    </row>
    <row r="2441" spans="1:1" x14ac:dyDescent="0.25">
      <c r="A2441" s="3"/>
    </row>
    <row r="2444" spans="1:1" x14ac:dyDescent="0.25">
      <c r="A2444" s="3"/>
    </row>
    <row r="2445" spans="1:1" x14ac:dyDescent="0.25">
      <c r="A2445" s="3"/>
    </row>
    <row r="2447" spans="1:1" x14ac:dyDescent="0.25">
      <c r="A2447" s="3"/>
    </row>
    <row r="2450" spans="1:1" x14ac:dyDescent="0.25">
      <c r="A2450" s="3"/>
    </row>
    <row r="2452" spans="1:1" x14ac:dyDescent="0.25">
      <c r="A2452" s="3"/>
    </row>
    <row r="2454" spans="1:1" x14ac:dyDescent="0.25">
      <c r="A2454" s="3"/>
    </row>
    <row r="2461" spans="1:1" x14ac:dyDescent="0.25">
      <c r="A2461" s="3"/>
    </row>
    <row r="2462" spans="1:1" x14ac:dyDescent="0.25">
      <c r="A2462" s="3"/>
    </row>
    <row r="2464" spans="1:1" x14ac:dyDescent="0.25">
      <c r="A2464" s="3"/>
    </row>
    <row r="2466" spans="1:1" x14ac:dyDescent="0.25">
      <c r="A2466" s="3"/>
    </row>
    <row r="2470" spans="1:1" x14ac:dyDescent="0.25">
      <c r="A2470" s="3"/>
    </row>
    <row r="2471" spans="1:1" x14ac:dyDescent="0.25">
      <c r="A2471" s="3"/>
    </row>
    <row r="2473" spans="1:1" x14ac:dyDescent="0.25">
      <c r="A2473" s="3"/>
    </row>
    <row r="2474" spans="1:1" x14ac:dyDescent="0.25">
      <c r="A2474" s="3"/>
    </row>
    <row r="2476" spans="1:1" x14ac:dyDescent="0.25">
      <c r="A2476" s="3"/>
    </row>
    <row r="2477" spans="1:1" x14ac:dyDescent="0.25">
      <c r="A2477" s="3"/>
    </row>
    <row r="2481" spans="1:1" x14ac:dyDescent="0.25">
      <c r="A2481" s="3"/>
    </row>
    <row r="2483" spans="1:1" x14ac:dyDescent="0.25">
      <c r="A2483" s="3"/>
    </row>
    <row r="2486" spans="1:1" x14ac:dyDescent="0.25">
      <c r="A2486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7" spans="1:1" x14ac:dyDescent="0.25">
      <c r="A2497" s="3"/>
    </row>
    <row r="2498" spans="1:1" x14ac:dyDescent="0.25">
      <c r="A2498" s="3"/>
    </row>
    <row r="2503" spans="1:1" x14ac:dyDescent="0.25">
      <c r="A2503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6" spans="1:1" x14ac:dyDescent="0.25">
      <c r="A2516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8" spans="1:1" x14ac:dyDescent="0.25">
      <c r="A2528" s="3"/>
    </row>
    <row r="2530" spans="1:1" x14ac:dyDescent="0.25">
      <c r="A2530" s="3"/>
    </row>
    <row r="2532" spans="1:1" x14ac:dyDescent="0.25">
      <c r="A2532" s="3"/>
    </row>
    <row r="2534" spans="1:1" x14ac:dyDescent="0.25">
      <c r="A2534" s="3"/>
    </row>
    <row r="2536" spans="1:1" x14ac:dyDescent="0.25">
      <c r="A2536" s="3"/>
    </row>
    <row r="2538" spans="1:1" x14ac:dyDescent="0.25">
      <c r="A2538" s="3"/>
    </row>
    <row r="2539" spans="1:1" x14ac:dyDescent="0.25">
      <c r="A2539" s="3"/>
    </row>
    <row r="2543" spans="1:1" x14ac:dyDescent="0.25">
      <c r="A2543" s="3"/>
    </row>
    <row r="2544" spans="1:1" x14ac:dyDescent="0.25">
      <c r="A2544" s="3"/>
    </row>
    <row r="2546" spans="1:1" x14ac:dyDescent="0.25">
      <c r="A2546" s="3"/>
    </row>
    <row r="2552" spans="1:1" x14ac:dyDescent="0.25">
      <c r="A2552" s="3"/>
    </row>
    <row r="2553" spans="1:1" x14ac:dyDescent="0.25">
      <c r="A2553" s="3"/>
    </row>
    <row r="2563" spans="1:1" x14ac:dyDescent="0.25">
      <c r="A2563" s="3"/>
    </row>
    <row r="2566" spans="1:1" x14ac:dyDescent="0.25">
      <c r="A2566" s="3"/>
    </row>
    <row r="2567" spans="1:1" x14ac:dyDescent="0.25">
      <c r="A2567" s="3"/>
    </row>
    <row r="2569" spans="1:1" x14ac:dyDescent="0.25">
      <c r="A2569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8" spans="1:1" x14ac:dyDescent="0.25">
      <c r="A2578" s="3"/>
    </row>
    <row r="2587" spans="1:1" x14ac:dyDescent="0.25">
      <c r="A2587" s="3"/>
    </row>
    <row r="2590" spans="1:1" x14ac:dyDescent="0.25">
      <c r="A2590" s="3"/>
    </row>
    <row r="2593" spans="1:1" x14ac:dyDescent="0.25">
      <c r="A2593" s="3"/>
    </row>
    <row r="2599" spans="1:1" x14ac:dyDescent="0.25">
      <c r="A2599" s="3"/>
    </row>
    <row r="2605" spans="1:1" x14ac:dyDescent="0.25">
      <c r="A2605" s="3"/>
    </row>
    <row r="2606" spans="1:1" x14ac:dyDescent="0.25">
      <c r="A2606" s="3"/>
    </row>
    <row r="2608" spans="1:1" x14ac:dyDescent="0.25">
      <c r="A2608" s="3"/>
    </row>
    <row r="2609" spans="1:1" x14ac:dyDescent="0.25">
      <c r="A2609" s="3"/>
    </row>
    <row r="2612" spans="1:1" x14ac:dyDescent="0.25">
      <c r="A2612" s="3"/>
    </row>
    <row r="2614" spans="1:1" x14ac:dyDescent="0.25">
      <c r="A2614" s="3"/>
    </row>
    <row r="2623" spans="1:1" x14ac:dyDescent="0.25">
      <c r="A2623" s="3"/>
    </row>
    <row r="2627" spans="1:1" x14ac:dyDescent="0.25">
      <c r="A2627" s="3"/>
    </row>
    <row r="2631" spans="1:1" x14ac:dyDescent="0.25">
      <c r="A2631" s="3"/>
    </row>
    <row r="2634" spans="1:1" x14ac:dyDescent="0.25">
      <c r="A2634" s="3"/>
    </row>
    <row r="2641" spans="1:1" x14ac:dyDescent="0.25">
      <c r="A2641" s="3"/>
    </row>
    <row r="2649" spans="1:1" x14ac:dyDescent="0.25">
      <c r="A2649" s="3"/>
    </row>
    <row r="2651" spans="1:1" x14ac:dyDescent="0.25">
      <c r="A2651" s="3"/>
    </row>
    <row r="2652" spans="1:1" x14ac:dyDescent="0.25">
      <c r="A2652" s="3"/>
    </row>
    <row r="2657" spans="1:1" x14ac:dyDescent="0.25">
      <c r="A2657" s="3"/>
    </row>
    <row r="2658" spans="1:1" x14ac:dyDescent="0.25">
      <c r="A2658" s="3"/>
    </row>
    <row r="2664" spans="1:1" x14ac:dyDescent="0.25">
      <c r="A2664" s="3"/>
    </row>
    <row r="2665" spans="1:1" x14ac:dyDescent="0.25">
      <c r="A2665" s="3"/>
    </row>
    <row r="2669" spans="1:1" x14ac:dyDescent="0.25">
      <c r="A2669" s="3"/>
    </row>
    <row r="2670" spans="1:1" x14ac:dyDescent="0.25">
      <c r="A2670" s="3"/>
    </row>
    <row r="2674" spans="1:1" x14ac:dyDescent="0.25">
      <c r="A2674" s="3"/>
    </row>
    <row r="2681" spans="1:1" x14ac:dyDescent="0.25">
      <c r="A2681" s="3"/>
    </row>
    <row r="2682" spans="1:1" x14ac:dyDescent="0.25">
      <c r="A2682" s="3"/>
    </row>
    <row r="2684" spans="1:1" x14ac:dyDescent="0.25">
      <c r="A2684" s="3"/>
    </row>
    <row r="2687" spans="1:1" x14ac:dyDescent="0.25">
      <c r="A2687" s="3"/>
    </row>
    <row r="2689" spans="1:1" x14ac:dyDescent="0.25">
      <c r="A2689" s="3"/>
    </row>
    <row r="2691" spans="1:1" x14ac:dyDescent="0.25">
      <c r="A2691" s="3"/>
    </row>
    <row r="2698" spans="1:1" x14ac:dyDescent="0.25">
      <c r="A2698" s="3"/>
    </row>
    <row r="2699" spans="1:1" x14ac:dyDescent="0.25">
      <c r="A2699" s="3"/>
    </row>
    <row r="2706" spans="1:1" x14ac:dyDescent="0.25">
      <c r="A2706" s="3"/>
    </row>
    <row r="2707" spans="1:1" x14ac:dyDescent="0.25">
      <c r="A2707" s="3"/>
    </row>
    <row r="2712" spans="1:1" x14ac:dyDescent="0.25">
      <c r="A2712" s="3"/>
    </row>
    <row r="2713" spans="1:1" x14ac:dyDescent="0.25">
      <c r="A2713" s="3"/>
    </row>
    <row r="2720" spans="1:1" x14ac:dyDescent="0.25">
      <c r="A2720" s="3"/>
    </row>
    <row r="2723" spans="1:1" x14ac:dyDescent="0.25">
      <c r="A2723" s="3"/>
    </row>
    <row r="2725" spans="1:1" x14ac:dyDescent="0.25">
      <c r="A2725" s="3"/>
    </row>
    <row r="2729" spans="1:1" x14ac:dyDescent="0.25">
      <c r="A2729" s="3"/>
    </row>
    <row r="2744" spans="1:1" x14ac:dyDescent="0.25">
      <c r="A2744" s="3"/>
    </row>
    <row r="2745" spans="1:1" x14ac:dyDescent="0.25">
      <c r="A2745" s="3"/>
    </row>
    <row r="2747" spans="1:1" x14ac:dyDescent="0.25">
      <c r="A2747" s="3"/>
    </row>
    <row r="2751" spans="1:1" x14ac:dyDescent="0.25">
      <c r="A2751" s="3"/>
    </row>
    <row r="2755" spans="1:1" x14ac:dyDescent="0.25">
      <c r="A2755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1" spans="1:1" x14ac:dyDescent="0.25">
      <c r="A2761" s="3"/>
    </row>
    <row r="2762" spans="1:1" x14ac:dyDescent="0.25">
      <c r="A2762" s="3"/>
    </row>
    <row r="2769" spans="1:1" x14ac:dyDescent="0.25">
      <c r="A2769" s="3"/>
    </row>
    <row r="2772" spans="1:1" x14ac:dyDescent="0.25">
      <c r="A2772" s="3"/>
    </row>
    <row r="2773" spans="1:1" x14ac:dyDescent="0.25">
      <c r="A2773" s="3"/>
    </row>
    <row r="2780" spans="1:1" x14ac:dyDescent="0.25">
      <c r="A2780" s="3"/>
    </row>
    <row r="2788" spans="1:1" x14ac:dyDescent="0.25">
      <c r="A2788" s="3"/>
    </row>
    <row r="2789" spans="1:1" x14ac:dyDescent="0.25">
      <c r="A2789" s="3"/>
    </row>
    <row r="2797" spans="1:1" x14ac:dyDescent="0.25">
      <c r="A2797" s="3"/>
    </row>
    <row r="2798" spans="1:1" x14ac:dyDescent="0.25">
      <c r="A2798" s="3"/>
    </row>
    <row r="2805" spans="1:1" x14ac:dyDescent="0.25">
      <c r="A2805" s="3"/>
    </row>
    <row r="2811" spans="1:1" x14ac:dyDescent="0.25">
      <c r="A2811" s="3"/>
    </row>
    <row r="2812" spans="1:1" x14ac:dyDescent="0.25">
      <c r="A2812" s="3"/>
    </row>
    <row r="2814" spans="1:1" x14ac:dyDescent="0.25">
      <c r="A2814" s="3"/>
    </row>
    <row r="2816" spans="1:1" x14ac:dyDescent="0.25">
      <c r="A2816" s="3"/>
    </row>
    <row r="2818" spans="1:1" x14ac:dyDescent="0.25">
      <c r="A2818" s="3"/>
    </row>
    <row r="2839" spans="1:1" x14ac:dyDescent="0.25">
      <c r="A2839" s="3"/>
    </row>
    <row r="2843" spans="1:1" x14ac:dyDescent="0.25">
      <c r="A2843" s="3"/>
    </row>
    <row r="2848" spans="1:1" x14ac:dyDescent="0.25">
      <c r="A2848" s="3"/>
    </row>
    <row r="2850" spans="1:1" x14ac:dyDescent="0.25">
      <c r="A2850" s="3"/>
    </row>
    <row r="2854" spans="1:1" x14ac:dyDescent="0.25">
      <c r="A2854" s="3"/>
    </row>
    <row r="2861" spans="1:1" x14ac:dyDescent="0.25">
      <c r="A2861" s="3"/>
    </row>
    <row r="2863" spans="1:1" x14ac:dyDescent="0.25">
      <c r="A2863" s="3"/>
    </row>
    <row r="2864" spans="1:1" x14ac:dyDescent="0.25">
      <c r="A2864" s="3"/>
    </row>
    <row r="2867" spans="1:1" x14ac:dyDescent="0.25">
      <c r="A2867" s="3"/>
    </row>
    <row r="2870" spans="1:1" x14ac:dyDescent="0.25">
      <c r="A2870" s="3"/>
    </row>
    <row r="2872" spans="1:1" x14ac:dyDescent="0.25">
      <c r="A2872" s="3"/>
    </row>
    <row r="2901" spans="1:1" x14ac:dyDescent="0.25">
      <c r="A2901" s="3"/>
    </row>
    <row r="2908" spans="1:1" x14ac:dyDescent="0.25">
      <c r="A2908" s="3"/>
    </row>
    <row r="2915" spans="1:1" x14ac:dyDescent="0.25">
      <c r="A2915" s="3"/>
    </row>
    <row r="2920" spans="1:1" x14ac:dyDescent="0.25">
      <c r="A2920" s="3"/>
    </row>
    <row r="2921" spans="1:1" x14ac:dyDescent="0.25">
      <c r="A2921" s="3"/>
    </row>
    <row r="2926" spans="1:1" x14ac:dyDescent="0.25">
      <c r="A2926" s="3"/>
    </row>
    <row r="2929" spans="1:1" x14ac:dyDescent="0.25">
      <c r="A2929" s="3"/>
    </row>
    <row r="2934" spans="1:1" x14ac:dyDescent="0.25">
      <c r="A2934" s="3"/>
    </row>
    <row r="2936" spans="1:1" x14ac:dyDescent="0.25">
      <c r="A2936" s="3"/>
    </row>
    <row r="2937" spans="1:1" x14ac:dyDescent="0.25">
      <c r="A2937" s="3"/>
    </row>
    <row r="2947" spans="1:1" x14ac:dyDescent="0.25">
      <c r="A2947" s="3"/>
    </row>
    <row r="2948" spans="1:1" x14ac:dyDescent="0.25">
      <c r="A2948" s="3"/>
    </row>
    <row r="2958" spans="1:1" x14ac:dyDescent="0.25">
      <c r="A2958" s="3"/>
    </row>
    <row r="2959" spans="1:1" x14ac:dyDescent="0.25">
      <c r="A2959" s="3"/>
    </row>
    <row r="2974" spans="1:1" x14ac:dyDescent="0.25">
      <c r="A2974" s="3"/>
    </row>
    <row r="2975" spans="1:1" x14ac:dyDescent="0.25">
      <c r="A2975" s="3"/>
    </row>
    <row r="2983" spans="1:1" x14ac:dyDescent="0.25">
      <c r="A2983" s="3"/>
    </row>
    <row r="2984" spans="1:1" x14ac:dyDescent="0.25">
      <c r="A2984" s="3"/>
    </row>
    <row r="2990" spans="1:1" x14ac:dyDescent="0.25">
      <c r="A2990" s="3"/>
    </row>
    <row r="2994" spans="1:1" x14ac:dyDescent="0.25">
      <c r="A2994" s="3"/>
    </row>
    <row r="2999" spans="1:1" x14ac:dyDescent="0.25">
      <c r="A2999" s="3"/>
    </row>
    <row r="3008" spans="1:1" x14ac:dyDescent="0.25">
      <c r="A3008" s="3"/>
    </row>
    <row r="3009" spans="1:1" x14ac:dyDescent="0.25">
      <c r="A3009" s="3"/>
    </row>
    <row r="3011" spans="1:1" x14ac:dyDescent="0.25">
      <c r="A3011" s="3"/>
    </row>
    <row r="3029" spans="1:1" x14ac:dyDescent="0.25">
      <c r="A3029" s="3"/>
    </row>
    <row r="3032" spans="1:1" x14ac:dyDescent="0.25">
      <c r="A3032" s="3"/>
    </row>
    <row r="3033" spans="1:1" x14ac:dyDescent="0.25">
      <c r="A3033" s="3"/>
    </row>
    <row r="3036" spans="1:1" x14ac:dyDescent="0.25">
      <c r="A3036" s="3"/>
    </row>
    <row r="3055" spans="1:1" x14ac:dyDescent="0.25">
      <c r="A3055" s="3"/>
    </row>
    <row r="3062" spans="1:1" x14ac:dyDescent="0.25">
      <c r="A3062" s="3"/>
    </row>
    <row r="3065" spans="1:1" x14ac:dyDescent="0.25">
      <c r="A3065" s="3"/>
    </row>
    <row r="3071" spans="1:1" x14ac:dyDescent="0.25">
      <c r="A3071" s="3"/>
    </row>
    <row r="3074" spans="1:1" x14ac:dyDescent="0.25">
      <c r="A3074" s="3"/>
    </row>
    <row r="3081" spans="1:1" x14ac:dyDescent="0.25">
      <c r="A3081" s="3"/>
    </row>
    <row r="3084" spans="1:1" x14ac:dyDescent="0.25">
      <c r="A3084" s="3"/>
    </row>
    <row r="3087" spans="1:1" x14ac:dyDescent="0.25">
      <c r="A3087" s="3"/>
    </row>
    <row r="3088" spans="1:1" x14ac:dyDescent="0.25">
      <c r="A3088" s="3"/>
    </row>
    <row r="3104" spans="1:1" x14ac:dyDescent="0.25">
      <c r="A3104" s="3"/>
    </row>
    <row r="3132" spans="1:1" x14ac:dyDescent="0.25">
      <c r="A3132" s="3"/>
    </row>
    <row r="3137" spans="1:1" x14ac:dyDescent="0.25">
      <c r="A3137" s="3"/>
    </row>
    <row r="3141" spans="1:1" x14ac:dyDescent="0.25">
      <c r="A3141" s="3"/>
    </row>
    <row r="3152" spans="1:1" x14ac:dyDescent="0.25">
      <c r="A3152" s="3"/>
    </row>
    <row r="3168" spans="1:1" x14ac:dyDescent="0.25">
      <c r="A3168" s="3"/>
    </row>
    <row r="3172" spans="1:1" x14ac:dyDescent="0.25">
      <c r="A3172" s="3"/>
    </row>
    <row r="3176" spans="1:1" x14ac:dyDescent="0.25">
      <c r="A3176" s="3"/>
    </row>
    <row r="3179" spans="1:1" x14ac:dyDescent="0.25">
      <c r="A3179" s="3"/>
    </row>
    <row r="3191" spans="1:1" x14ac:dyDescent="0.25">
      <c r="A3191" s="3"/>
    </row>
    <row r="3195" spans="1:1" x14ac:dyDescent="0.25">
      <c r="A3195" s="3"/>
    </row>
    <row r="3200" spans="1:1" x14ac:dyDescent="0.25">
      <c r="A3200" s="3"/>
    </row>
    <row r="3203" spans="1:1" x14ac:dyDescent="0.25">
      <c r="A3203" s="3"/>
    </row>
    <row r="3208" spans="1:1" x14ac:dyDescent="0.25">
      <c r="A3208" s="3"/>
    </row>
    <row r="3211" spans="1:1" x14ac:dyDescent="0.25">
      <c r="A3211" s="3"/>
    </row>
    <row r="3215" spans="1:1" x14ac:dyDescent="0.25">
      <c r="A3215" s="3"/>
    </row>
    <row r="3229" spans="1:1" x14ac:dyDescent="0.25">
      <c r="A3229" s="3"/>
    </row>
    <row r="3230" spans="1:1" x14ac:dyDescent="0.25">
      <c r="A3230" s="3"/>
    </row>
    <row r="3239" spans="1:1" x14ac:dyDescent="0.25">
      <c r="A3239" s="3"/>
    </row>
    <row r="3240" spans="1:1" x14ac:dyDescent="0.25">
      <c r="A3240" s="3"/>
    </row>
    <row r="3250" spans="1:1" x14ac:dyDescent="0.25">
      <c r="A3250" s="3"/>
    </row>
    <row r="3252" spans="1:1" x14ac:dyDescent="0.25">
      <c r="A3252" s="3"/>
    </row>
    <row r="3261" spans="1:1" x14ac:dyDescent="0.25">
      <c r="A3261" s="3"/>
    </row>
    <row r="3297" spans="1:1" x14ac:dyDescent="0.25">
      <c r="A3297" s="3"/>
    </row>
    <row r="3308" spans="1:1" x14ac:dyDescent="0.25">
      <c r="A3308" s="3"/>
    </row>
    <row r="3315" spans="1:1" x14ac:dyDescent="0.25">
      <c r="A3315" s="3"/>
    </row>
    <row r="3317" spans="1:1" x14ac:dyDescent="0.25">
      <c r="A3317" s="3"/>
    </row>
    <row r="3342" spans="1:1" x14ac:dyDescent="0.25">
      <c r="A3342" s="3"/>
    </row>
    <row r="3356" spans="1:1" x14ac:dyDescent="0.25">
      <c r="A3356" s="3"/>
    </row>
    <row r="3363" spans="1:1" x14ac:dyDescent="0.25">
      <c r="A3363" s="3"/>
    </row>
    <row r="3370" spans="1:1" x14ac:dyDescent="0.25">
      <c r="A3370" s="3"/>
    </row>
    <row r="3373" spans="1:1" x14ac:dyDescent="0.25">
      <c r="A3373" s="3"/>
    </row>
    <row r="3380" spans="1:1" x14ac:dyDescent="0.25">
      <c r="A3380" s="3"/>
    </row>
    <row r="3392" spans="1:1" x14ac:dyDescent="0.25">
      <c r="A3392" s="3"/>
    </row>
    <row r="3406" spans="1:1" x14ac:dyDescent="0.25">
      <c r="A3406" s="3"/>
    </row>
    <row r="3407" spans="1:1" x14ac:dyDescent="0.25">
      <c r="A3407" s="3"/>
    </row>
    <row r="3414" spans="1:1" x14ac:dyDescent="0.25">
      <c r="A3414" s="3"/>
    </row>
    <row r="3422" spans="1:1" x14ac:dyDescent="0.25">
      <c r="A3422" s="3"/>
    </row>
    <row r="3424" spans="1:1" x14ac:dyDescent="0.25">
      <c r="A3424" s="3"/>
    </row>
    <row r="3456" spans="1:1" x14ac:dyDescent="0.25">
      <c r="A3456" s="3"/>
    </row>
    <row r="3459" spans="1:1" x14ac:dyDescent="0.25">
      <c r="A3459" s="3"/>
    </row>
    <row r="3463" spans="1:1" x14ac:dyDescent="0.25">
      <c r="A3463" s="3"/>
    </row>
    <row r="3466" spans="1:1" x14ac:dyDescent="0.25">
      <c r="A3466" s="3"/>
    </row>
    <row r="3469" spans="1:1" x14ac:dyDescent="0.25">
      <c r="A3469" s="3"/>
    </row>
    <row r="3475" spans="1:1" x14ac:dyDescent="0.25">
      <c r="A3475" s="3"/>
    </row>
    <row r="3482" spans="1:1" x14ac:dyDescent="0.25">
      <c r="A3482" s="3"/>
    </row>
    <row r="3483" spans="1:1" x14ac:dyDescent="0.25">
      <c r="A3483" s="3"/>
    </row>
    <row r="3488" spans="1:1" x14ac:dyDescent="0.25">
      <c r="A3488" s="3"/>
    </row>
    <row r="3490" spans="1:1" x14ac:dyDescent="0.25">
      <c r="A3490" s="3"/>
    </row>
    <row r="3491" spans="1:1" x14ac:dyDescent="0.25">
      <c r="A3491" s="3"/>
    </row>
    <row r="3507" spans="1:1" x14ac:dyDescent="0.25">
      <c r="A3507" s="3"/>
    </row>
    <row r="3508" spans="1:1" x14ac:dyDescent="0.25">
      <c r="A3508" s="3"/>
    </row>
    <row r="3512" spans="1:1" x14ac:dyDescent="0.25">
      <c r="A3512" s="3"/>
    </row>
    <row r="3525" spans="1:1" x14ac:dyDescent="0.25">
      <c r="A3525" s="3"/>
    </row>
    <row r="3543" spans="1:1" x14ac:dyDescent="0.25">
      <c r="A3543" s="3"/>
    </row>
    <row r="3550" spans="1:1" x14ac:dyDescent="0.25">
      <c r="A3550" s="3"/>
    </row>
    <row r="3587" spans="1:1" x14ac:dyDescent="0.25">
      <c r="A3587" s="3"/>
    </row>
    <row r="3600" spans="1:1" x14ac:dyDescent="0.25">
      <c r="A3600" s="3"/>
    </row>
    <row r="3608" spans="1:1" x14ac:dyDescent="0.25">
      <c r="A3608" s="3"/>
    </row>
    <row r="3616" spans="1:1" x14ac:dyDescent="0.25">
      <c r="A3616" s="3"/>
    </row>
    <row r="3617" spans="1:1" x14ac:dyDescent="0.25">
      <c r="A3617" s="3"/>
    </row>
    <row r="3638" spans="1:1" x14ac:dyDescent="0.25">
      <c r="A3638" s="3"/>
    </row>
    <row r="3678" spans="1:1" x14ac:dyDescent="0.25">
      <c r="A3678" s="3"/>
    </row>
    <row r="3684" spans="1:1" x14ac:dyDescent="0.25">
      <c r="A3684" s="3"/>
    </row>
    <row r="3692" spans="1:1" x14ac:dyDescent="0.25">
      <c r="A3692" s="3"/>
    </row>
    <row r="3714" spans="1:1" x14ac:dyDescent="0.25">
      <c r="A3714" s="3"/>
    </row>
    <row r="3735" spans="1:1" x14ac:dyDescent="0.25">
      <c r="A3735" s="3"/>
    </row>
    <row r="3741" spans="1:1" x14ac:dyDescent="0.25">
      <c r="A3741" s="3"/>
    </row>
    <row r="3742" spans="1:1" x14ac:dyDescent="0.25">
      <c r="A3742" s="3"/>
    </row>
    <row r="3748" spans="1:1" x14ac:dyDescent="0.25">
      <c r="A3748" s="3"/>
    </row>
    <row r="3756" spans="1:1" x14ac:dyDescent="0.25">
      <c r="A3756" s="3"/>
    </row>
    <row r="3767" spans="1:1" x14ac:dyDescent="0.25">
      <c r="A3767" s="3"/>
    </row>
    <row r="3804" spans="1:1" x14ac:dyDescent="0.25">
      <c r="A3804" s="3"/>
    </row>
    <row r="3836" spans="1:1" x14ac:dyDescent="0.25">
      <c r="A3836" s="3"/>
    </row>
    <row r="3856" spans="1:1" x14ac:dyDescent="0.25">
      <c r="A3856" s="3"/>
    </row>
    <row r="3878" spans="1:1" x14ac:dyDescent="0.25">
      <c r="A3878" s="3"/>
    </row>
    <row r="3888" spans="1:1" x14ac:dyDescent="0.25">
      <c r="A3888" s="3"/>
    </row>
    <row r="3894" spans="1:1" x14ac:dyDescent="0.25">
      <c r="A3894" s="3"/>
    </row>
    <row r="3903" spans="1:1" x14ac:dyDescent="0.25">
      <c r="A3903" s="3"/>
    </row>
    <row r="3905" spans="1:1" x14ac:dyDescent="0.25">
      <c r="A3905" s="3"/>
    </row>
    <row r="3908" spans="1:1" x14ac:dyDescent="0.25">
      <c r="A3908" s="3"/>
    </row>
    <row r="3931" spans="1:1" x14ac:dyDescent="0.25">
      <c r="A3931" s="3"/>
    </row>
    <row r="3932" spans="1:1" x14ac:dyDescent="0.25">
      <c r="A3932" s="3"/>
    </row>
    <row r="3956" spans="1:1" x14ac:dyDescent="0.25">
      <c r="A3956" s="3"/>
    </row>
    <row r="4010" spans="1:1" x14ac:dyDescent="0.25">
      <c r="A4010" s="3"/>
    </row>
    <row r="4019" spans="1:1" x14ac:dyDescent="0.25">
      <c r="A4019" s="3"/>
    </row>
    <row r="4043" spans="1:1" x14ac:dyDescent="0.25">
      <c r="A4043" s="3"/>
    </row>
    <row r="4100" spans="1:1" x14ac:dyDescent="0.25">
      <c r="A4100" s="3"/>
    </row>
    <row r="4101" spans="1:1" x14ac:dyDescent="0.25">
      <c r="A4101" s="3"/>
    </row>
    <row r="4114" spans="1:1" x14ac:dyDescent="0.25">
      <c r="A4114" s="3"/>
    </row>
    <row r="4175" spans="1:1" x14ac:dyDescent="0.25">
      <c r="A4175" s="3"/>
    </row>
    <row r="4200" spans="1:1" x14ac:dyDescent="0.25">
      <c r="A4200" s="3"/>
    </row>
    <row r="4216" spans="1:1" x14ac:dyDescent="0.25">
      <c r="A4216" s="3"/>
    </row>
    <row r="4227" spans="1:1" x14ac:dyDescent="0.25">
      <c r="A4227" s="3"/>
    </row>
    <row r="4248" spans="1:1" x14ac:dyDescent="0.25">
      <c r="A4248" s="3"/>
    </row>
    <row r="4279" spans="1:1" x14ac:dyDescent="0.25">
      <c r="A4279" s="3"/>
    </row>
    <row r="4325" spans="1:1" x14ac:dyDescent="0.25">
      <c r="A4325" s="3"/>
    </row>
    <row r="4345" spans="1:1" x14ac:dyDescent="0.25">
      <c r="A4345" s="3"/>
    </row>
    <row r="4672" spans="1:1" x14ac:dyDescent="0.25">
      <c r="A4672" s="3"/>
    </row>
    <row r="4883" spans="1:1" x14ac:dyDescent="0.25">
      <c r="A4883" s="3"/>
    </row>
    <row r="5017" spans="1:1" x14ac:dyDescent="0.25">
      <c r="A5017" s="3"/>
    </row>
    <row r="5163" spans="1:1" x14ac:dyDescent="0.25">
      <c r="A5163" s="3"/>
    </row>
    <row r="5312" spans="1:1" x14ac:dyDescent="0.25">
      <c r="A5312" s="3"/>
    </row>
    <row r="5432" spans="1:1" x14ac:dyDescent="0.25">
      <c r="A5432" s="3"/>
    </row>
    <row r="5534" spans="1:1" x14ac:dyDescent="0.25">
      <c r="A5534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opLeftCell="A31" workbookViewId="0">
      <selection activeCell="F39" sqref="F39"/>
    </sheetView>
  </sheetViews>
  <sheetFormatPr defaultRowHeight="15" x14ac:dyDescent="0.25"/>
  <cols>
    <col min="7" max="8" width="15.140625" bestFit="1" customWidth="1"/>
    <col min="9" max="9" width="15" bestFit="1" customWidth="1"/>
    <col min="24" max="24" width="11.140625" bestFit="1" customWidth="1"/>
  </cols>
  <sheetData>
    <row r="1" spans="1:24" x14ac:dyDescent="0.25">
      <c r="G1" t="s">
        <v>29</v>
      </c>
      <c r="H1" t="s">
        <v>30</v>
      </c>
      <c r="I1" t="s">
        <v>31</v>
      </c>
      <c r="K1" t="s">
        <v>32</v>
      </c>
      <c r="L1" t="s">
        <v>33</v>
      </c>
      <c r="N1" t="s">
        <v>36</v>
      </c>
      <c r="O1" t="s">
        <v>37</v>
      </c>
      <c r="Q1" t="s">
        <v>38</v>
      </c>
      <c r="R1" t="s">
        <v>39</v>
      </c>
      <c r="T1" t="s">
        <v>34</v>
      </c>
      <c r="U1" t="s">
        <v>35</v>
      </c>
      <c r="X1" t="s">
        <v>41</v>
      </c>
    </row>
    <row r="2" spans="1:24" x14ac:dyDescent="0.25">
      <c r="A2" t="s">
        <v>0</v>
      </c>
      <c r="C2" t="s">
        <v>2</v>
      </c>
      <c r="D2" t="s">
        <v>1</v>
      </c>
    </row>
    <row r="3" spans="1:24" x14ac:dyDescent="0.25">
      <c r="A3">
        <v>295</v>
      </c>
      <c r="B3">
        <v>69.010000000000005</v>
      </c>
      <c r="C3">
        <v>0.3</v>
      </c>
      <c r="D3" s="8">
        <f>B3+C3</f>
        <v>69.31</v>
      </c>
    </row>
    <row r="4" spans="1:24" x14ac:dyDescent="0.25">
      <c r="A4">
        <v>290</v>
      </c>
      <c r="B4">
        <v>68.83</v>
      </c>
      <c r="C4">
        <v>0.3</v>
      </c>
      <c r="D4" s="8">
        <f t="shared" ref="D4:D7" si="0">B4+C4</f>
        <v>69.13</v>
      </c>
      <c r="G4">
        <v>7.0000000000000001E-3</v>
      </c>
      <c r="H4">
        <v>2E-3</v>
      </c>
      <c r="I4">
        <v>2.0000000000000001E-4</v>
      </c>
    </row>
    <row r="5" spans="1:24" x14ac:dyDescent="0.25">
      <c r="A5">
        <v>285</v>
      </c>
      <c r="B5">
        <v>68.650000000000006</v>
      </c>
      <c r="C5">
        <v>0.3</v>
      </c>
      <c r="D5" s="8">
        <f t="shared" si="0"/>
        <v>68.95</v>
      </c>
      <c r="G5">
        <v>7.0000000000000001E-3</v>
      </c>
      <c r="H5">
        <v>2E-3</v>
      </c>
      <c r="I5">
        <v>2.0000000000000001E-4</v>
      </c>
    </row>
    <row r="6" spans="1:24" x14ac:dyDescent="0.25">
      <c r="A6">
        <v>280</v>
      </c>
      <c r="B6" s="8">
        <v>68.475651999999997</v>
      </c>
      <c r="C6">
        <v>0.3</v>
      </c>
      <c r="D6" s="8">
        <f>B6+C6</f>
        <v>68.775651999999994</v>
      </c>
      <c r="G6">
        <v>7.0000000000000001E-3</v>
      </c>
      <c r="H6">
        <v>2E-3</v>
      </c>
      <c r="I6">
        <v>2.0000000000000001E-4</v>
      </c>
      <c r="K6">
        <v>0.02</v>
      </c>
      <c r="L6">
        <v>0.105</v>
      </c>
      <c r="N6">
        <v>0.105</v>
      </c>
      <c r="O6">
        <v>0.17</v>
      </c>
      <c r="T6">
        <v>4.4999999999999998E-2</v>
      </c>
      <c r="U6">
        <v>0.105</v>
      </c>
      <c r="X6">
        <v>1000</v>
      </c>
    </row>
    <row r="7" spans="1:24" x14ac:dyDescent="0.25">
      <c r="A7">
        <v>275</v>
      </c>
      <c r="B7">
        <v>68.3</v>
      </c>
      <c r="C7">
        <v>0.3</v>
      </c>
      <c r="D7" s="8">
        <f t="shared" si="0"/>
        <v>68.599999999999994</v>
      </c>
      <c r="G7" s="9">
        <v>7.0000000000000001E-3</v>
      </c>
      <c r="H7" s="9">
        <v>2E-3</v>
      </c>
      <c r="I7" s="9">
        <v>2.0000000000000001E-4</v>
      </c>
    </row>
    <row r="9" spans="1:24" x14ac:dyDescent="0.25">
      <c r="A9" t="s">
        <v>0</v>
      </c>
      <c r="C9" t="s">
        <v>2</v>
      </c>
      <c r="D9" t="s">
        <v>1</v>
      </c>
    </row>
    <row r="10" spans="1:24" x14ac:dyDescent="0.25">
      <c r="A10">
        <v>295</v>
      </c>
      <c r="B10">
        <v>69.010000000000005</v>
      </c>
      <c r="C10">
        <v>0.5</v>
      </c>
      <c r="D10" s="8">
        <v>69.512365500000001</v>
      </c>
    </row>
    <row r="11" spans="1:24" x14ac:dyDescent="0.25">
      <c r="A11">
        <v>290</v>
      </c>
      <c r="B11">
        <v>68.83</v>
      </c>
      <c r="C11">
        <v>0.5</v>
      </c>
      <c r="D11" s="8">
        <v>69.333461</v>
      </c>
      <c r="G11">
        <v>8.0000000000000002E-3</v>
      </c>
      <c r="H11">
        <v>2E-3</v>
      </c>
      <c r="I11">
        <v>2.9999999999999997E-4</v>
      </c>
    </row>
    <row r="12" spans="1:24" x14ac:dyDescent="0.25">
      <c r="A12">
        <v>285</v>
      </c>
      <c r="B12">
        <v>68.650000000000006</v>
      </c>
      <c r="C12">
        <v>0.5</v>
      </c>
      <c r="D12" s="8">
        <v>69.154556499999998</v>
      </c>
      <c r="G12">
        <v>8.0000000000000002E-3</v>
      </c>
      <c r="H12">
        <v>2E-3</v>
      </c>
      <c r="I12">
        <v>2.9999999999999997E-4</v>
      </c>
    </row>
    <row r="13" spans="1:24" x14ac:dyDescent="0.25">
      <c r="A13">
        <v>280</v>
      </c>
      <c r="B13" s="8">
        <v>68.475651999999997</v>
      </c>
      <c r="C13">
        <v>0.5</v>
      </c>
      <c r="D13" s="8">
        <f>B13+C13</f>
        <v>68.975651999999997</v>
      </c>
      <c r="G13">
        <v>8.0000000000000002E-3</v>
      </c>
      <c r="H13">
        <v>2E-3</v>
      </c>
      <c r="I13">
        <v>2.9999999999999997E-4</v>
      </c>
      <c r="K13">
        <v>5.7000000000000002E-2</v>
      </c>
      <c r="L13">
        <v>0.15</v>
      </c>
      <c r="N13">
        <v>0.16</v>
      </c>
      <c r="O13">
        <v>0.27</v>
      </c>
      <c r="Q13">
        <v>0.27</v>
      </c>
      <c r="R13">
        <v>0.38</v>
      </c>
      <c r="X13">
        <v>1000</v>
      </c>
    </row>
    <row r="14" spans="1:24" x14ac:dyDescent="0.25">
      <c r="A14">
        <v>275</v>
      </c>
      <c r="B14">
        <v>68.3</v>
      </c>
      <c r="C14">
        <v>0.5</v>
      </c>
      <c r="D14" s="8">
        <v>68.796747499999995</v>
      </c>
      <c r="G14">
        <v>8.0000000000000002E-3</v>
      </c>
      <c r="H14">
        <v>2E-3</v>
      </c>
      <c r="I14">
        <v>2.9999999999999997E-4</v>
      </c>
    </row>
    <row r="16" spans="1:24" x14ac:dyDescent="0.25">
      <c r="A16" t="s">
        <v>0</v>
      </c>
      <c r="C16" t="s">
        <v>2</v>
      </c>
      <c r="D16" t="s">
        <v>1</v>
      </c>
    </row>
    <row r="17" spans="1:24" x14ac:dyDescent="0.25">
      <c r="A17">
        <v>295</v>
      </c>
      <c r="B17">
        <v>69.010000000000005</v>
      </c>
      <c r="C17">
        <v>0.8</v>
      </c>
      <c r="D17" s="8">
        <f>B17+C17</f>
        <v>69.81</v>
      </c>
    </row>
    <row r="18" spans="1:24" x14ac:dyDescent="0.25">
      <c r="A18">
        <v>290</v>
      </c>
      <c r="B18">
        <v>68.83</v>
      </c>
      <c r="C18">
        <v>0.8</v>
      </c>
      <c r="D18" s="8">
        <f t="shared" ref="D18" si="1">B18+C18</f>
        <v>69.63</v>
      </c>
      <c r="G18" s="9">
        <v>7.0000000000000001E-3</v>
      </c>
      <c r="H18" s="9">
        <v>2E-3</v>
      </c>
      <c r="I18" s="9">
        <v>2.9999999999999997E-4</v>
      </c>
    </row>
    <row r="19" spans="1:24" x14ac:dyDescent="0.25">
      <c r="A19">
        <v>285</v>
      </c>
      <c r="B19">
        <v>68.650000000000006</v>
      </c>
      <c r="C19">
        <v>0.8</v>
      </c>
      <c r="D19" s="8">
        <f>B19+C19</f>
        <v>69.45</v>
      </c>
      <c r="G19">
        <v>7.0000000000000001E-3</v>
      </c>
      <c r="H19">
        <v>2E-3</v>
      </c>
      <c r="I19">
        <v>2.9999999999999997E-4</v>
      </c>
      <c r="J19" s="10"/>
    </row>
    <row r="20" spans="1:24" x14ac:dyDescent="0.25">
      <c r="A20">
        <v>280</v>
      </c>
      <c r="B20" s="8">
        <v>68.475651999999997</v>
      </c>
      <c r="C20">
        <v>0.8</v>
      </c>
      <c r="D20" s="8">
        <f>B20+C20</f>
        <v>69.275651999999994</v>
      </c>
      <c r="G20">
        <v>7.0000000000000001E-3</v>
      </c>
      <c r="H20">
        <v>2E-3</v>
      </c>
      <c r="I20">
        <v>2.9999999999999997E-4</v>
      </c>
      <c r="J20" s="10"/>
      <c r="K20">
        <v>0.12</v>
      </c>
      <c r="L20">
        <v>0.21</v>
      </c>
      <c r="N20">
        <v>0.25</v>
      </c>
      <c r="O20">
        <v>0.42</v>
      </c>
      <c r="Q20">
        <v>0.43</v>
      </c>
      <c r="R20">
        <v>0.56999999999999995</v>
      </c>
      <c r="T20">
        <v>0.2</v>
      </c>
      <c r="U20">
        <v>0.38</v>
      </c>
      <c r="X20">
        <v>1000</v>
      </c>
    </row>
    <row r="21" spans="1:24" x14ac:dyDescent="0.25">
      <c r="A21">
        <v>275</v>
      </c>
      <c r="B21">
        <v>68.3</v>
      </c>
      <c r="C21">
        <v>0.8</v>
      </c>
      <c r="D21" s="8">
        <f>B21+C21</f>
        <v>69.099999999999994</v>
      </c>
      <c r="G21">
        <v>7.0000000000000001E-3</v>
      </c>
      <c r="H21">
        <v>2E-3</v>
      </c>
      <c r="I21">
        <v>2.9999999999999997E-4</v>
      </c>
      <c r="J21" s="10"/>
    </row>
    <row r="22" spans="1:24" x14ac:dyDescent="0.25">
      <c r="J22" s="10"/>
    </row>
    <row r="23" spans="1:24" x14ac:dyDescent="0.25">
      <c r="A23" s="3"/>
      <c r="B23" s="3"/>
      <c r="J23" s="10"/>
    </row>
    <row r="24" spans="1:24" x14ac:dyDescent="0.25">
      <c r="A24" t="s">
        <v>0</v>
      </c>
      <c r="B24" t="s">
        <v>40</v>
      </c>
      <c r="C24" t="s">
        <v>2</v>
      </c>
      <c r="D24" t="s">
        <v>1</v>
      </c>
    </row>
    <row r="25" spans="1:24" x14ac:dyDescent="0.25">
      <c r="A25">
        <v>295</v>
      </c>
      <c r="B25">
        <v>69.010000000000005</v>
      </c>
      <c r="C25">
        <v>1</v>
      </c>
      <c r="D25">
        <v>70.010000000000005</v>
      </c>
      <c r="G25">
        <v>0.02</v>
      </c>
      <c r="H25">
        <v>2E-3</v>
      </c>
      <c r="I25">
        <v>4.0000000000000002E-4</v>
      </c>
      <c r="K25">
        <v>0.1</v>
      </c>
      <c r="L25">
        <v>0.3</v>
      </c>
      <c r="N25">
        <v>0.3</v>
      </c>
      <c r="O25">
        <v>0.5</v>
      </c>
      <c r="Q25">
        <v>0.5</v>
      </c>
      <c r="R25">
        <v>0.7</v>
      </c>
      <c r="T25">
        <v>0.2</v>
      </c>
      <c r="U25">
        <v>0.48</v>
      </c>
    </row>
    <row r="26" spans="1:24" x14ac:dyDescent="0.25">
      <c r="A26">
        <v>290</v>
      </c>
      <c r="B26">
        <v>68.83</v>
      </c>
      <c r="C26">
        <v>1</v>
      </c>
      <c r="D26">
        <v>69.83</v>
      </c>
      <c r="G26">
        <v>0.02</v>
      </c>
      <c r="H26">
        <v>2E-3</v>
      </c>
      <c r="I26">
        <v>4.0000000000000002E-4</v>
      </c>
      <c r="K26">
        <v>0.1</v>
      </c>
      <c r="L26">
        <v>0.3</v>
      </c>
      <c r="N26">
        <v>0.3</v>
      </c>
      <c r="O26">
        <v>0.5</v>
      </c>
      <c r="Q26">
        <v>0.5</v>
      </c>
      <c r="R26">
        <v>0.7</v>
      </c>
      <c r="T26">
        <v>0.2</v>
      </c>
      <c r="U26">
        <v>0.48</v>
      </c>
    </row>
    <row r="27" spans="1:24" x14ac:dyDescent="0.25">
      <c r="A27">
        <v>285</v>
      </c>
      <c r="B27">
        <v>68.650000000000006</v>
      </c>
      <c r="C27">
        <v>1</v>
      </c>
      <c r="D27">
        <v>69.650000000000006</v>
      </c>
      <c r="G27">
        <v>0.02</v>
      </c>
      <c r="H27">
        <v>2E-3</v>
      </c>
      <c r="I27">
        <v>4.0000000000000002E-4</v>
      </c>
      <c r="K27">
        <v>0.1</v>
      </c>
      <c r="L27">
        <v>0.3</v>
      </c>
      <c r="N27">
        <v>0.3</v>
      </c>
      <c r="O27">
        <v>0.5</v>
      </c>
      <c r="Q27">
        <v>0.5</v>
      </c>
      <c r="R27">
        <v>0.7</v>
      </c>
      <c r="T27">
        <v>0.2</v>
      </c>
      <c r="U27">
        <v>0.48</v>
      </c>
    </row>
    <row r="28" spans="1:24" x14ac:dyDescent="0.25">
      <c r="A28">
        <v>280</v>
      </c>
      <c r="B28" s="8">
        <v>68.475651999999997</v>
      </c>
      <c r="C28">
        <v>1</v>
      </c>
      <c r="D28" s="8">
        <f>B28+C28</f>
        <v>69.475651999999997</v>
      </c>
      <c r="G28">
        <v>0.02</v>
      </c>
      <c r="H28">
        <v>2E-3</v>
      </c>
      <c r="I28">
        <v>4.0000000000000002E-4</v>
      </c>
      <c r="K28">
        <v>0.1</v>
      </c>
      <c r="L28">
        <v>0.3</v>
      </c>
      <c r="N28">
        <v>0.3</v>
      </c>
      <c r="O28">
        <v>0.5</v>
      </c>
      <c r="Q28">
        <v>0.5</v>
      </c>
      <c r="R28">
        <v>0.7</v>
      </c>
      <c r="T28">
        <v>0.2</v>
      </c>
      <c r="U28">
        <v>0.48</v>
      </c>
    </row>
    <row r="29" spans="1:24" x14ac:dyDescent="0.25">
      <c r="A29">
        <v>275</v>
      </c>
      <c r="B29">
        <v>68.3</v>
      </c>
      <c r="C29">
        <v>1</v>
      </c>
      <c r="D29">
        <v>69.3</v>
      </c>
      <c r="G29">
        <v>0.02</v>
      </c>
      <c r="H29">
        <v>2E-3</v>
      </c>
      <c r="I29">
        <v>4.0000000000000002E-4</v>
      </c>
      <c r="K29">
        <v>0.1</v>
      </c>
      <c r="L29">
        <v>0.3</v>
      </c>
      <c r="N29">
        <v>0.3</v>
      </c>
      <c r="O29">
        <v>0.5</v>
      </c>
      <c r="Q29">
        <v>0.5</v>
      </c>
      <c r="R29">
        <v>0.7</v>
      </c>
      <c r="T29">
        <v>0.2</v>
      </c>
      <c r="U29">
        <v>0.48</v>
      </c>
    </row>
    <row r="31" spans="1:24" x14ac:dyDescent="0.25">
      <c r="A31" t="s">
        <v>0</v>
      </c>
      <c r="C31" t="s">
        <v>2</v>
      </c>
      <c r="D31" t="s">
        <v>1</v>
      </c>
    </row>
    <row r="32" spans="1:24" x14ac:dyDescent="0.25">
      <c r="A32">
        <v>295</v>
      </c>
      <c r="B32">
        <v>69.010000000000005</v>
      </c>
      <c r="C32">
        <v>1.3</v>
      </c>
      <c r="D32" s="8">
        <f>B32+C32</f>
        <v>70.31</v>
      </c>
    </row>
    <row r="33" spans="1:24" x14ac:dyDescent="0.25">
      <c r="A33">
        <v>290</v>
      </c>
      <c r="B33">
        <v>68.83</v>
      </c>
      <c r="C33">
        <v>1.3</v>
      </c>
      <c r="D33" s="8">
        <f t="shared" ref="D33:D34" si="2">B33+C33</f>
        <v>70.13</v>
      </c>
      <c r="G33">
        <v>0.01</v>
      </c>
      <c r="H33">
        <v>2E-3</v>
      </c>
      <c r="I33">
        <v>4.0000000000000002E-4</v>
      </c>
    </row>
    <row r="34" spans="1:24" x14ac:dyDescent="0.25">
      <c r="A34">
        <v>285</v>
      </c>
      <c r="B34">
        <v>68.650000000000006</v>
      </c>
      <c r="C34">
        <v>1.3</v>
      </c>
      <c r="D34" s="8">
        <f t="shared" si="2"/>
        <v>69.95</v>
      </c>
      <c r="G34">
        <v>0.01</v>
      </c>
      <c r="H34">
        <v>2E-3</v>
      </c>
      <c r="I34">
        <v>4.0000000000000002E-4</v>
      </c>
    </row>
    <row r="35" spans="1:24" x14ac:dyDescent="0.25">
      <c r="A35">
        <v>280</v>
      </c>
      <c r="B35" s="8">
        <v>68.475651999999997</v>
      </c>
      <c r="C35">
        <v>1.3</v>
      </c>
      <c r="D35" s="8">
        <f>B35+C35</f>
        <v>69.775651999999994</v>
      </c>
      <c r="G35">
        <v>0.01</v>
      </c>
      <c r="H35">
        <v>2E-3</v>
      </c>
      <c r="I35">
        <v>4.0000000000000002E-4</v>
      </c>
      <c r="K35">
        <v>0.15</v>
      </c>
      <c r="L35">
        <v>0.35</v>
      </c>
      <c r="N35">
        <v>0.42</v>
      </c>
      <c r="O35">
        <v>0.65</v>
      </c>
      <c r="Q35">
        <v>0.7</v>
      </c>
      <c r="R35">
        <v>0.9</v>
      </c>
      <c r="T35">
        <v>0.28000000000000003</v>
      </c>
      <c r="U35">
        <v>0.6</v>
      </c>
      <c r="X35">
        <v>250</v>
      </c>
    </row>
    <row r="36" spans="1:24" x14ac:dyDescent="0.25">
      <c r="A36">
        <v>275</v>
      </c>
      <c r="B36">
        <v>68.3</v>
      </c>
      <c r="C36">
        <v>1.3</v>
      </c>
      <c r="D36" s="8">
        <f>B36+C36</f>
        <v>69.599999999999994</v>
      </c>
      <c r="G36">
        <v>0.01</v>
      </c>
      <c r="H36">
        <v>2E-3</v>
      </c>
      <c r="I36">
        <v>4.0000000000000002E-4</v>
      </c>
    </row>
    <row r="38" spans="1:24" x14ac:dyDescent="0.25">
      <c r="A38" s="3"/>
      <c r="B38" s="3"/>
    </row>
    <row r="39" spans="1:24" x14ac:dyDescent="0.25">
      <c r="A39" t="s">
        <v>0</v>
      </c>
      <c r="C39" t="s">
        <v>2</v>
      </c>
      <c r="D39" t="s">
        <v>1</v>
      </c>
    </row>
    <row r="40" spans="1:24" x14ac:dyDescent="0.25">
      <c r="A40">
        <v>295</v>
      </c>
      <c r="B40">
        <v>69.010000000000005</v>
      </c>
      <c r="C40">
        <v>1.5</v>
      </c>
      <c r="D40" s="8">
        <f>B40+C40</f>
        <v>70.510000000000005</v>
      </c>
    </row>
    <row r="41" spans="1:24" x14ac:dyDescent="0.25">
      <c r="A41">
        <v>290</v>
      </c>
      <c r="B41">
        <v>68.83</v>
      </c>
      <c r="C41">
        <v>1.5</v>
      </c>
      <c r="D41" s="8">
        <f t="shared" ref="D41:D42" si="3">B41+C41</f>
        <v>70.33</v>
      </c>
      <c r="G41">
        <v>1.2E-2</v>
      </c>
      <c r="H41">
        <v>2E-3</v>
      </c>
      <c r="I41">
        <v>4.0000000000000002E-4</v>
      </c>
    </row>
    <row r="42" spans="1:24" x14ac:dyDescent="0.25">
      <c r="A42">
        <v>285</v>
      </c>
      <c r="B42">
        <v>68.650000000000006</v>
      </c>
      <c r="C42">
        <v>1.5</v>
      </c>
      <c r="D42" s="8">
        <f t="shared" si="3"/>
        <v>70.150000000000006</v>
      </c>
      <c r="G42">
        <v>1.2E-2</v>
      </c>
      <c r="H42">
        <v>2E-3</v>
      </c>
      <c r="I42">
        <v>4.0000000000000002E-4</v>
      </c>
    </row>
    <row r="43" spans="1:24" x14ac:dyDescent="0.25">
      <c r="A43">
        <v>280</v>
      </c>
      <c r="B43" s="8">
        <v>68.475651999999997</v>
      </c>
      <c r="C43">
        <v>1.5</v>
      </c>
      <c r="D43" s="8">
        <f>B43+C43</f>
        <v>69.975651999999997</v>
      </c>
      <c r="G43">
        <v>1.2E-2</v>
      </c>
      <c r="H43">
        <v>2E-3</v>
      </c>
      <c r="I43">
        <v>4.0000000000000002E-4</v>
      </c>
      <c r="K43">
        <v>0.2</v>
      </c>
      <c r="L43">
        <v>0.4</v>
      </c>
      <c r="N43">
        <v>0.5</v>
      </c>
      <c r="O43">
        <v>0.7</v>
      </c>
      <c r="T43">
        <v>0.3</v>
      </c>
      <c r="U43">
        <v>0.7</v>
      </c>
      <c r="X43">
        <v>1000</v>
      </c>
    </row>
    <row r="44" spans="1:24" x14ac:dyDescent="0.25">
      <c r="A44">
        <v>275</v>
      </c>
      <c r="B44">
        <v>68.3</v>
      </c>
      <c r="C44">
        <v>1.5</v>
      </c>
      <c r="D44" s="8">
        <f>B44+C44</f>
        <v>69.8</v>
      </c>
      <c r="G44">
        <v>1.2E-2</v>
      </c>
      <c r="H44">
        <v>2E-3</v>
      </c>
      <c r="I44">
        <v>4.0000000000000002E-4</v>
      </c>
    </row>
    <row r="60" spans="1:2" x14ac:dyDescent="0.25">
      <c r="A60" s="3"/>
      <c r="B60" s="3"/>
    </row>
    <row r="63" spans="1:2" x14ac:dyDescent="0.25">
      <c r="A63" s="3"/>
      <c r="B63" s="3"/>
    </row>
    <row r="66" spans="1:2" x14ac:dyDescent="0.25">
      <c r="A66" s="3"/>
      <c r="B66" s="3"/>
    </row>
    <row r="70" spans="1:2" x14ac:dyDescent="0.25">
      <c r="A70" s="3"/>
      <c r="B70" s="3"/>
    </row>
    <row r="71" spans="1:2" x14ac:dyDescent="0.25">
      <c r="A71" s="3"/>
      <c r="B71" s="3"/>
    </row>
    <row r="74" spans="1:2" x14ac:dyDescent="0.25">
      <c r="A74" s="3"/>
      <c r="B74" s="3"/>
    </row>
    <row r="78" spans="1:2" x14ac:dyDescent="0.25">
      <c r="A78" s="3"/>
      <c r="B78" s="3"/>
    </row>
    <row r="79" spans="1:2" x14ac:dyDescent="0.25">
      <c r="A79" s="3"/>
      <c r="B79" s="3"/>
    </row>
    <row r="83" spans="1:2" x14ac:dyDescent="0.25">
      <c r="A83" s="3"/>
      <c r="B83" s="3"/>
    </row>
    <row r="86" spans="1:2" x14ac:dyDescent="0.25">
      <c r="A86" s="3"/>
      <c r="B86" s="3"/>
    </row>
    <row r="87" spans="1:2" x14ac:dyDescent="0.25">
      <c r="A87" s="3"/>
      <c r="B87" s="3"/>
    </row>
    <row r="90" spans="1:2" x14ac:dyDescent="0.25">
      <c r="A90" s="3"/>
      <c r="B90" s="3"/>
    </row>
    <row r="94" spans="1:2" x14ac:dyDescent="0.25">
      <c r="A94" s="3"/>
      <c r="B94" s="3"/>
    </row>
    <row r="95" spans="1:2" x14ac:dyDescent="0.25">
      <c r="A95" s="3"/>
      <c r="B95" s="3"/>
    </row>
    <row r="97" spans="1:2" x14ac:dyDescent="0.25">
      <c r="A97" s="3"/>
      <c r="B97" s="3"/>
    </row>
    <row r="102" spans="1:2" x14ac:dyDescent="0.25">
      <c r="A102" s="3"/>
      <c r="B102" s="3"/>
    </row>
    <row r="103" spans="1:2" x14ac:dyDescent="0.25">
      <c r="A103" s="3"/>
      <c r="B103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6" sqref="D6"/>
    </sheetView>
  </sheetViews>
  <sheetFormatPr defaultRowHeight="15" x14ac:dyDescent="0.25"/>
  <sheetData>
    <row r="1" spans="1:9" x14ac:dyDescent="0.25">
      <c r="B1">
        <v>275</v>
      </c>
      <c r="C1">
        <v>278</v>
      </c>
      <c r="D1">
        <v>280</v>
      </c>
      <c r="E1">
        <v>282</v>
      </c>
      <c r="F1">
        <v>288</v>
      </c>
      <c r="G1">
        <v>290</v>
      </c>
      <c r="H1">
        <v>293</v>
      </c>
      <c r="I1">
        <v>295</v>
      </c>
    </row>
    <row r="2" spans="1:9" x14ac:dyDescent="0.25">
      <c r="A2">
        <v>0.3</v>
      </c>
      <c r="B2">
        <v>0</v>
      </c>
    </row>
    <row r="3" spans="1:9" x14ac:dyDescent="0.25">
      <c r="A3">
        <v>0.5</v>
      </c>
      <c r="B3">
        <v>0</v>
      </c>
    </row>
    <row r="4" spans="1:9" x14ac:dyDescent="0.25">
      <c r="A4">
        <v>0.8</v>
      </c>
      <c r="B4">
        <v>0</v>
      </c>
    </row>
    <row r="5" spans="1:9" x14ac:dyDescent="0.25">
      <c r="A5">
        <v>0.9</v>
      </c>
      <c r="B5">
        <v>1</v>
      </c>
    </row>
    <row r="6" spans="1:9" x14ac:dyDescent="0.25">
      <c r="A6">
        <v>1</v>
      </c>
      <c r="B6">
        <v>1</v>
      </c>
      <c r="C6">
        <v>1</v>
      </c>
    </row>
    <row r="7" spans="1:9" x14ac:dyDescent="0.25">
      <c r="A7">
        <v>1.1000000000000001</v>
      </c>
      <c r="B7">
        <v>0</v>
      </c>
    </row>
    <row r="8" spans="1:9" x14ac:dyDescent="0.25">
      <c r="A8">
        <v>1.2</v>
      </c>
    </row>
    <row r="9" spans="1:9" x14ac:dyDescent="0.25">
      <c r="A9">
        <v>1.3</v>
      </c>
      <c r="B9">
        <v>1</v>
      </c>
    </row>
    <row r="10" spans="1:9" x14ac:dyDescent="0.25">
      <c r="A10">
        <v>1.5</v>
      </c>
      <c r="B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Hamamatsu S10362-11-100C apf</vt:lpstr>
      <vt:lpstr>results</vt:lpstr>
      <vt:lpstr>th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2015-12-16T14:22:37Z</dcterms:modified>
</cp:coreProperties>
</file>