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amamatsu S10362-11-100C apf" sheetId="1" r:id="rId1"/>
    <sheet name="results" sheetId="2" r:id="rId2"/>
    <sheet name="th" sheetId="3" r:id="rId3"/>
    <sheet name="Лист1" sheetId="4" r:id="rId4"/>
    <sheet name="Лист2" sheetId="5" r:id="rId5"/>
    <sheet name="Лист3" sheetId="6" r:id="rId6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AD16" i="2" l="1"/>
  <c r="P17" i="2"/>
  <c r="F6" i="2"/>
  <c r="H6" i="2"/>
  <c r="P6" i="2" l="1"/>
  <c r="O6" i="2"/>
  <c r="D5" i="6" l="1"/>
  <c r="E5" i="6"/>
  <c r="B20" i="6"/>
  <c r="A17" i="6" s="1"/>
  <c r="E1" i="6" s="1"/>
  <c r="E2" i="6" s="1"/>
  <c r="A14" i="6"/>
  <c r="A11" i="6"/>
  <c r="A8" i="6"/>
  <c r="A5" i="6"/>
  <c r="A2" i="6"/>
  <c r="T7" i="5"/>
  <c r="T6" i="5"/>
  <c r="T5" i="5"/>
  <c r="T4" i="5"/>
  <c r="T3" i="5"/>
  <c r="T2" i="5"/>
  <c r="G72" i="2"/>
  <c r="R71" i="2"/>
  <c r="R70" i="2"/>
  <c r="R50" i="2"/>
  <c r="R49" i="2"/>
  <c r="Q50" i="2"/>
  <c r="Q49" i="2"/>
  <c r="F50" i="2"/>
  <c r="F49" i="2"/>
  <c r="R47" i="2"/>
  <c r="Q47" i="2"/>
  <c r="F47" i="2"/>
  <c r="F44" i="2"/>
  <c r="R41" i="2"/>
  <c r="R42" i="2"/>
  <c r="R43" i="2"/>
  <c r="R40" i="2"/>
  <c r="R34" i="2"/>
  <c r="R35" i="2"/>
  <c r="R36" i="2"/>
  <c r="R33" i="2"/>
  <c r="R26" i="2"/>
  <c r="R27" i="2"/>
  <c r="R28" i="2"/>
  <c r="R25" i="2"/>
  <c r="R18" i="2"/>
  <c r="R19" i="2"/>
  <c r="R17" i="2"/>
  <c r="R7" i="2"/>
  <c r="R8" i="2"/>
  <c r="R9" i="2"/>
  <c r="G40" i="2"/>
  <c r="G33" i="2"/>
  <c r="H33" i="2" s="1"/>
  <c r="G70" i="2"/>
  <c r="F70" i="2"/>
  <c r="Q70" i="2" s="1"/>
  <c r="G71" i="2"/>
  <c r="F71" i="2"/>
  <c r="Q71" i="2" s="1"/>
  <c r="F72" i="2"/>
  <c r="Q72" i="2" s="1"/>
  <c r="R72" i="2" s="1"/>
  <c r="F41" i="2"/>
  <c r="Q41" i="2" s="1"/>
  <c r="F40" i="2"/>
  <c r="Q40" i="2" s="1"/>
  <c r="Q42" i="2"/>
  <c r="Q43" i="2"/>
  <c r="F42" i="2"/>
  <c r="F43" i="2"/>
  <c r="Q44" i="2"/>
  <c r="R44" i="2" s="1"/>
  <c r="Q34" i="2"/>
  <c r="Q35" i="2"/>
  <c r="Q36" i="2"/>
  <c r="F34" i="2"/>
  <c r="F35" i="2"/>
  <c r="F36" i="2"/>
  <c r="F26" i="2"/>
  <c r="Q26" i="2" s="1"/>
  <c r="F27" i="2"/>
  <c r="Q27" i="2" s="1"/>
  <c r="F28" i="2"/>
  <c r="Q28" i="2" s="1"/>
  <c r="F25" i="2"/>
  <c r="Q25" i="2" s="1"/>
  <c r="Q18" i="2"/>
  <c r="Q19" i="2"/>
  <c r="Q17" i="2"/>
  <c r="F18" i="2"/>
  <c r="F19" i="2"/>
  <c r="F17" i="2"/>
  <c r="Q7" i="2"/>
  <c r="Q8" i="2"/>
  <c r="Q9" i="2"/>
  <c r="Q6" i="2"/>
  <c r="R6" i="2" s="1"/>
  <c r="F7" i="2"/>
  <c r="F8" i="2"/>
  <c r="F9" i="2"/>
  <c r="AJ72" i="2"/>
  <c r="AJ71" i="2"/>
  <c r="AJ70" i="2"/>
  <c r="AJ69" i="2"/>
  <c r="AJ50" i="2"/>
  <c r="AJ49" i="2"/>
  <c r="AJ47" i="2"/>
  <c r="AJ41" i="2"/>
  <c r="AJ42" i="2"/>
  <c r="AJ43" i="2"/>
  <c r="AJ44" i="2"/>
  <c r="AJ40" i="2"/>
  <c r="AJ34" i="2"/>
  <c r="AJ35" i="2"/>
  <c r="AJ36" i="2"/>
  <c r="AJ33" i="2"/>
  <c r="AJ26" i="2"/>
  <c r="AJ27" i="2"/>
  <c r="AJ28" i="2"/>
  <c r="AJ25" i="2"/>
  <c r="AJ17" i="2"/>
  <c r="AJ18" i="2"/>
  <c r="AJ19" i="2"/>
  <c r="AJ16" i="2"/>
  <c r="AD70" i="2"/>
  <c r="AD71" i="2"/>
  <c r="AD72" i="2"/>
  <c r="AD69" i="2"/>
  <c r="AD50" i="2"/>
  <c r="AD49" i="2"/>
  <c r="AD47" i="2"/>
  <c r="AD41" i="2"/>
  <c r="AD42" i="2"/>
  <c r="AD43" i="2"/>
  <c r="AD44" i="2"/>
  <c r="AD40" i="2"/>
  <c r="AD35" i="2"/>
  <c r="AD34" i="2"/>
  <c r="AD36" i="2"/>
  <c r="AD33" i="2"/>
  <c r="AD26" i="2"/>
  <c r="AD27" i="2"/>
  <c r="AD28" i="2"/>
  <c r="AD25" i="2"/>
  <c r="AD17" i="2"/>
  <c r="AD18" i="2"/>
  <c r="AD19" i="2"/>
  <c r="B69" i="2"/>
  <c r="B70" i="2"/>
  <c r="B71" i="2"/>
  <c r="B72" i="2"/>
  <c r="B68" i="2"/>
  <c r="B33" i="2"/>
  <c r="B34" i="2"/>
  <c r="B35" i="2"/>
  <c r="B36" i="2"/>
  <c r="B32" i="2"/>
  <c r="B25" i="2"/>
  <c r="B26" i="2"/>
  <c r="B27" i="2"/>
  <c r="B28" i="2"/>
  <c r="B24" i="2"/>
  <c r="B16" i="2"/>
  <c r="B17" i="2"/>
  <c r="B18" i="2"/>
  <c r="B19" i="2"/>
  <c r="B15" i="2"/>
  <c r="H71" i="2"/>
  <c r="H72" i="2"/>
  <c r="H70" i="2"/>
  <c r="H50" i="2"/>
  <c r="H49" i="2"/>
  <c r="H47" i="2"/>
  <c r="H41" i="2"/>
  <c r="H42" i="2"/>
  <c r="H43" i="2"/>
  <c r="H44" i="2"/>
  <c r="H40" i="2"/>
  <c r="H34" i="2"/>
  <c r="H35" i="2"/>
  <c r="H36" i="2"/>
  <c r="H19" i="2"/>
  <c r="H26" i="2"/>
  <c r="H27" i="2"/>
  <c r="H28" i="2"/>
  <c r="H25" i="2"/>
  <c r="H18" i="2"/>
  <c r="H17" i="2"/>
  <c r="H7" i="2"/>
  <c r="H8" i="2"/>
  <c r="G7" i="2"/>
  <c r="G6" i="2"/>
  <c r="B4" i="5"/>
  <c r="H24" i="4"/>
  <c r="H25" i="4"/>
  <c r="H26" i="4"/>
  <c r="H23" i="4"/>
  <c r="B50" i="2"/>
  <c r="B49" i="2"/>
  <c r="B47" i="2"/>
  <c r="B41" i="2"/>
  <c r="B42" i="2"/>
  <c r="B43" i="2"/>
  <c r="B44" i="2"/>
  <c r="B40" i="2"/>
  <c r="B8" i="2"/>
  <c r="B9" i="2"/>
  <c r="B7" i="2"/>
  <c r="B6" i="2"/>
  <c r="A28" i="4"/>
  <c r="A27" i="4"/>
  <c r="P9" i="2"/>
  <c r="O9" i="2"/>
  <c r="G9" i="2"/>
  <c r="H9" i="2" s="1"/>
  <c r="P8" i="2"/>
  <c r="O8" i="2"/>
  <c r="G8" i="2"/>
  <c r="AA6" i="2"/>
  <c r="X6" i="2"/>
  <c r="AA7" i="2"/>
  <c r="X7" i="2"/>
  <c r="P7" i="2"/>
  <c r="O7" i="2"/>
  <c r="AA8" i="2"/>
  <c r="X8" i="2"/>
  <c r="AA9" i="2"/>
  <c r="X9" i="2"/>
  <c r="AU16" i="2"/>
  <c r="AQ16" i="2"/>
  <c r="AM16" i="2"/>
  <c r="AI16" i="2"/>
  <c r="AG16" i="2"/>
  <c r="AC16" i="2"/>
  <c r="AC17" i="2"/>
  <c r="AA16" i="2"/>
  <c r="X16" i="2"/>
  <c r="S17" i="2"/>
  <c r="O17" i="2"/>
  <c r="G17" i="2"/>
  <c r="AU17" i="2"/>
  <c r="AQ17" i="2"/>
  <c r="AQ18" i="2"/>
  <c r="F33" i="2" l="1"/>
  <c r="Q33" i="2" s="1"/>
  <c r="AM17" i="2"/>
  <c r="AI17" i="2"/>
  <c r="AG17" i="2"/>
  <c r="AA17" i="2"/>
  <c r="X17" i="2"/>
  <c r="S18" i="2"/>
  <c r="P18" i="2"/>
  <c r="O18" i="2"/>
  <c r="G18" i="2"/>
  <c r="AI18" i="2"/>
  <c r="AC18" i="2"/>
  <c r="X18" i="2"/>
  <c r="O19" i="2"/>
  <c r="S19" i="2"/>
  <c r="P19" i="2"/>
  <c r="G19" i="2"/>
  <c r="AU19" i="2"/>
  <c r="AQ19" i="2"/>
  <c r="AM19" i="2"/>
  <c r="AI19" i="2"/>
  <c r="AG19" i="2"/>
  <c r="AC19" i="2"/>
  <c r="AA19" i="2"/>
  <c r="X19" i="2"/>
  <c r="S25" i="2"/>
  <c r="P25" i="2"/>
  <c r="O25" i="2"/>
  <c r="G25" i="2"/>
  <c r="G26" i="2"/>
  <c r="AU25" i="2"/>
  <c r="AQ25" i="2"/>
  <c r="AM25" i="2"/>
  <c r="AI25" i="2"/>
  <c r="AC25" i="2"/>
  <c r="AA25" i="2"/>
  <c r="X25" i="2"/>
  <c r="AG25" i="2"/>
  <c r="AA26" i="2"/>
  <c r="S26" i="2"/>
  <c r="P26" i="2"/>
  <c r="O26" i="2"/>
  <c r="AU26" i="2"/>
  <c r="AQ26" i="2"/>
  <c r="AM26" i="2"/>
  <c r="AI26" i="2"/>
  <c r="AG26" i="2"/>
  <c r="AC26" i="2"/>
  <c r="X26" i="2"/>
  <c r="G27" i="2"/>
  <c r="AI27" i="2"/>
  <c r="AC27" i="2"/>
  <c r="X27" i="2"/>
  <c r="S28" i="2"/>
  <c r="P28" i="2"/>
  <c r="O28" i="2"/>
  <c r="AU28" i="2"/>
  <c r="AQ28" i="2"/>
  <c r="AM28" i="2"/>
  <c r="AG28" i="2"/>
  <c r="AA28" i="2"/>
  <c r="G28" i="2"/>
  <c r="B16" i="4" l="1"/>
  <c r="F16" i="4" s="1"/>
  <c r="G16" i="4" s="1"/>
  <c r="AI28" i="2"/>
  <c r="AC28" i="2"/>
  <c r="X28" i="2"/>
  <c r="AU69" i="2"/>
  <c r="AQ69" i="2"/>
  <c r="AM69" i="2"/>
  <c r="AI69" i="2"/>
  <c r="AG69" i="2"/>
  <c r="AC69" i="2"/>
  <c r="AA69" i="2"/>
  <c r="X69" i="2"/>
  <c r="S70" i="2"/>
  <c r="P70" i="2"/>
  <c r="O70" i="2"/>
  <c r="AU70" i="2"/>
  <c r="AU71" i="2"/>
  <c r="AQ70" i="2"/>
  <c r="AM70" i="2"/>
  <c r="AI70" i="2"/>
  <c r="AG70" i="2"/>
  <c r="AC70" i="2"/>
  <c r="AA70" i="2"/>
  <c r="X70" i="2"/>
  <c r="S72" i="2"/>
  <c r="P72" i="2"/>
  <c r="O72" i="2"/>
  <c r="AQ71" i="2"/>
  <c r="AM71" i="2"/>
  <c r="AI71" i="2"/>
  <c r="AG71" i="2"/>
  <c r="AC71" i="2"/>
  <c r="AA71" i="2"/>
  <c r="X71" i="2"/>
  <c r="AU72" i="2"/>
  <c r="AQ72" i="2"/>
  <c r="AM72" i="2"/>
  <c r="AI72" i="2"/>
  <c r="AG72" i="2"/>
  <c r="AC72" i="2"/>
  <c r="AA72" i="2"/>
  <c r="X72" i="2"/>
  <c r="S33" i="2"/>
  <c r="P33" i="2"/>
  <c r="O33" i="2"/>
  <c r="AU33" i="2"/>
  <c r="AQ33" i="2"/>
  <c r="AM33" i="2"/>
  <c r="AI33" i="2"/>
  <c r="AC33" i="2"/>
  <c r="AG33" i="2"/>
  <c r="AA33" i="2"/>
  <c r="X33" i="2"/>
  <c r="S34" i="2"/>
  <c r="P34" i="2"/>
  <c r="O34" i="2"/>
  <c r="G34" i="2"/>
  <c r="AU34" i="2"/>
  <c r="AQ34" i="2"/>
  <c r="AM34" i="2"/>
  <c r="AI34" i="2"/>
  <c r="AG34" i="2"/>
  <c r="AC34" i="2"/>
  <c r="AA34" i="2"/>
  <c r="X34" i="2"/>
  <c r="G35" i="2"/>
  <c r="S36" i="2"/>
  <c r="P36" i="2"/>
  <c r="O36" i="2"/>
  <c r="G36" i="2"/>
  <c r="AU36" i="2"/>
  <c r="AQ36" i="2"/>
  <c r="AM36" i="2"/>
  <c r="AI36" i="2"/>
  <c r="AG36" i="2"/>
  <c r="AC36" i="2"/>
  <c r="G47" i="2"/>
  <c r="F17" i="4" l="1"/>
  <c r="G17" i="4" s="1"/>
  <c r="F18" i="4"/>
  <c r="G18" i="4" s="1"/>
  <c r="F19" i="4"/>
  <c r="G19" i="4" s="1"/>
  <c r="S47" i="2"/>
  <c r="P47" i="2"/>
  <c r="O47" i="2"/>
  <c r="AU47" i="2"/>
  <c r="AQ47" i="2"/>
  <c r="AI47" i="2"/>
  <c r="AM47" i="2"/>
  <c r="AG47" i="2"/>
  <c r="AC47" i="2"/>
  <c r="AA47" i="2"/>
  <c r="X47" i="2"/>
  <c r="G44" i="2"/>
  <c r="O44" i="2"/>
  <c r="P44" i="2"/>
  <c r="S44" i="2"/>
  <c r="X44" i="2"/>
  <c r="AA44" i="2"/>
  <c r="AC44" i="2"/>
  <c r="AG44" i="2"/>
  <c r="AI44" i="2"/>
  <c r="AM44" i="2"/>
  <c r="AQ44" i="2"/>
  <c r="AU44" i="2"/>
  <c r="AU49" i="2"/>
  <c r="AQ49" i="2"/>
  <c r="AM49" i="2"/>
  <c r="AI49" i="2"/>
  <c r="AG49" i="2"/>
  <c r="AC49" i="2"/>
  <c r="AA49" i="2"/>
  <c r="X49" i="2"/>
  <c r="G49" i="2"/>
  <c r="O49" i="2"/>
  <c r="P49" i="2"/>
  <c r="S49" i="2"/>
  <c r="G42" i="2"/>
  <c r="S42" i="2"/>
  <c r="P42" i="2"/>
  <c r="O42" i="2"/>
  <c r="AU42" i="2"/>
  <c r="AQ42" i="2"/>
  <c r="AM42" i="2"/>
  <c r="AI42" i="2"/>
  <c r="AG42" i="2"/>
  <c r="AC42" i="2"/>
  <c r="AA42" i="2"/>
  <c r="X42" i="2"/>
  <c r="G41" i="2"/>
  <c r="S41" i="2"/>
  <c r="P41" i="2"/>
  <c r="O41" i="2"/>
  <c r="AU41" i="2"/>
  <c r="AQ41" i="2"/>
  <c r="AM41" i="2"/>
  <c r="AI41" i="2"/>
  <c r="AG41" i="2"/>
  <c r="AC41" i="2"/>
  <c r="AA41" i="2"/>
  <c r="X41" i="2"/>
  <c r="D42" i="2"/>
  <c r="S40" i="2" l="1"/>
  <c r="P40" i="2"/>
  <c r="O40" i="2"/>
  <c r="S50" i="2"/>
  <c r="P50" i="2"/>
  <c r="O50" i="2"/>
  <c r="G50" i="2"/>
  <c r="AU50" i="2"/>
  <c r="AQ50" i="2"/>
  <c r="AM50" i="2"/>
  <c r="AI50" i="2"/>
  <c r="AG50" i="2"/>
  <c r="AC50" i="2"/>
  <c r="G43" i="2"/>
  <c r="AU43" i="2"/>
  <c r="AQ43" i="2"/>
  <c r="AM43" i="2"/>
  <c r="AI43" i="2"/>
  <c r="AG43" i="2"/>
  <c r="AC43" i="2"/>
  <c r="X43" i="2"/>
  <c r="AA43" i="2"/>
  <c r="AU40" i="2"/>
  <c r="AQ40" i="2"/>
  <c r="AM40" i="2"/>
  <c r="AI40" i="2"/>
  <c r="AG40" i="2"/>
  <c r="AC40" i="2"/>
  <c r="AA40" i="2"/>
  <c r="X40" i="2"/>
  <c r="S43" i="2" l="1"/>
  <c r="P43" i="2"/>
  <c r="O43" i="2"/>
  <c r="AA36" i="2"/>
  <c r="X36" i="2"/>
  <c r="AU35" i="2"/>
  <c r="AQ35" i="2"/>
  <c r="AM35" i="2"/>
  <c r="AI35" i="2"/>
  <c r="AG35" i="2"/>
  <c r="AC35" i="2"/>
  <c r="AA35" i="2"/>
  <c r="X35" i="2"/>
  <c r="S35" i="2"/>
  <c r="P35" i="2"/>
  <c r="O35" i="2"/>
  <c r="AA32" i="2"/>
  <c r="X32" i="2"/>
  <c r="T32" i="2"/>
  <c r="S32" i="2"/>
  <c r="P32" i="2"/>
  <c r="O32" i="2"/>
  <c r="AU64" i="2"/>
  <c r="AQ64" i="2"/>
  <c r="AM64" i="2"/>
  <c r="AI64" i="2"/>
  <c r="AG64" i="2"/>
  <c r="AC64" i="2"/>
  <c r="AA64" i="2"/>
  <c r="X64" i="2"/>
  <c r="S64" i="2"/>
  <c r="P64" i="2"/>
  <c r="O64" i="2"/>
  <c r="AU57" i="2"/>
  <c r="AQ57" i="2"/>
  <c r="AM57" i="2"/>
  <c r="AI57" i="2"/>
  <c r="AG57" i="2"/>
  <c r="AC57" i="2"/>
  <c r="AA57" i="2"/>
  <c r="X57" i="2"/>
  <c r="S57" i="2"/>
  <c r="P57" i="2"/>
  <c r="O57" i="2"/>
  <c r="AU18" i="2"/>
  <c r="AM18" i="2"/>
  <c r="AG18" i="2"/>
  <c r="AA18" i="2"/>
  <c r="S78" i="2"/>
  <c r="P78" i="2"/>
  <c r="O78" i="2"/>
  <c r="S71" i="2" l="1"/>
  <c r="P71" i="2"/>
  <c r="O71" i="2"/>
  <c r="O27" i="2"/>
  <c r="AU27" i="2"/>
  <c r="AQ27" i="2"/>
  <c r="AM27" i="2"/>
  <c r="AG27" i="2"/>
  <c r="AA27" i="2"/>
  <c r="S27" i="2"/>
  <c r="O39" i="2"/>
  <c r="P27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X39" i="2" l="1"/>
  <c r="AA39" i="2"/>
  <c r="T39" i="2"/>
  <c r="S39" i="2"/>
  <c r="P39" i="2"/>
  <c r="X50" i="2" l="1"/>
  <c r="AA50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<sst xmlns="http://schemas.openxmlformats.org/spreadsheetml/2006/main" count="398" uniqueCount="63">
  <si>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</si>
  <si>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</si>
  <si>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</si>
  <si>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</si>
  <si>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</si>
  <si>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</si>
  <si>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</si>
  <si>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</si>
  <si>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</si>
  <si>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</si>
  <si>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</si>
  <si>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</si>
  <si>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</si>
  <si>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</si>
  <si>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</si>
  <si>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</si>
  <si>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</si>
  <si>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</si>
  <si>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</si>
  <si>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</si>
  <si>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</si>
  <si>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</si>
  <si>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</si>
  <si>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</si>
  <si>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</si>
  <si>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</si>
  <si>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</si>
  <si>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</si>
  <si>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</si>
  <si>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</si>
  <si>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</si>
  <si>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</si>
  <si>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</si>
  <si>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</si>
  <si>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</si>
  <si>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</si>
  <si>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</si>
  <si>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</si>
  <si>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</si>
  <si>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</si>
  <si>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</si>
  <si>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N files</t>
  </si>
  <si>
    <t>p</t>
  </si>
  <si>
    <t>P_1</t>
  </si>
  <si>
    <t>q</t>
  </si>
  <si>
    <t>P_2</t>
  </si>
  <si>
    <t>P_3</t>
  </si>
  <si>
    <t>P_4</t>
  </si>
  <si>
    <t>E</t>
  </si>
  <si>
    <t>k</t>
  </si>
  <si>
    <t>b</t>
  </si>
  <si>
    <t>T_new</t>
  </si>
  <si>
    <t>T_old</t>
  </si>
  <si>
    <t>--</t>
  </si>
  <si>
    <t>E_g [eV]</t>
  </si>
  <si>
    <t>K_b [eV / K]</t>
  </si>
  <si>
    <t>T_0 [K]</t>
  </si>
  <si>
    <t>X-talk err</t>
  </si>
  <si>
    <t>err abs [kHz]</t>
  </si>
  <si>
    <t>p2 theory</t>
  </si>
  <si>
    <t>p2 exp / theory</t>
  </si>
  <si>
    <t>лет</t>
  </si>
  <si>
    <t>дней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</si>
</sst>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0" fontId="0" fillId="0" borderId="0" xfId="0" applyNumberFormat="1" applyAlignment="1">
      <alignment horizontal="center"/>
    </xf>
    <xf numFmtId="11" fontId="3" fillId="0" borderId="0" xfId="0" applyNumberFormat="1" applyFont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42104"/>
        <c:axId val="387342496"/>
      </c:scatterChart>
      <c:valAx>
        <c:axId val="3873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342496"/>
        <c:crosses val="autoZero"/>
        <c:crossBetween val="midCat"/>
      </c:valAx>
      <c:valAx>
        <c:axId val="387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34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th!$G$1</c:f>
              <c:strCache>
                <c:ptCount val="1"/>
                <c:pt idx="0">
                  <c:v>th_amp_start,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(th!$G$7,th!$G$14,th!$G$21,th!$G$29,th!$G$36,th!$G$44)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0.02</c:v>
                </c:pt>
                <c:pt idx="4">
                  <c:v>0.01</c:v>
                </c:pt>
                <c:pt idx="5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20264"/>
        <c:axId val="388620656"/>
      </c:scatterChart>
      <c:valAx>
        <c:axId val="38862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620656"/>
        <c:crosses val="autoZero"/>
        <c:crossBetween val="midCat"/>
      </c:valAx>
      <c:valAx>
        <c:axId val="3886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62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th!$I$1</c:f>
              <c:strCache>
                <c:ptCount val="1"/>
                <c:pt idx="0">
                  <c:v>th_der, dV/dt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(th!$I$7,th!$I$14,th!$I$21,th!$I$29,th!$I$36,th!$I$44)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21440"/>
        <c:axId val="388621832"/>
      </c:scatterChart>
      <c:valAx>
        <c:axId val="3886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621832"/>
        <c:crosses val="autoZero"/>
        <c:crossBetween val="midCat"/>
      </c:valAx>
      <c:valAx>
        <c:axId val="38862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6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43280"/>
        <c:axId val="387343672"/>
      </c:scatterChart>
      <c:valAx>
        <c:axId val="3873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343672"/>
        <c:crosses val="autoZero"/>
        <c:crossBetween val="midCat"/>
      </c:valAx>
      <c:valAx>
        <c:axId val="3873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3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17192"/>
        <c:axId val="382517584"/>
      </c:scatterChart>
      <c:valAx>
        <c:axId val="38251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17584"/>
        <c:crosses val="autoZero"/>
        <c:crossBetween val="midCat"/>
      </c:valAx>
      <c:valAx>
        <c:axId val="3825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1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nu_dc, kHz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results!$X$40:$X$50</c:f>
              <c:numCache>
                <c:formatCode>General</c:formatCode>
                <c:ptCount val="11"/>
                <c:pt idx="0">
                  <c:v>312.38099999999997</c:v>
                </c:pt>
                <c:pt idx="1">
                  <c:v>255.33799999999997</c:v>
                </c:pt>
                <c:pt idx="2">
                  <c:v>224.72900000000001</c:v>
                </c:pt>
                <c:pt idx="3">
                  <c:v>196.364</c:v>
                </c:pt>
                <c:pt idx="4">
                  <c:v>203.52099999999999</c:v>
                </c:pt>
                <c:pt idx="7">
                  <c:v>151.65099999999998</c:v>
                </c:pt>
                <c:pt idx="9">
                  <c:v>141.49700000000001</c:v>
                </c:pt>
                <c:pt idx="10">
                  <c:v>120.50099999999999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results!$X$33:$X$36</c:f>
              <c:numCache>
                <c:formatCode>General</c:formatCode>
                <c:ptCount val="4"/>
                <c:pt idx="0">
                  <c:v>230.48499999999999</c:v>
                </c:pt>
                <c:pt idx="1">
                  <c:v>192.37</c:v>
                </c:pt>
                <c:pt idx="2">
                  <c:v>133.994</c:v>
                </c:pt>
                <c:pt idx="3">
                  <c:v>114.9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results!$X$25:$X$28</c:f>
              <c:numCache>
                <c:formatCode>General</c:formatCode>
                <c:ptCount val="4"/>
                <c:pt idx="0">
                  <c:v>228.56299999999999</c:v>
                </c:pt>
                <c:pt idx="1">
                  <c:v>161.71700000000001</c:v>
                </c:pt>
                <c:pt idx="2">
                  <c:v>137.36299999999997</c:v>
                </c:pt>
                <c:pt idx="3">
                  <c:v>100.25700000000001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results!$X$69:$X$72</c:f>
              <c:numCache>
                <c:formatCode>General</c:formatCode>
                <c:ptCount val="4"/>
                <c:pt idx="0">
                  <c:v>335.637</c:v>
                </c:pt>
                <c:pt idx="1">
                  <c:v>246.35999999999999</c:v>
                </c:pt>
                <c:pt idx="2">
                  <c:v>191.05500000000001</c:v>
                </c:pt>
                <c:pt idx="3">
                  <c:v>147.19499999999999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results!$X$15:$X$19</c:f>
              <c:numCache>
                <c:formatCode>General</c:formatCode>
                <c:ptCount val="5"/>
                <c:pt idx="1">
                  <c:v>127.38300000000002</c:v>
                </c:pt>
                <c:pt idx="2">
                  <c:v>109.37799999999999</c:v>
                </c:pt>
                <c:pt idx="3">
                  <c:v>280.029</c:v>
                </c:pt>
                <c:pt idx="4">
                  <c:v>64.810900000000004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results!$C$9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results!$A$5:$A$9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results!$X$5:$X$9</c:f>
              <c:numCache>
                <c:formatCode>General</c:formatCode>
                <c:ptCount val="5"/>
                <c:pt idx="1">
                  <c:v>63.278299999999994</c:v>
                </c:pt>
                <c:pt idx="2">
                  <c:v>63.724600000000009</c:v>
                </c:pt>
                <c:pt idx="3">
                  <c:v>103.07600000000001</c:v>
                </c:pt>
                <c:pt idx="4">
                  <c:v>37.437200000000004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20328"/>
        <c:axId val="382520720"/>
      </c:scatterChart>
      <c:valAx>
        <c:axId val="38252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20720"/>
        <c:crosses val="autoZero"/>
        <c:crossBetween val="midCat"/>
      </c:valAx>
      <c:valAx>
        <c:axId val="3825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2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/ nu_s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results!$AI$40:$AI$50</c:f>
              <c:numCache>
                <c:formatCode>General</c:formatCode>
                <c:ptCount val="11"/>
                <c:pt idx="0">
                  <c:v>173.25947859292512</c:v>
                </c:pt>
                <c:pt idx="1">
                  <c:v>164.82610845557934</c:v>
                </c:pt>
                <c:pt idx="2">
                  <c:v>165.19068787054337</c:v>
                </c:pt>
                <c:pt idx="3">
                  <c:v>164.92533005681676</c:v>
                </c:pt>
                <c:pt idx="4">
                  <c:v>179.20536755916913</c:v>
                </c:pt>
                <c:pt idx="7">
                  <c:v>170.4837989245882</c:v>
                </c:pt>
                <c:pt idx="9">
                  <c:v>161.33013469452945</c:v>
                </c:pt>
                <c:pt idx="10">
                  <c:v>165.29936541573616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results!$AI$33:$AI$36</c:f>
              <c:numCache>
                <c:formatCode>General</c:formatCode>
                <c:ptCount val="4"/>
                <c:pt idx="0">
                  <c:v>139.9999440000224</c:v>
                </c:pt>
                <c:pt idx="1">
                  <c:v>159.35086830288139</c:v>
                </c:pt>
                <c:pt idx="2">
                  <c:v>165.24282433035344</c:v>
                </c:pt>
                <c:pt idx="3">
                  <c:v>168.78064423571905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results!$AI$25:$AI$28</c:f>
              <c:numCache>
                <c:formatCode>General</c:formatCode>
                <c:ptCount val="4"/>
                <c:pt idx="0">
                  <c:v>203.40251730955424</c:v>
                </c:pt>
                <c:pt idx="1">
                  <c:v>194.4295921839304</c:v>
                </c:pt>
                <c:pt idx="2">
                  <c:v>190.91292652334198</c:v>
                </c:pt>
                <c:pt idx="3">
                  <c:v>184.01464756594623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results!$AI$69:$AI$72</c:f>
              <c:numCache>
                <c:formatCode>General</c:formatCode>
                <c:ptCount val="4"/>
                <c:pt idx="0">
                  <c:v>160.72286716737199</c:v>
                </c:pt>
                <c:pt idx="1">
                  <c:v>157.41933046410367</c:v>
                </c:pt>
                <c:pt idx="2">
                  <c:v>189.97754465422187</c:v>
                </c:pt>
                <c:pt idx="3">
                  <c:v>182.66308159925183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results!$AI$15:$AI$19</c:f>
              <c:numCache>
                <c:formatCode>General</c:formatCode>
                <c:ptCount val="5"/>
                <c:pt idx="1">
                  <c:v>160.09323830198707</c:v>
                </c:pt>
                <c:pt idx="2">
                  <c:v>150.42117930204572</c:v>
                </c:pt>
                <c:pt idx="3">
                  <c:v>250</c:v>
                </c:pt>
                <c:pt idx="4">
                  <c:v>166.6352836882387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21504"/>
        <c:axId val="382521896"/>
      </c:scatterChart>
      <c:valAx>
        <c:axId val="3825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21896"/>
        <c:crosses val="autoZero"/>
        <c:crossBetween val="midCat"/>
      </c:valAx>
      <c:valAx>
        <c:axId val="382521896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/ nu_f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results!$AC$40:$AC$50</c:f>
              <c:numCache>
                <c:formatCode>General</c:formatCode>
                <c:ptCount val="11"/>
                <c:pt idx="0">
                  <c:v>34.159772086000643</c:v>
                </c:pt>
                <c:pt idx="1">
                  <c:v>35.078857271145537</c:v>
                </c:pt>
                <c:pt idx="2">
                  <c:v>33.699080689078805</c:v>
                </c:pt>
                <c:pt idx="3">
                  <c:v>35.907545252483906</c:v>
                </c:pt>
                <c:pt idx="4">
                  <c:v>35.918766118546294</c:v>
                </c:pt>
                <c:pt idx="7">
                  <c:v>35.425441843823393</c:v>
                </c:pt>
                <c:pt idx="9">
                  <c:v>37.820195227847769</c:v>
                </c:pt>
                <c:pt idx="10">
                  <c:v>40.561204830028267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results!$AC$33:$AC$36</c:f>
              <c:numCache>
                <c:formatCode>General</c:formatCode>
                <c:ptCount val="4"/>
                <c:pt idx="0">
                  <c:v>29.167954918008878</c:v>
                </c:pt>
                <c:pt idx="1">
                  <c:v>35.598970477773783</c:v>
                </c:pt>
                <c:pt idx="2">
                  <c:v>38.8648358737981</c:v>
                </c:pt>
                <c:pt idx="3">
                  <c:v>40.954904554594933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results!$AC$25:$AC$28</c:f>
              <c:numCache>
                <c:formatCode>General</c:formatCode>
                <c:ptCount val="4"/>
                <c:pt idx="0">
                  <c:v>36.187174541598964</c:v>
                </c:pt>
                <c:pt idx="1">
                  <c:v>35.860802708207821</c:v>
                </c:pt>
                <c:pt idx="2">
                  <c:v>36.547971039387747</c:v>
                </c:pt>
                <c:pt idx="3">
                  <c:v>38.453256221736858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results!$AC$69:$AC$72</c:f>
              <c:numCache>
                <c:formatCode>General</c:formatCode>
                <c:ptCount val="4"/>
                <c:pt idx="0">
                  <c:v>30.9831575555528</c:v>
                </c:pt>
                <c:pt idx="1">
                  <c:v>29.147295859626624</c:v>
                </c:pt>
                <c:pt idx="2">
                  <c:v>26.955703692122732</c:v>
                </c:pt>
                <c:pt idx="3">
                  <c:v>26.987421162995929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results!$AC$15:$AC$19</c:f>
              <c:numCache>
                <c:formatCode>General</c:formatCode>
                <c:ptCount val="5"/>
                <c:pt idx="1">
                  <c:v>37.044445926222281</c:v>
                </c:pt>
                <c:pt idx="2">
                  <c:v>34.68380509088891</c:v>
                </c:pt>
                <c:pt idx="3">
                  <c:v>35.428202975260483</c:v>
                </c:pt>
                <c:pt idx="4">
                  <c:v>39.371163772229941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23072"/>
        <c:axId val="382523464"/>
      </c:scatterChart>
      <c:valAx>
        <c:axId val="3825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23464"/>
        <c:crosses val="autoZero"/>
        <c:crossBetween val="midCat"/>
      </c:valAx>
      <c:valAx>
        <c:axId val="3825234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results!$AO$40:$AO$50</c:f>
              <c:numCache>
                <c:formatCode>0.00%</c:formatCode>
                <c:ptCount val="11"/>
                <c:pt idx="0">
                  <c:v>0.138381</c:v>
                </c:pt>
                <c:pt idx="1">
                  <c:v>0.136215</c:v>
                </c:pt>
                <c:pt idx="2">
                  <c:v>0.14887300000000001</c:v>
                </c:pt>
                <c:pt idx="3">
                  <c:v>0.15032899999999999</c:v>
                </c:pt>
                <c:pt idx="4">
                  <c:v>0.14457300000000001</c:v>
                </c:pt>
                <c:pt idx="7">
                  <c:v>0.153254</c:v>
                </c:pt>
                <c:pt idx="9">
                  <c:v>0.15157799999999999</c:v>
                </c:pt>
                <c:pt idx="10">
                  <c:v>0.15487400000000001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results!$AS$33:$AS$36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results!$AO$25:$AO$28</c:f>
              <c:numCache>
                <c:formatCode>0.00%</c:formatCode>
                <c:ptCount val="4"/>
                <c:pt idx="0">
                  <c:v>8.1295800000000001E-2</c:v>
                </c:pt>
                <c:pt idx="1">
                  <c:v>8.3371700000000007E-2</c:v>
                </c:pt>
                <c:pt idx="2">
                  <c:v>8.4318000000000004E-2</c:v>
                </c:pt>
                <c:pt idx="3">
                  <c:v>8.8070200000000001E-2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results!$AO$69:$AO$72</c:f>
              <c:numCache>
                <c:formatCode>0.00%</c:formatCode>
                <c:ptCount val="4"/>
                <c:pt idx="0">
                  <c:v>0.23214699999999999</c:v>
                </c:pt>
                <c:pt idx="1">
                  <c:v>0.23960899999999999</c:v>
                </c:pt>
                <c:pt idx="2">
                  <c:v>0.203927</c:v>
                </c:pt>
                <c:pt idx="3">
                  <c:v>0.222777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results!$AO$15:$AO$19</c:f>
              <c:numCache>
                <c:formatCode>0.00%</c:formatCode>
                <c:ptCount val="5"/>
                <c:pt idx="1">
                  <c:v>3.5004E-2</c:v>
                </c:pt>
                <c:pt idx="2">
                  <c:v>4.4047000000000003E-2</c:v>
                </c:pt>
                <c:pt idx="3">
                  <c:v>3.7555199999999997E-2</c:v>
                </c:pt>
                <c:pt idx="4">
                  <c:v>4.6854699999999999E-2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22680"/>
        <c:axId val="382519936"/>
      </c:scatterChart>
      <c:valAx>
        <c:axId val="38252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19936"/>
        <c:crosses val="autoZero"/>
        <c:crossBetween val="midCat"/>
      </c:valAx>
      <c:valAx>
        <c:axId val="3825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2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p_f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82499999999999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results!$AS$40:$AS$50</c:f>
              <c:numCache>
                <c:formatCode>0.00%</c:formatCode>
                <c:ptCount val="11"/>
                <c:pt idx="0">
                  <c:v>9.3510800000000005E-2</c:v>
                </c:pt>
                <c:pt idx="1">
                  <c:v>9.7086699999999998E-2</c:v>
                </c:pt>
                <c:pt idx="2">
                  <c:v>9.2839699999999997E-2</c:v>
                </c:pt>
                <c:pt idx="3">
                  <c:v>9.39633E-2</c:v>
                </c:pt>
                <c:pt idx="4">
                  <c:v>0.102896</c:v>
                </c:pt>
                <c:pt idx="7">
                  <c:v>9.9498100000000006E-2</c:v>
                </c:pt>
                <c:pt idx="9">
                  <c:v>9.3213599999999994E-2</c:v>
                </c:pt>
                <c:pt idx="10">
                  <c:v>9.9045900000000006E-2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results!$AS$33:$AS$36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results!$AS$25:$AS$28</c:f>
              <c:numCache>
                <c:formatCode>0.00%</c:formatCode>
                <c:ptCount val="4"/>
                <c:pt idx="0">
                  <c:v>8.1297099999999997E-2</c:v>
                </c:pt>
                <c:pt idx="1">
                  <c:v>8.2688999999999999E-2</c:v>
                </c:pt>
                <c:pt idx="2">
                  <c:v>8.6150500000000005E-2</c:v>
                </c:pt>
                <c:pt idx="3">
                  <c:v>9.0066499999999994E-2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results!$AS$69:$AS$72</c:f>
              <c:numCache>
                <c:formatCode>0.00%</c:formatCode>
                <c:ptCount val="4"/>
                <c:pt idx="0">
                  <c:v>0.24408299999999999</c:v>
                </c:pt>
                <c:pt idx="1">
                  <c:v>0.244973</c:v>
                </c:pt>
                <c:pt idx="2">
                  <c:v>0.23422100000000001</c:v>
                </c:pt>
                <c:pt idx="3">
                  <c:v>0.242733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results!$AS$15:$AS$19</c:f>
              <c:numCache>
                <c:formatCode>0.00%</c:formatCode>
                <c:ptCount val="5"/>
                <c:pt idx="1">
                  <c:v>3.36558E-2</c:v>
                </c:pt>
                <c:pt idx="2">
                  <c:v>3.11998E-2</c:v>
                </c:pt>
                <c:pt idx="3">
                  <c:v>4.30064E-2</c:v>
                </c:pt>
                <c:pt idx="4">
                  <c:v>3.8936199999999997E-2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19152"/>
        <c:axId val="382518760"/>
      </c:scatterChart>
      <c:valAx>
        <c:axId val="3825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18760"/>
        <c:crosses val="autoZero"/>
        <c:crossBetween val="midCat"/>
      </c:valAx>
      <c:valAx>
        <c:axId val="3825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1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X-talk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results!$C$39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results!$G$40:$G$50</c:f>
              <c:numCache>
                <c:formatCode>0.00%</c:formatCode>
                <c:ptCount val="11"/>
                <c:pt idx="0">
                  <c:v>0.10836349273813051</c:v>
                </c:pt>
                <c:pt idx="1">
                  <c:v>0.10993842980040196</c:v>
                </c:pt>
                <c:pt idx="2">
                  <c:v>0.11093547079114538</c:v>
                </c:pt>
                <c:pt idx="3">
                  <c:v>0.11103621790807712</c:v>
                </c:pt>
                <c:pt idx="4">
                  <c:v>0.11038100458648756</c:v>
                </c:pt>
                <c:pt idx="7">
                  <c:v>0.10997135358594783</c:v>
                </c:pt>
                <c:pt idx="9">
                  <c:v>0.11210081388135296</c:v>
                </c:pt>
                <c:pt idx="10">
                  <c:v>0.11365309473922645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results!$G$33:$G$36</c:f>
              <c:numCache>
                <c:formatCode>0.00%</c:formatCode>
                <c:ptCount val="4"/>
                <c:pt idx="0">
                  <c:v>9.8266998964940996E-2</c:v>
                </c:pt>
                <c:pt idx="1">
                  <c:v>0.1007799474924784</c:v>
                </c:pt>
                <c:pt idx="2">
                  <c:v>9.9018160816274139E-2</c:v>
                </c:pt>
                <c:pt idx="3">
                  <c:v>0.10440172799932068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results!$C$70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results!$G$69:$G$72</c:f>
              <c:numCache>
                <c:formatCode>0.00%</c:formatCode>
                <c:ptCount val="4"/>
                <c:pt idx="1">
                  <c:v>0.14382890300321494</c:v>
                </c:pt>
                <c:pt idx="2">
                  <c:v>0.15462782623422813</c:v>
                </c:pt>
                <c:pt idx="3">
                  <c:v>0.15374787631668366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results!$G$25:$G$28</c:f>
              <c:numCache>
                <c:formatCode>0.00%</c:formatCode>
                <c:ptCount val="4"/>
                <c:pt idx="0">
                  <c:v>8.5993331408018056E-2</c:v>
                </c:pt>
                <c:pt idx="1">
                  <c:v>8.7744922625263816E-2</c:v>
                </c:pt>
                <c:pt idx="2">
                  <c:v>8.5741719505549166E-2</c:v>
                </c:pt>
                <c:pt idx="3">
                  <c:v>8.9980514564432248E-2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results!$G$15:$G$19</c:f>
              <c:numCache>
                <c:formatCode>0.00%</c:formatCode>
                <c:ptCount val="5"/>
                <c:pt idx="2">
                  <c:v>2.3707179917672166E-2</c:v>
                </c:pt>
                <c:pt idx="3">
                  <c:v>2.6134442855285399E-2</c:v>
                </c:pt>
                <c:pt idx="4">
                  <c:v>2.4272766508416057E-2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results!$C$9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results!$A$5:$A$9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results!$G$5:$G$9</c:f>
              <c:numCache>
                <c:formatCode>0.00%</c:formatCode>
                <c:ptCount val="5"/>
                <c:pt idx="1">
                  <c:v>1.0058475544265817E-2</c:v>
                </c:pt>
                <c:pt idx="2">
                  <c:v>1.4697256623820617E-2</c:v>
                </c:pt>
                <c:pt idx="3">
                  <c:v>2.1336797718790254E-2</c:v>
                </c:pt>
                <c:pt idx="4">
                  <c:v>1.5131838970131557E-2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19088"/>
        <c:axId val="388619480"/>
      </c:scatterChart>
      <c:valAx>
        <c:axId val="38861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619480"/>
        <c:crosses val="autoZero"/>
        <c:crossBetween val="midCat"/>
      </c:valAx>
      <c:valAx>
        <c:axId val="3886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6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80</xdr:row>
      <xdr:rowOff>147637</xdr:rowOff>
    </xdr:from>
    <xdr:to>
      <xdr:col>12</xdr:col>
      <xdr:colOff>85725</xdr:colOff>
      <xdr:row>95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381000</xdr:colOff>
      <xdr:row>80</xdr:row>
      <xdr:rowOff>147637</xdr:rowOff>
    </xdr:from>
    <xdr:to>
      <xdr:col>28</xdr:col>
      <xdr:colOff>47625</xdr:colOff>
      <xdr:row>95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80</xdr:row>
      <xdr:rowOff>147637</xdr:rowOff>
    </xdr:from>
    <xdr:to>
      <xdr:col>21</xdr:col>
      <xdr:colOff>323850</xdr:colOff>
      <xdr:row>95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133350</xdr:colOff>
      <xdr:row>80</xdr:row>
      <xdr:rowOff>176212</xdr:rowOff>
    </xdr:from>
    <xdr:to>
      <xdr:col>34</xdr:col>
      <xdr:colOff>733425</xdr:colOff>
      <xdr:row>95</xdr:row>
      <xdr:rowOff>61912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38100</xdr:colOff>
      <xdr:row>80</xdr:row>
      <xdr:rowOff>157162</xdr:rowOff>
    </xdr:from>
    <xdr:to>
      <xdr:col>42</xdr:col>
      <xdr:colOff>295275</xdr:colOff>
      <xdr:row>95</xdr:row>
      <xdr:rowOff>42862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361950</xdr:colOff>
      <xdr:row>80</xdr:row>
      <xdr:rowOff>147637</xdr:rowOff>
    </xdr:from>
    <xdr:to>
      <xdr:col>50</xdr:col>
      <xdr:colOff>57150</xdr:colOff>
      <xdr:row>95</xdr:row>
      <xdr:rowOff>33337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45</xdr:row>
      <xdr:rowOff>71437</xdr:rowOff>
    </xdr:from>
    <xdr:to>
      <xdr:col>8</xdr:col>
      <xdr:colOff>914400</xdr:colOff>
      <xdr:row>59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981075</xdr:colOff>
      <xdr:row>45</xdr:row>
      <xdr:rowOff>80962</xdr:rowOff>
    </xdr:from>
    <xdr:to>
      <xdr:col>16</xdr:col>
      <xdr:colOff>285750</xdr:colOff>
      <xdr:row>59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H32" sqref="H32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42"/>
  <sheetViews>
    <sheetView tabSelected="1" topLeftCell="A22" workbookViewId="0">
      <selection activeCell="H46" sqref="H46"/>
    </sheetView>
  </sheetViews>
  <sheetFormatPr defaultRowHeight="15" x14ac:dyDescent="0.25"/>
  <cols>
    <col min="6" max="6" width="9.140625" style="13"/>
    <col min="7" max="7" width="9.140625" style="4"/>
    <col min="8" max="8" width="10.7109375" style="4" customWidth="1"/>
    <col min="11" max="11" width="11.85546875" bestFit="1" customWidth="1"/>
    <col min="15" max="15" width="10.42578125" bestFit="1" customWidth="1"/>
    <col min="17" max="17" width="9.42578125" bestFit="1" customWidth="1"/>
    <col min="18" max="18" width="20.42578125" style="14" bestFit="1" customWidth="1"/>
    <col min="20" max="20" width="9.140625" style="4"/>
    <col min="24" max="24" width="14.140625" customWidth="1"/>
    <col min="26" max="26" width="13.7109375" customWidth="1"/>
    <col min="29" max="30" width="11.7109375" customWidth="1"/>
    <col min="31" max="31" width="12.140625" bestFit="1" customWidth="1"/>
    <col min="32" max="32" width="15.7109375" bestFit="1" customWidth="1"/>
    <col min="33" max="33" width="10.85546875" customWidth="1"/>
    <col min="35" max="36" width="11.140625" customWidth="1"/>
    <col min="37" max="37" width="12.28515625" bestFit="1" customWidth="1"/>
    <col min="38" max="38" width="15.85546875" bestFit="1" customWidth="1"/>
    <col min="41" max="41" width="9.140625" style="4"/>
    <col min="45" max="45" width="9.140625" style="4"/>
  </cols>
  <sheetData>
    <row r="1" spans="1:47" x14ac:dyDescent="0.25">
      <c r="A1" t="s">
        <v>49</v>
      </c>
      <c r="B1">
        <v>0.57404999999999995</v>
      </c>
    </row>
    <row r="2" spans="1:47" x14ac:dyDescent="0.25">
      <c r="A2" t="s">
        <v>50</v>
      </c>
      <c r="B2">
        <v>124.77652999999999</v>
      </c>
    </row>
    <row r="4" spans="1:47" x14ac:dyDescent="0.25">
      <c r="A4" t="s">
        <v>0</v>
      </c>
      <c r="C4" t="s">
        <v>2</v>
      </c>
      <c r="D4" t="s">
        <v>1</v>
      </c>
      <c r="F4" s="13" t="s">
        <v>42</v>
      </c>
      <c r="G4" s="11" t="s">
        <v>14</v>
      </c>
      <c r="H4" s="11" t="s">
        <v>57</v>
      </c>
      <c r="I4" t="s">
        <v>10</v>
      </c>
      <c r="J4" t="s">
        <v>11</v>
      </c>
      <c r="L4" t="s">
        <v>12</v>
      </c>
      <c r="M4" t="s">
        <v>13</v>
      </c>
      <c r="O4" t="s">
        <v>25</v>
      </c>
      <c r="P4" t="s">
        <v>26</v>
      </c>
      <c r="Q4" t="s">
        <v>59</v>
      </c>
      <c r="R4" s="14" t="s">
        <v>60</v>
      </c>
      <c r="S4" t="s">
        <v>27</v>
      </c>
      <c r="T4" s="4" t="s">
        <v>28</v>
      </c>
      <c r="X4" t="s">
        <v>23</v>
      </c>
      <c r="Y4" t="s">
        <v>3</v>
      </c>
      <c r="Z4" t="s">
        <v>24</v>
      </c>
      <c r="AA4" s="4" t="s">
        <v>20</v>
      </c>
      <c r="AC4" t="s">
        <v>21</v>
      </c>
      <c r="AE4" t="s">
        <v>4</v>
      </c>
      <c r="AF4" t="s">
        <v>15</v>
      </c>
      <c r="AG4" t="s">
        <v>20</v>
      </c>
      <c r="AI4" s="6" t="s">
        <v>22</v>
      </c>
      <c r="AJ4" s="6"/>
      <c r="AK4" t="s">
        <v>5</v>
      </c>
      <c r="AL4" t="s">
        <v>16</v>
      </c>
      <c r="AM4" t="s">
        <v>20</v>
      </c>
      <c r="AO4" s="4" t="s">
        <v>7</v>
      </c>
      <c r="AP4" t="s">
        <v>18</v>
      </c>
      <c r="AQ4" t="s">
        <v>20</v>
      </c>
      <c r="AR4" s="2"/>
      <c r="AS4" s="4" t="s">
        <v>8</v>
      </c>
      <c r="AT4" t="s">
        <v>19</v>
      </c>
      <c r="AU4" s="2" t="s">
        <v>20</v>
      </c>
    </row>
    <row r="5" spans="1:47" x14ac:dyDescent="0.25">
      <c r="A5">
        <v>295</v>
      </c>
      <c r="C5">
        <v>0.3</v>
      </c>
      <c r="D5" s="8">
        <v>69.31</v>
      </c>
      <c r="E5" s="8"/>
    </row>
    <row r="6" spans="1:47" x14ac:dyDescent="0.25">
      <c r="A6">
        <v>290</v>
      </c>
      <c r="B6">
        <f>$B$1*A6+$B$2</f>
        <v>291.25102999999996</v>
      </c>
      <c r="C6">
        <v>0.3</v>
      </c>
      <c r="D6" s="8">
        <v>69.13</v>
      </c>
      <c r="E6" s="8"/>
      <c r="F6" s="13">
        <f>1 - (1 - G6)^(1/4)</f>
        <v>2.5241598885397121E-3</v>
      </c>
      <c r="G6" s="11">
        <f>SUM(J6:L6)/SUM(I6:L6)</f>
        <v>1.0058475544265817E-2</v>
      </c>
      <c r="H6" s="11">
        <f>SQRT(1 / I6 + 1 / (J6 + L6))*G6</f>
        <v>4.1619934045187336E-4</v>
      </c>
      <c r="I6">
        <v>58067</v>
      </c>
      <c r="J6">
        <v>590</v>
      </c>
      <c r="O6" s="4">
        <f>I6/SUM(I6:M6)</f>
        <v>0.98994152445573413</v>
      </c>
      <c r="P6" s="4">
        <f>J6/SUM(I6:M6)</f>
        <v>1.0058475544265817E-2</v>
      </c>
      <c r="Q6" s="4">
        <f>4*F6*(1 - F6)^6</f>
        <v>9.944688060694741E-3</v>
      </c>
      <c r="R6" s="14">
        <f>P6/Q6</f>
        <v>1.0114420364798378</v>
      </c>
      <c r="X6">
        <f>Y6 * 1000*1000</f>
        <v>63.278299999999994</v>
      </c>
      <c r="Y6" s="3">
        <v>6.3278299999999993E-5</v>
      </c>
      <c r="Z6" s="3">
        <v>3.7483999999999999E-7</v>
      </c>
      <c r="AA6" s="4">
        <f>Z6/Y6</f>
        <v>5.9236736764420031E-3</v>
      </c>
    </row>
    <row r="7" spans="1:47" x14ac:dyDescent="0.25">
      <c r="A7">
        <v>285</v>
      </c>
      <c r="B7">
        <f>$B$1*A7+$B$2</f>
        <v>288.38077999999996</v>
      </c>
      <c r="C7">
        <v>0.3</v>
      </c>
      <c r="D7" s="8">
        <v>68.95</v>
      </c>
      <c r="E7" s="8"/>
      <c r="F7" s="13">
        <f t="shared" ref="F7:F9" si="0">1 - (1 - G7)^(1/4)</f>
        <v>3.6947404254644711E-3</v>
      </c>
      <c r="G7" s="11">
        <f>SUM(J7:L7)/SUM(I7:L7)</f>
        <v>1.4697256623820617E-2</v>
      </c>
      <c r="H7" s="11">
        <f t="shared" ref="H6:H8" si="1">SQRT(1 / I7 + 1 / (J7 + L7))*G7</f>
        <v>4.9997885154139153E-4</v>
      </c>
      <c r="I7">
        <v>58794</v>
      </c>
      <c r="J7">
        <v>877</v>
      </c>
      <c r="O7" s="4">
        <f>I7/SUM(I7:M7)</f>
        <v>0.9853027433761794</v>
      </c>
      <c r="P7" s="4">
        <f>J7/SUM(I7:M7)</f>
        <v>1.4697256623820617E-2</v>
      </c>
      <c r="Q7" s="4">
        <f t="shared" ref="Q7:Q9" si="2">4*F7*(1 - F7)^6</f>
        <v>1.4454346509184852E-2</v>
      </c>
      <c r="R7" s="14">
        <f t="shared" ref="R7:R9" si="3">P7/Q7</f>
        <v>1.0168053335708682</v>
      </c>
      <c r="X7">
        <f>Y7 * 1000*1000</f>
        <v>63.724600000000009</v>
      </c>
      <c r="Y7" s="3">
        <v>6.3724600000000003E-5</v>
      </c>
      <c r="Z7" s="3">
        <v>3.8299299999999999E-7</v>
      </c>
      <c r="AA7" s="4">
        <f>Z7/Y7</f>
        <v>6.0101279568643817E-3</v>
      </c>
    </row>
    <row r="8" spans="1:47" x14ac:dyDescent="0.25">
      <c r="A8">
        <v>280</v>
      </c>
      <c r="B8">
        <f t="shared" ref="B8:B9" si="4">$B$1*A8+$B$2</f>
        <v>285.51052999999996</v>
      </c>
      <c r="C8">
        <v>0.3</v>
      </c>
      <c r="D8" s="8">
        <v>68.775651999999994</v>
      </c>
      <c r="E8" s="8"/>
      <c r="F8" s="13">
        <f t="shared" si="0"/>
        <v>5.3774190960713675E-3</v>
      </c>
      <c r="G8" s="11">
        <f>SUM(J8:L8)/SUM(I8:L8)</f>
        <v>2.1336797718790254E-2</v>
      </c>
      <c r="H8" s="11">
        <f t="shared" si="1"/>
        <v>4.8993190705050392E-4</v>
      </c>
      <c r="I8">
        <v>88891</v>
      </c>
      <c r="J8">
        <v>1938</v>
      </c>
      <c r="O8" s="4">
        <f>I8/SUM(I8:M8)</f>
        <v>0.97866320228120973</v>
      </c>
      <c r="P8" s="4">
        <f>J8/SUM(I8:M8)</f>
        <v>2.1336797718790254E-2</v>
      </c>
      <c r="Q8" s="4">
        <f t="shared" si="2"/>
        <v>2.0824940304790537E-2</v>
      </c>
      <c r="R8" s="14">
        <f t="shared" si="3"/>
        <v>1.0245790579232523</v>
      </c>
      <c r="X8">
        <f>Y8 * 1000*1000</f>
        <v>103.07600000000001</v>
      </c>
      <c r="Y8">
        <v>1.03076E-4</v>
      </c>
      <c r="Z8" s="3">
        <v>3.97049E-7</v>
      </c>
      <c r="AA8" s="4">
        <f>Z8/Y8</f>
        <v>3.8520024059916953E-3</v>
      </c>
    </row>
    <row r="9" spans="1:47" x14ac:dyDescent="0.25">
      <c r="A9">
        <v>275</v>
      </c>
      <c r="B9">
        <f t="shared" si="4"/>
        <v>282.64027999999996</v>
      </c>
      <c r="C9">
        <v>0.3</v>
      </c>
      <c r="D9" s="8">
        <v>68.599999999999994</v>
      </c>
      <c r="E9" s="8"/>
      <c r="F9" s="13">
        <f t="shared" si="0"/>
        <v>3.8046173929061622E-3</v>
      </c>
      <c r="G9" s="11">
        <f>SUM(J9:L9)/SUM(I9:L9)</f>
        <v>1.5131838970131557E-2</v>
      </c>
      <c r="H9" s="11">
        <f>SQRT(1 / I9 + 1 / (J9 + L9))*G9</f>
        <v>6.5859778727900731E-4</v>
      </c>
      <c r="I9">
        <v>34886</v>
      </c>
      <c r="J9">
        <v>536</v>
      </c>
      <c r="O9" s="4">
        <f>I9/SUM(I9:M9)</f>
        <v>0.98486816102986841</v>
      </c>
      <c r="P9" s="4">
        <f>J9/SUM(I9:M9)</f>
        <v>1.5131838970131557E-2</v>
      </c>
      <c r="Q9" s="4">
        <f t="shared" si="2"/>
        <v>1.4874354469032609E-2</v>
      </c>
      <c r="R9" s="14">
        <f t="shared" si="3"/>
        <v>1.0173106336570783</v>
      </c>
      <c r="X9">
        <f>Y9 * 1000*1000</f>
        <v>37.437200000000004</v>
      </c>
      <c r="Y9" s="3">
        <v>3.7437200000000001E-5</v>
      </c>
      <c r="Z9" s="3">
        <v>4.53499E-7</v>
      </c>
      <c r="AA9" s="4">
        <f>Z9/Y9</f>
        <v>1.2113592896904682E-2</v>
      </c>
    </row>
    <row r="14" spans="1:47" x14ac:dyDescent="0.25">
      <c r="A14" t="s">
        <v>0</v>
      </c>
      <c r="C14" t="s">
        <v>2</v>
      </c>
      <c r="D14" t="s">
        <v>1</v>
      </c>
      <c r="G14" s="11" t="s">
        <v>14</v>
      </c>
      <c r="H14" s="11"/>
      <c r="I14" t="s">
        <v>10</v>
      </c>
      <c r="J14" t="s">
        <v>11</v>
      </c>
      <c r="L14" t="s">
        <v>12</v>
      </c>
      <c r="M14" t="s">
        <v>13</v>
      </c>
      <c r="O14" t="s">
        <v>25</v>
      </c>
      <c r="P14" t="s">
        <v>26</v>
      </c>
      <c r="Q14" t="s">
        <v>59</v>
      </c>
      <c r="S14" t="s">
        <v>27</v>
      </c>
      <c r="T14" s="4" t="s">
        <v>28</v>
      </c>
      <c r="X14" t="s">
        <v>23</v>
      </c>
      <c r="Y14" t="s">
        <v>3</v>
      </c>
      <c r="Z14" t="s">
        <v>24</v>
      </c>
      <c r="AA14" s="4" t="s">
        <v>20</v>
      </c>
      <c r="AC14" t="s">
        <v>21</v>
      </c>
      <c r="AD14" t="s">
        <v>58</v>
      </c>
      <c r="AE14" t="s">
        <v>4</v>
      </c>
      <c r="AF14" t="s">
        <v>15</v>
      </c>
      <c r="AG14" t="s">
        <v>20</v>
      </c>
      <c r="AI14" s="6" t="s">
        <v>22</v>
      </c>
      <c r="AJ14" t="s">
        <v>58</v>
      </c>
      <c r="AK14" t="s">
        <v>5</v>
      </c>
      <c r="AL14" t="s">
        <v>16</v>
      </c>
      <c r="AM14" t="s">
        <v>20</v>
      </c>
      <c r="AO14" s="4" t="s">
        <v>7</v>
      </c>
      <c r="AP14" t="s">
        <v>18</v>
      </c>
      <c r="AQ14" t="s">
        <v>20</v>
      </c>
      <c r="AR14" s="2"/>
      <c r="AS14" s="4" t="s">
        <v>8</v>
      </c>
      <c r="AT14" t="s">
        <v>19</v>
      </c>
      <c r="AU14" s="2" t="s">
        <v>20</v>
      </c>
    </row>
    <row r="15" spans="1:47" x14ac:dyDescent="0.25">
      <c r="A15">
        <v>295</v>
      </c>
      <c r="B15">
        <f t="shared" ref="B15:B19" si="5">$B$1*A15+$B$2</f>
        <v>294.12127999999996</v>
      </c>
      <c r="C15">
        <v>0.5</v>
      </c>
      <c r="D15" s="8">
        <v>69.512365500000001</v>
      </c>
      <c r="E15" s="8"/>
      <c r="G15" s="11"/>
      <c r="H15" s="11"/>
      <c r="I15" s="1"/>
      <c r="J15" s="1"/>
      <c r="K15" s="1"/>
      <c r="L15" s="1"/>
      <c r="M15" s="1"/>
      <c r="O15" s="4"/>
      <c r="P15" s="4"/>
      <c r="Q15" s="4"/>
      <c r="S15" s="4"/>
    </row>
    <row r="16" spans="1:47" x14ac:dyDescent="0.25">
      <c r="A16">
        <v>290</v>
      </c>
      <c r="B16">
        <f t="shared" si="5"/>
        <v>291.25102999999996</v>
      </c>
      <c r="C16">
        <v>0.5</v>
      </c>
      <c r="D16" s="8">
        <v>69.333461</v>
      </c>
      <c r="E16" s="8"/>
      <c r="G16" s="11"/>
      <c r="H16" s="11"/>
      <c r="I16" s="1"/>
      <c r="J16" s="1"/>
      <c r="K16" s="1"/>
      <c r="L16" s="1"/>
      <c r="M16" s="1"/>
      <c r="O16" s="4"/>
      <c r="P16" s="4"/>
      <c r="Q16" s="4"/>
      <c r="S16" s="4"/>
      <c r="X16">
        <f>Y16 * 1000*1000</f>
        <v>127.38300000000002</v>
      </c>
      <c r="Y16">
        <v>1.2738300000000001E-4</v>
      </c>
      <c r="Z16" s="3">
        <v>4.9892400000000003E-7</v>
      </c>
      <c r="AA16" s="4">
        <f>Z16/Y16</f>
        <v>3.9167235816396223E-3</v>
      </c>
      <c r="AC16">
        <f>1/AE16</f>
        <v>37.044445926222281</v>
      </c>
      <c r="AD16">
        <f>AC16*AG16</f>
        <v>7.748064622373553</v>
      </c>
      <c r="AE16">
        <v>2.6994600000000001E-2</v>
      </c>
      <c r="AF16">
        <v>5.6460800000000004E-3</v>
      </c>
      <c r="AG16" s="4">
        <f>AF16/AE16</f>
        <v>0.20915590525512512</v>
      </c>
      <c r="AI16">
        <f>1/AK16</f>
        <v>160.09323830198707</v>
      </c>
      <c r="AJ16">
        <f>AI16*AM16</f>
        <v>20.242579690748034</v>
      </c>
      <c r="AK16">
        <v>6.2463600000000003E-3</v>
      </c>
      <c r="AL16">
        <v>7.8980499999999998E-4</v>
      </c>
      <c r="AM16" s="4">
        <f>AL16/AK16</f>
        <v>0.1264424400771009</v>
      </c>
      <c r="AO16" s="4">
        <v>3.5004E-2</v>
      </c>
      <c r="AP16">
        <v>4.2992600000000001E-3</v>
      </c>
      <c r="AQ16" s="4">
        <f t="shared" ref="AQ16:AQ18" si="6">AP16/AO16</f>
        <v>0.12282196320420523</v>
      </c>
      <c r="AS16" s="4">
        <v>3.36558E-2</v>
      </c>
      <c r="AT16">
        <v>4.0272600000000004E-3</v>
      </c>
      <c r="AU16" s="4">
        <f>AT16/AS16</f>
        <v>0.11966020715597313</v>
      </c>
    </row>
    <row r="17" spans="1:47" x14ac:dyDescent="0.25">
      <c r="A17">
        <v>285</v>
      </c>
      <c r="B17">
        <f t="shared" si="5"/>
        <v>288.38077999999996</v>
      </c>
      <c r="C17">
        <v>0.5</v>
      </c>
      <c r="D17" s="8">
        <v>69.154556499999998</v>
      </c>
      <c r="E17" s="8"/>
      <c r="F17" s="13">
        <f>1 - (1 - G17)^(1/4)</f>
        <v>5.9802260837394927E-3</v>
      </c>
      <c r="G17" s="11">
        <f t="shared" ref="G17:G19" si="7">SUM(J17:L17)/SUM(I17:L17)</f>
        <v>2.3707179917672166E-2</v>
      </c>
      <c r="H17" s="11">
        <f>SQRT(1 / I17 + 1 / (J17 + L17))*G17</f>
        <v>4.9557688810775234E-4</v>
      </c>
      <c r="I17" s="1">
        <v>96529</v>
      </c>
      <c r="J17" s="1">
        <v>2281</v>
      </c>
      <c r="K17" s="1"/>
      <c r="L17" s="1">
        <v>63</v>
      </c>
      <c r="M17" s="1"/>
      <c r="O17" s="4">
        <f>I17/SUM(I17:M17)</f>
        <v>0.97629282008232787</v>
      </c>
      <c r="P17" s="4">
        <f>J17/SUM(I17:M17)</f>
        <v>2.3069998887461692E-2</v>
      </c>
      <c r="Q17" s="4">
        <f t="shared" ref="Q17:Q19" si="8">4*F17*(1 - F17)^6</f>
        <v>2.3075320263358796E-2</v>
      </c>
      <c r="R17" s="14">
        <f t="shared" ref="R17:R19" si="9">P17/Q17</f>
        <v>0.99976939102745399</v>
      </c>
      <c r="S17" s="4">
        <f>L17/SUM(I17:M17)</f>
        <v>6.3718103021047205E-4</v>
      </c>
      <c r="X17">
        <f>Y17 * 1000*1000</f>
        <v>109.37799999999999</v>
      </c>
      <c r="Y17">
        <v>1.09378E-4</v>
      </c>
      <c r="Z17" s="3">
        <v>5.0726099999999998E-7</v>
      </c>
      <c r="AA17" s="4">
        <f>Z17/Y17</f>
        <v>4.6376876519958312E-3</v>
      </c>
      <c r="AC17">
        <f>1/AE17</f>
        <v>34.68380509088891</v>
      </c>
      <c r="AD17">
        <f t="shared" ref="AD17:AD19" si="10">AC17*AG17</f>
        <v>8.7701298322593484</v>
      </c>
      <c r="AE17">
        <v>2.8831900000000001E-2</v>
      </c>
      <c r="AF17">
        <v>7.2904199999999997E-3</v>
      </c>
      <c r="AG17" s="4">
        <f>AF17/AE17</f>
        <v>0.2528595063107183</v>
      </c>
      <c r="AI17">
        <f>1/AK17</f>
        <v>150.42117930204572</v>
      </c>
      <c r="AJ17">
        <f t="shared" ref="AJ17:AJ19" si="11">AI17*AM17</f>
        <v>15.091602153900956</v>
      </c>
      <c r="AK17">
        <v>6.6480000000000003E-3</v>
      </c>
      <c r="AL17">
        <v>6.6698699999999996E-4</v>
      </c>
      <c r="AM17" s="4">
        <f>AL17/AK17</f>
        <v>0.10032897111913357</v>
      </c>
      <c r="AO17" s="4">
        <v>4.4047000000000003E-2</v>
      </c>
      <c r="AP17">
        <v>4.43306E-3</v>
      </c>
      <c r="AQ17" s="4">
        <f t="shared" si="6"/>
        <v>0.10064385769745952</v>
      </c>
      <c r="AS17" s="4">
        <v>3.11998E-2</v>
      </c>
      <c r="AT17">
        <v>4.7653499999999998E-3</v>
      </c>
      <c r="AU17" s="4">
        <f>AT17/AS17</f>
        <v>0.15273655600356412</v>
      </c>
    </row>
    <row r="18" spans="1:47" x14ac:dyDescent="0.25">
      <c r="A18">
        <v>280</v>
      </c>
      <c r="B18">
        <f t="shared" si="5"/>
        <v>285.51052999999996</v>
      </c>
      <c r="C18">
        <v>0.5</v>
      </c>
      <c r="D18" s="8">
        <v>68.975651999999997</v>
      </c>
      <c r="E18" s="8"/>
      <c r="F18" s="13">
        <f t="shared" ref="F18:F19" si="12">1 - (1 - G18)^(1/4)</f>
        <v>6.5986368829631381E-3</v>
      </c>
      <c r="G18" s="11">
        <f t="shared" si="7"/>
        <v>2.6134442855285399E-2</v>
      </c>
      <c r="H18" s="11">
        <f>SQRT(1 / I18 + 1 / (J18 + L18))*G18</f>
        <v>3.3549408470246529E-4</v>
      </c>
      <c r="I18">
        <v>232190</v>
      </c>
      <c r="J18">
        <v>6034</v>
      </c>
      <c r="L18">
        <v>197</v>
      </c>
      <c r="M18" s="1"/>
      <c r="O18" s="4">
        <f>I18/SUM(I18:M18)</f>
        <v>0.97386555714471457</v>
      </c>
      <c r="P18" s="4">
        <f>J18/SUM(I18:M18)</f>
        <v>2.5308173357212662E-2</v>
      </c>
      <c r="Q18" s="4">
        <f>4*F18*(1 - F18)^6</f>
        <v>2.5366627473137948E-2</v>
      </c>
      <c r="R18" s="14">
        <f t="shared" si="9"/>
        <v>0.99769562918889454</v>
      </c>
      <c r="S18" s="4">
        <f>L18/SUM(I18:M18)</f>
        <v>8.2626949807273684E-4</v>
      </c>
      <c r="X18">
        <f>Y18 * 1000*1000</f>
        <v>280.029</v>
      </c>
      <c r="Y18">
        <v>2.80029E-4</v>
      </c>
      <c r="Z18" s="3">
        <v>6.57122E-7</v>
      </c>
      <c r="AA18" s="4">
        <f>Z18/Y18</f>
        <v>2.3466212427998528E-3</v>
      </c>
      <c r="AC18">
        <f>1/AE18</f>
        <v>35.428202975260483</v>
      </c>
      <c r="AD18">
        <f t="shared" si="10"/>
        <v>3.2237717958102086</v>
      </c>
      <c r="AE18">
        <v>2.82261E-2</v>
      </c>
      <c r="AF18">
        <v>2.5684200000000001E-3</v>
      </c>
      <c r="AG18" s="4">
        <f>AF18/AE18</f>
        <v>9.0994505085718533E-2</v>
      </c>
      <c r="AI18">
        <f>1/AK18</f>
        <v>250</v>
      </c>
      <c r="AJ18">
        <f t="shared" si="11"/>
        <v>12.4140625</v>
      </c>
      <c r="AK18">
        <v>4.0000000000000001E-3</v>
      </c>
      <c r="AL18">
        <v>1.9862499999999999E-4</v>
      </c>
      <c r="AM18" s="4">
        <f>AL18/AK18</f>
        <v>4.9656249999999999E-2</v>
      </c>
      <c r="AO18" s="4">
        <v>3.7555199999999997E-2</v>
      </c>
      <c r="AP18">
        <v>1.8788500000000001E-3</v>
      </c>
      <c r="AQ18" s="4">
        <f t="shared" si="6"/>
        <v>5.0029023943421957E-2</v>
      </c>
      <c r="AS18" s="4">
        <v>4.30064E-2</v>
      </c>
      <c r="AT18">
        <v>3.1544300000000002E-3</v>
      </c>
      <c r="AU18" s="4">
        <f>AT18/AS18</f>
        <v>7.3347920309535325E-2</v>
      </c>
    </row>
    <row r="19" spans="1:47" x14ac:dyDescent="0.25">
      <c r="A19">
        <v>275</v>
      </c>
      <c r="B19">
        <f t="shared" si="5"/>
        <v>282.64027999999996</v>
      </c>
      <c r="C19">
        <v>0.5</v>
      </c>
      <c r="D19" s="8">
        <v>68.796747499999995</v>
      </c>
      <c r="E19" s="8"/>
      <c r="F19" s="13">
        <f t="shared" si="12"/>
        <v>6.1242214151056018E-3</v>
      </c>
      <c r="G19" s="11">
        <f t="shared" si="7"/>
        <v>2.4272766508416057E-2</v>
      </c>
      <c r="H19" s="11">
        <f>SQRT(1 / I19 + 1 / (J19 + L19))*G19</f>
        <v>6.5533355324053674E-4</v>
      </c>
      <c r="I19" s="1">
        <v>56519</v>
      </c>
      <c r="J19" s="1">
        <v>1353</v>
      </c>
      <c r="K19" s="1"/>
      <c r="L19" s="1">
        <v>53</v>
      </c>
      <c r="O19" s="4">
        <f>I19/SUM(I19:M19)</f>
        <v>0.97572723349158397</v>
      </c>
      <c r="P19" s="4">
        <f>J19/SUM(I19:M19)</f>
        <v>2.335779024600777E-2</v>
      </c>
      <c r="Q19" s="4">
        <f t="shared" si="8"/>
        <v>2.3610409264154104E-2</v>
      </c>
      <c r="R19" s="14">
        <f t="shared" si="9"/>
        <v>0.98930052353942599</v>
      </c>
      <c r="S19" s="4">
        <f>L19/SUM(I19:M19)</f>
        <v>9.1497626240828658E-4</v>
      </c>
      <c r="X19">
        <f>Y19 * 1000*1000</f>
        <v>64.810900000000004</v>
      </c>
      <c r="Y19" s="3">
        <v>6.4810900000000007E-5</v>
      </c>
      <c r="Z19" s="3">
        <v>6.1570299999999996E-7</v>
      </c>
      <c r="AA19" s="4">
        <f>Z19/Y19</f>
        <v>9.4999915137731449E-3</v>
      </c>
      <c r="AC19">
        <f>1/AE19</f>
        <v>39.371163772229941</v>
      </c>
      <c r="AD19">
        <f t="shared" si="10"/>
        <v>8.8239875018163101</v>
      </c>
      <c r="AE19">
        <v>2.53993E-2</v>
      </c>
      <c r="AF19">
        <v>5.6925700000000001E-3</v>
      </c>
      <c r="AG19" s="4">
        <f>AF19/AE19</f>
        <v>0.22412310575488301</v>
      </c>
      <c r="AI19">
        <f>1/AK19</f>
        <v>166.6352836882387</v>
      </c>
      <c r="AJ19">
        <f t="shared" si="11"/>
        <v>18.617042475886816</v>
      </c>
      <c r="AK19">
        <v>6.0011300000000004E-3</v>
      </c>
      <c r="AL19">
        <v>6.7046599999999999E-4</v>
      </c>
      <c r="AM19" s="4">
        <f>AL19/AK19</f>
        <v>0.11172329211331865</v>
      </c>
      <c r="AO19" s="4">
        <v>4.6854699999999999E-2</v>
      </c>
      <c r="AP19">
        <v>5.4220700000000002E-3</v>
      </c>
      <c r="AQ19" s="4">
        <f>AP19/AO19</f>
        <v>0.11572094154908687</v>
      </c>
      <c r="AS19" s="4">
        <v>3.8936199999999997E-2</v>
      </c>
      <c r="AT19">
        <v>5.1259499999999998E-3</v>
      </c>
      <c r="AU19" s="4">
        <f>AT19/AS19</f>
        <v>0.13164998125138047</v>
      </c>
    </row>
    <row r="23" spans="1:47" x14ac:dyDescent="0.25">
      <c r="A23" t="s">
        <v>0</v>
      </c>
      <c r="C23" t="s">
        <v>2</v>
      </c>
      <c r="D23" t="s">
        <v>1</v>
      </c>
      <c r="G23" s="11" t="s">
        <v>14</v>
      </c>
      <c r="H23" s="11"/>
      <c r="I23" t="s">
        <v>10</v>
      </c>
      <c r="J23" t="s">
        <v>11</v>
      </c>
      <c r="L23" t="s">
        <v>12</v>
      </c>
      <c r="M23" t="s">
        <v>13</v>
      </c>
      <c r="O23" t="s">
        <v>25</v>
      </c>
      <c r="P23" t="s">
        <v>26</v>
      </c>
      <c r="Q23" t="s">
        <v>59</v>
      </c>
      <c r="S23" t="s">
        <v>27</v>
      </c>
      <c r="T23" s="4" t="s">
        <v>28</v>
      </c>
      <c r="X23" t="s">
        <v>23</v>
      </c>
      <c r="Y23" t="s">
        <v>3</v>
      </c>
      <c r="Z23" t="s">
        <v>24</v>
      </c>
      <c r="AA23" s="4" t="s">
        <v>20</v>
      </c>
      <c r="AC23" t="s">
        <v>21</v>
      </c>
      <c r="AE23" t="s">
        <v>4</v>
      </c>
      <c r="AF23" t="s">
        <v>15</v>
      </c>
      <c r="AG23" t="s">
        <v>20</v>
      </c>
      <c r="AI23" s="6" t="s">
        <v>22</v>
      </c>
      <c r="AJ23" s="6"/>
      <c r="AK23" t="s">
        <v>5</v>
      </c>
      <c r="AL23" t="s">
        <v>16</v>
      </c>
      <c r="AM23" t="s">
        <v>20</v>
      </c>
      <c r="AO23" s="4" t="s">
        <v>7</v>
      </c>
      <c r="AP23" t="s">
        <v>18</v>
      </c>
      <c r="AQ23" t="s">
        <v>20</v>
      </c>
      <c r="AS23" s="4" t="s">
        <v>8</v>
      </c>
      <c r="AT23" t="s">
        <v>19</v>
      </c>
      <c r="AU23" s="2" t="s">
        <v>20</v>
      </c>
    </row>
    <row r="24" spans="1:47" x14ac:dyDescent="0.25">
      <c r="A24">
        <v>295</v>
      </c>
      <c r="B24">
        <f t="shared" ref="B24:B28" si="13">$B$1*A24+$B$2</f>
        <v>294.12127999999996</v>
      </c>
      <c r="C24">
        <v>0.8</v>
      </c>
      <c r="D24" s="8">
        <v>69.81</v>
      </c>
      <c r="E24" s="8"/>
      <c r="G24" s="11"/>
      <c r="H24" s="11"/>
      <c r="I24" s="1"/>
      <c r="J24" s="1"/>
      <c r="K24" s="1"/>
      <c r="L24" s="1"/>
      <c r="M24" s="1"/>
      <c r="O24" s="4"/>
      <c r="P24" s="4"/>
      <c r="Q24" s="4"/>
      <c r="S24" s="4"/>
    </row>
    <row r="25" spans="1:47" x14ac:dyDescent="0.25">
      <c r="A25">
        <v>290</v>
      </c>
      <c r="B25">
        <f t="shared" si="13"/>
        <v>291.25102999999996</v>
      </c>
      <c r="C25">
        <v>0.8</v>
      </c>
      <c r="D25" s="8">
        <v>69.63</v>
      </c>
      <c r="E25" s="8"/>
      <c r="F25" s="13">
        <f>1 - (1 - G25)^(1/4)</f>
        <v>2.2228574846754334E-2</v>
      </c>
      <c r="G25" s="11">
        <f t="shared" ref="G25:G26" si="14">SUM(J25:L25)/SUM(I25:L25)</f>
        <v>8.5993331408018056E-2</v>
      </c>
      <c r="H25" s="11">
        <f t="shared" ref="H25:H28" si="15">SQRT(1 / I25 + 1 / (J25 + L25))*G25</f>
        <v>7.0286661782676524E-4</v>
      </c>
      <c r="I25" s="1">
        <v>174068</v>
      </c>
      <c r="J25" s="1">
        <v>14877</v>
      </c>
      <c r="K25" s="1"/>
      <c r="L25" s="1">
        <v>1500</v>
      </c>
      <c r="M25" s="1"/>
      <c r="O25" s="4">
        <f>I25/SUM(I25:M25)</f>
        <v>0.91400666859198199</v>
      </c>
      <c r="P25" s="4">
        <f>J25/SUM(I25:M25)</f>
        <v>7.8117041665572734E-2</v>
      </c>
      <c r="Q25" s="4">
        <f t="shared" ref="Q25:Q28" si="16">4*F25*(1 - F25)^6</f>
        <v>7.7695462682195821E-2</v>
      </c>
      <c r="R25" s="14">
        <f t="shared" ref="R25:R28" si="17">P25/Q25</f>
        <v>1.0054260437974523</v>
      </c>
      <c r="S25" s="4">
        <f>L25/SUM(I25:M25)</f>
        <v>7.8762897424453256E-3</v>
      </c>
      <c r="X25">
        <f t="shared" ref="X25:X27" si="18">Y25 * 1000*1000</f>
        <v>228.56299999999999</v>
      </c>
      <c r="Y25">
        <v>2.2856299999999999E-4</v>
      </c>
      <c r="Z25" s="3">
        <v>6.4329100000000001E-7</v>
      </c>
      <c r="AA25" s="4">
        <f>Z25/Y25</f>
        <v>2.8145019097579227E-3</v>
      </c>
      <c r="AC25">
        <f>1/AE25</f>
        <v>36.187174541598964</v>
      </c>
      <c r="AD25">
        <f>AC25*AG25</f>
        <v>1.3886191971389317</v>
      </c>
      <c r="AE25">
        <v>2.7634100000000002E-2</v>
      </c>
      <c r="AF25">
        <v>1.0604099999999999E-3</v>
      </c>
      <c r="AG25" s="4">
        <f>AF25/AE25</f>
        <v>3.8373241755656956E-2</v>
      </c>
      <c r="AI25">
        <f>1/AK25</f>
        <v>203.40251730955424</v>
      </c>
      <c r="AJ25">
        <f t="shared" ref="AJ25:AJ28" si="19">AI25*AM25</f>
        <v>8.9867044713726241</v>
      </c>
      <c r="AK25">
        <v>4.9163599999999998E-3</v>
      </c>
      <c r="AL25">
        <v>2.17214E-4</v>
      </c>
      <c r="AM25" s="4">
        <f>AL25/AK25</f>
        <v>4.4181874394877509E-2</v>
      </c>
      <c r="AO25" s="4">
        <v>8.1295800000000001E-2</v>
      </c>
      <c r="AP25">
        <v>2.2824400000000002E-3</v>
      </c>
      <c r="AQ25" s="4">
        <f>AP25/AO25</f>
        <v>2.807574315032265E-2</v>
      </c>
      <c r="AS25" s="4">
        <v>8.1297099999999997E-2</v>
      </c>
      <c r="AT25">
        <v>2.2607899999999999E-3</v>
      </c>
      <c r="AU25" s="4">
        <f>AT25/AS25</f>
        <v>2.7808987036437954E-2</v>
      </c>
    </row>
    <row r="26" spans="1:47" x14ac:dyDescent="0.25">
      <c r="A26">
        <v>285</v>
      </c>
      <c r="B26">
        <f t="shared" si="13"/>
        <v>288.38077999999996</v>
      </c>
      <c r="C26">
        <v>0.8</v>
      </c>
      <c r="D26" s="8">
        <v>69.45</v>
      </c>
      <c r="E26" s="8"/>
      <c r="F26" s="13">
        <f t="shared" ref="F26:F28" si="20">1 - (1 - G26)^(1/4)</f>
        <v>2.2697359175592569E-2</v>
      </c>
      <c r="G26" s="11">
        <f t="shared" si="14"/>
        <v>8.7744922625263816E-2</v>
      </c>
      <c r="H26" s="11">
        <f t="shared" si="15"/>
        <v>8.3811181528059369E-4</v>
      </c>
      <c r="I26" s="1">
        <v>124916</v>
      </c>
      <c r="J26" s="1">
        <v>10893</v>
      </c>
      <c r="K26" s="1"/>
      <c r="L26" s="1">
        <v>1122</v>
      </c>
      <c r="M26" s="1"/>
      <c r="O26" s="4">
        <f>I26/SUM(I26:M26)</f>
        <v>0.91225507737473621</v>
      </c>
      <c r="P26" s="4">
        <f>J26/SUM(I26:M26)</f>
        <v>7.9551014744652412E-2</v>
      </c>
      <c r="Q26" s="4">
        <f t="shared" si="16"/>
        <v>7.9106060187884408E-2</v>
      </c>
      <c r="R26" s="14">
        <f t="shared" si="17"/>
        <v>1.0056247846967881</v>
      </c>
      <c r="S26" s="4">
        <f>L26/SUM(I26:M26)</f>
        <v>8.1939078806114035E-3</v>
      </c>
      <c r="X26">
        <f t="shared" si="18"/>
        <v>161.71700000000001</v>
      </c>
      <c r="Y26">
        <v>1.61717E-4</v>
      </c>
      <c r="Z26" s="3"/>
      <c r="AA26" s="4">
        <f>Z26/Y26</f>
        <v>0</v>
      </c>
      <c r="AC26">
        <f>1/AE26</f>
        <v>35.860802708207821</v>
      </c>
      <c r="AD26">
        <f t="shared" ref="AD26:AD28" si="21">AC26*AG26</f>
        <v>2.071882901971652</v>
      </c>
      <c r="AE26">
        <v>2.78856E-2</v>
      </c>
      <c r="AF26">
        <v>1.61111E-3</v>
      </c>
      <c r="AG26" s="4">
        <f>AF26/AE26</f>
        <v>5.7775697851220699E-2</v>
      </c>
      <c r="AI26">
        <f>1/AK26</f>
        <v>194.4295921839304</v>
      </c>
      <c r="AJ26">
        <f t="shared" si="19"/>
        <v>13.118275063526594</v>
      </c>
      <c r="AK26">
        <v>5.1432500000000003E-3</v>
      </c>
      <c r="AL26">
        <v>3.4701799999999999E-4</v>
      </c>
      <c r="AM26" s="4">
        <f>AL26/AK26</f>
        <v>6.7470568220483154E-2</v>
      </c>
      <c r="AO26" s="4">
        <v>8.3371700000000007E-2</v>
      </c>
      <c r="AP26">
        <v>3.31986E-3</v>
      </c>
      <c r="AQ26" s="4">
        <f>AP26/AO26</f>
        <v>3.981998687804135E-2</v>
      </c>
      <c r="AS26" s="4">
        <v>8.2688999999999999E-2</v>
      </c>
      <c r="AT26">
        <v>3.6283999999999999E-3</v>
      </c>
      <c r="AU26" s="4">
        <f>AT26/AS26</f>
        <v>4.3880080784626734E-2</v>
      </c>
    </row>
    <row r="27" spans="1:47" x14ac:dyDescent="0.25">
      <c r="A27">
        <v>280</v>
      </c>
      <c r="B27">
        <f t="shared" si="13"/>
        <v>285.51052999999996</v>
      </c>
      <c r="C27">
        <v>0.8</v>
      </c>
      <c r="D27" s="8">
        <v>69.275651999999994</v>
      </c>
      <c r="E27" s="8"/>
      <c r="F27" s="13">
        <f t="shared" si="20"/>
        <v>2.216129045375137E-2</v>
      </c>
      <c r="G27" s="11">
        <f>SUM(J27:L27)/SUM(I27:L27)</f>
        <v>8.5741719505549166E-2</v>
      </c>
      <c r="H27" s="11">
        <f t="shared" si="15"/>
        <v>9.0069362920284276E-4</v>
      </c>
      <c r="I27">
        <v>105691</v>
      </c>
      <c r="J27">
        <v>8985</v>
      </c>
      <c r="L27">
        <v>927</v>
      </c>
      <c r="M27" s="1"/>
      <c r="O27" s="4">
        <f>I27/SUM(I27:M27)</f>
        <v>0.91425828049445079</v>
      </c>
      <c r="P27" s="4">
        <f>J27/SUM(I27:M27)</f>
        <v>7.7722896464624616E-2</v>
      </c>
      <c r="Q27" s="4">
        <f t="shared" si="16"/>
        <v>7.7492271398979823E-2</v>
      </c>
      <c r="R27" s="14">
        <f t="shared" si="17"/>
        <v>1.0029761040873018</v>
      </c>
      <c r="S27" s="4">
        <f>L27/SUM(I27:M27)</f>
        <v>8.0188230409245428E-3</v>
      </c>
      <c r="X27">
        <f t="shared" si="18"/>
        <v>137.36299999999997</v>
      </c>
      <c r="Y27">
        <v>1.3736299999999999E-4</v>
      </c>
      <c r="Z27" s="3">
        <v>5.5658200000000003E-7</v>
      </c>
      <c r="AA27" s="4">
        <f>Z27/Y27</f>
        <v>4.0519062629674665E-3</v>
      </c>
      <c r="AC27">
        <f>1/AE27</f>
        <v>36.547971039387747</v>
      </c>
      <c r="AD27">
        <f t="shared" si="21"/>
        <v>1.5382812369434093</v>
      </c>
      <c r="AE27">
        <v>2.7361300000000002E-2</v>
      </c>
      <c r="AF27">
        <v>1.1516199999999999E-3</v>
      </c>
      <c r="AG27" s="4">
        <f>AF27/AE27</f>
        <v>4.2089374408379711E-2</v>
      </c>
      <c r="AI27">
        <f>1/AK27</f>
        <v>190.91292652334198</v>
      </c>
      <c r="AJ27">
        <f t="shared" si="19"/>
        <v>7.5684472514122803</v>
      </c>
      <c r="AK27">
        <v>5.2379899999999997E-3</v>
      </c>
      <c r="AL27">
        <v>2.0765200000000001E-4</v>
      </c>
      <c r="AM27" s="4">
        <f>AL27/AK27</f>
        <v>3.9643451018425008E-2</v>
      </c>
      <c r="AO27" s="4">
        <v>8.4318000000000004E-2</v>
      </c>
      <c r="AP27">
        <v>2.5994400000000002E-3</v>
      </c>
      <c r="AQ27" s="4">
        <f>AP27/AO27</f>
        <v>3.0829004483028534E-2</v>
      </c>
      <c r="AS27" s="4">
        <v>8.6150500000000005E-2</v>
      </c>
      <c r="AT27">
        <v>2.5298299999999998E-3</v>
      </c>
      <c r="AU27" s="4">
        <f>AT27/AS27</f>
        <v>2.9365238739183171E-2</v>
      </c>
    </row>
    <row r="28" spans="1:47" x14ac:dyDescent="0.25">
      <c r="A28">
        <v>275</v>
      </c>
      <c r="B28">
        <f t="shared" si="13"/>
        <v>282.64027999999996</v>
      </c>
      <c r="C28">
        <v>0.8</v>
      </c>
      <c r="D28" s="8">
        <v>69.099999999999994</v>
      </c>
      <c r="E28" s="8"/>
      <c r="F28" s="13">
        <f t="shared" si="20"/>
        <v>2.3296659929129215E-2</v>
      </c>
      <c r="G28" s="11">
        <f>SUM(J28:L28)/SUM(I28:L28)</f>
        <v>8.9980514564432248E-2</v>
      </c>
      <c r="H28" s="11">
        <f t="shared" si="15"/>
        <v>1.1077815387508048E-3</v>
      </c>
      <c r="I28">
        <v>73323</v>
      </c>
      <c r="J28">
        <v>6536</v>
      </c>
      <c r="L28">
        <v>714</v>
      </c>
      <c r="M28" s="1"/>
      <c r="O28" s="4">
        <f>I28/SUM(I28:M28)</f>
        <v>0.91001948543556777</v>
      </c>
      <c r="P28" s="4">
        <f>J28/SUM(I28:M28)</f>
        <v>8.1118985268017821E-2</v>
      </c>
      <c r="Q28" s="4">
        <f t="shared" si="16"/>
        <v>8.0896491925984318E-2</v>
      </c>
      <c r="R28" s="14">
        <f t="shared" si="17"/>
        <v>1.002750345988267</v>
      </c>
      <c r="S28" s="4">
        <f>L28/SUM(I28:M28)</f>
        <v>8.8615292964144311E-3</v>
      </c>
      <c r="X28">
        <f>Y28 * 1000*1000</f>
        <v>100.25700000000001</v>
      </c>
      <c r="Y28">
        <v>1.00257E-4</v>
      </c>
      <c r="Z28" s="3">
        <v>5.9582800000000001E-7</v>
      </c>
      <c r="AA28" s="4">
        <f>Z28/Y28</f>
        <v>5.9430064733634559E-3</v>
      </c>
      <c r="AC28">
        <f>1/AE28</f>
        <v>38.453256221736858</v>
      </c>
      <c r="AD28">
        <f t="shared" si="21"/>
        <v>2.1341101777966429</v>
      </c>
      <c r="AE28">
        <v>2.60056E-2</v>
      </c>
      <c r="AF28">
        <v>1.4432799999999999E-3</v>
      </c>
      <c r="AG28" s="4">
        <f>AF28/AE28</f>
        <v>5.549881563970837E-2</v>
      </c>
      <c r="AI28">
        <f>1/AK28</f>
        <v>184.01464756594623</v>
      </c>
      <c r="AJ28">
        <f t="shared" si="19"/>
        <v>9.7065368991721765</v>
      </c>
      <c r="AK28">
        <v>5.4343500000000001E-3</v>
      </c>
      <c r="AL28">
        <v>2.8665500000000003E-4</v>
      </c>
      <c r="AM28" s="4">
        <f>AL28/AK28</f>
        <v>5.2748718798016327E-2</v>
      </c>
      <c r="AO28" s="4">
        <v>8.8070200000000001E-2</v>
      </c>
      <c r="AP28">
        <v>3.74932E-3</v>
      </c>
      <c r="AQ28" s="4">
        <f>AP28/AO28</f>
        <v>4.2571948286707649E-2</v>
      </c>
      <c r="AS28" s="4">
        <v>9.0066499999999994E-2</v>
      </c>
      <c r="AT28">
        <v>3.6385800000000002E-3</v>
      </c>
      <c r="AU28" s="4">
        <f>AT28/AS28</f>
        <v>4.0398816430082224E-2</v>
      </c>
    </row>
    <row r="31" spans="1:47" x14ac:dyDescent="0.25">
      <c r="A31" t="s">
        <v>0</v>
      </c>
      <c r="C31" t="s">
        <v>2</v>
      </c>
      <c r="D31" t="s">
        <v>1</v>
      </c>
      <c r="G31" s="11" t="s">
        <v>14</v>
      </c>
      <c r="H31" s="11"/>
      <c r="I31" t="s">
        <v>10</v>
      </c>
      <c r="J31" t="s">
        <v>11</v>
      </c>
      <c r="L31" t="s">
        <v>12</v>
      </c>
      <c r="M31" t="s">
        <v>13</v>
      </c>
      <c r="O31" t="s">
        <v>25</v>
      </c>
      <c r="P31" t="s">
        <v>26</v>
      </c>
      <c r="S31" t="s">
        <v>27</v>
      </c>
      <c r="T31" s="4" t="s">
        <v>28</v>
      </c>
      <c r="X31" t="s">
        <v>23</v>
      </c>
      <c r="Y31" t="s">
        <v>3</v>
      </c>
      <c r="Z31" t="s">
        <v>24</v>
      </c>
      <c r="AA31" s="4" t="s">
        <v>20</v>
      </c>
      <c r="AC31" t="s">
        <v>21</v>
      </c>
      <c r="AE31" t="s">
        <v>4</v>
      </c>
      <c r="AF31" t="s">
        <v>15</v>
      </c>
      <c r="AG31" t="s">
        <v>20</v>
      </c>
      <c r="AI31" s="6" t="s">
        <v>22</v>
      </c>
      <c r="AJ31" s="6"/>
      <c r="AK31" t="s">
        <v>5</v>
      </c>
      <c r="AL31" t="s">
        <v>16</v>
      </c>
      <c r="AM31" t="s">
        <v>20</v>
      </c>
      <c r="AO31" s="4" t="s">
        <v>7</v>
      </c>
      <c r="AP31" t="s">
        <v>18</v>
      </c>
      <c r="AQ31" t="s">
        <v>20</v>
      </c>
      <c r="AR31" s="2"/>
      <c r="AS31" s="4" t="s">
        <v>8</v>
      </c>
      <c r="AT31" t="s">
        <v>19</v>
      </c>
      <c r="AU31" s="2" t="s">
        <v>20</v>
      </c>
    </row>
    <row r="32" spans="1:47" x14ac:dyDescent="0.25">
      <c r="A32">
        <v>295</v>
      </c>
      <c r="B32">
        <f t="shared" ref="B32:B36" si="22">$B$1*A32+$B$2</f>
        <v>294.12127999999996</v>
      </c>
      <c r="C32">
        <v>0.9</v>
      </c>
      <c r="D32">
        <v>69.91</v>
      </c>
      <c r="G32" s="11"/>
      <c r="H32" s="11"/>
      <c r="I32" s="1"/>
      <c r="J32" s="1"/>
      <c r="K32" s="1"/>
      <c r="L32" s="1"/>
      <c r="M32" s="1"/>
      <c r="O32" s="4" t="e">
        <f>I32/SUM(I32:M32)</f>
        <v>#DIV/0!</v>
      </c>
      <c r="P32" s="4" t="e">
        <f>J32/SUM(I32:M32)</f>
        <v>#DIV/0!</v>
      </c>
      <c r="Q32" s="4"/>
      <c r="S32" s="4" t="e">
        <f>L32/SUM(I32:M32)</f>
        <v>#DIV/0!</v>
      </c>
      <c r="T32" s="4" t="e">
        <f>M32/SUM(I32:M32)</f>
        <v>#DIV/0!</v>
      </c>
      <c r="X32">
        <f>Y32 * 1000*1000</f>
        <v>0</v>
      </c>
      <c r="Z32" s="3"/>
      <c r="AA32" s="4" t="e">
        <f>Z32/Y32</f>
        <v>#DIV/0!</v>
      </c>
    </row>
    <row r="33" spans="1:47" x14ac:dyDescent="0.25">
      <c r="A33">
        <v>290</v>
      </c>
      <c r="B33">
        <f t="shared" si="22"/>
        <v>291.25102999999996</v>
      </c>
      <c r="C33">
        <v>0.9</v>
      </c>
      <c r="D33">
        <v>69.73</v>
      </c>
      <c r="F33" s="13">
        <f t="shared" ref="F33:F36" si="23">1 - (1 - G33)^(1/4)</f>
        <v>2.5527716900531239E-2</v>
      </c>
      <c r="G33" s="11">
        <f>SUM(J33:L33)/SUM(I33:L33)</f>
        <v>9.8266998964940996E-2</v>
      </c>
      <c r="H33" s="11">
        <f t="shared" ref="H33:H36" si="24">SQRT(1 / I33 + 1 / (J33 + L33))*G33</f>
        <v>7.9381793001705614E-4</v>
      </c>
      <c r="I33" s="1">
        <v>155943</v>
      </c>
      <c r="J33" s="1">
        <v>15358</v>
      </c>
      <c r="K33" s="1"/>
      <c r="L33" s="1">
        <v>1636</v>
      </c>
      <c r="M33" s="1"/>
      <c r="O33" s="4">
        <f>I33/SUM(I33:M33)</f>
        <v>0.90173300103505905</v>
      </c>
      <c r="P33" s="4">
        <f>J33/SUM(I33:M33)</f>
        <v>8.8806906561348931E-2</v>
      </c>
      <c r="Q33" s="4">
        <f t="shared" ref="Q33:Q36" si="25">4*F33*(1 - F33)^6</f>
        <v>8.7435724350878E-2</v>
      </c>
      <c r="R33" s="14">
        <f t="shared" ref="R33:R36" si="26">P33/Q33</f>
        <v>1.0156821736269765</v>
      </c>
      <c r="S33" s="4">
        <f>L33/SUM(I33:M33)</f>
        <v>9.4600924035920589E-3</v>
      </c>
      <c r="X33">
        <f>Y33 * 1000*1000</f>
        <v>230.48499999999999</v>
      </c>
      <c r="Y33">
        <v>2.30485E-4</v>
      </c>
      <c r="Z33" s="3">
        <v>6.5816499999999999E-7</v>
      </c>
      <c r="AA33" s="4">
        <f>Z33/Y33</f>
        <v>2.8555654380979238E-3</v>
      </c>
      <c r="AC33">
        <f>1/AE33</f>
        <v>29.167954918008878</v>
      </c>
      <c r="AD33">
        <f>AC33*AG33</f>
        <v>1.4356566746501778</v>
      </c>
      <c r="AE33">
        <v>3.4284200000000001E-2</v>
      </c>
      <c r="AF33">
        <v>1.6874800000000001E-3</v>
      </c>
      <c r="AG33" s="4">
        <f>AF33/AE33</f>
        <v>4.9220340565041626E-2</v>
      </c>
      <c r="AI33">
        <f>1/AK33</f>
        <v>139.9999440000224</v>
      </c>
      <c r="AJ33">
        <f t="shared" ref="AJ33:AJ36" si="27">AI33*AM33</f>
        <v>20.562343550121874</v>
      </c>
      <c r="AK33">
        <v>7.14286E-3</v>
      </c>
      <c r="AL33">
        <v>1.0491000000000001E-3</v>
      </c>
      <c r="AM33" s="4">
        <f>AL33/AK33</f>
        <v>0.14687394125042352</v>
      </c>
      <c r="AO33" s="4">
        <v>0.12864900000000001</v>
      </c>
      <c r="AP33">
        <v>2.1858400000000001E-3</v>
      </c>
      <c r="AQ33" s="4">
        <f>AP33/AO33</f>
        <v>1.699072670599849E-2</v>
      </c>
      <c r="AS33" s="4">
        <v>6.4870300000000006E-2</v>
      </c>
      <c r="AT33">
        <v>2.3961799999999999E-3</v>
      </c>
      <c r="AU33" s="4">
        <f>AT33/AS33</f>
        <v>3.6938013235640957E-2</v>
      </c>
    </row>
    <row r="34" spans="1:47" x14ac:dyDescent="0.25">
      <c r="A34">
        <v>285</v>
      </c>
      <c r="B34">
        <f t="shared" si="22"/>
        <v>288.38077999999996</v>
      </c>
      <c r="C34">
        <v>0.9</v>
      </c>
      <c r="D34">
        <v>69.55</v>
      </c>
      <c r="F34" s="13">
        <f t="shared" si="23"/>
        <v>2.6207342125056821E-2</v>
      </c>
      <c r="G34" s="11">
        <f>SUM(J34:L34)/SUM(I34:L34)</f>
        <v>0.1007799474924784</v>
      </c>
      <c r="H34" s="11">
        <f t="shared" si="24"/>
        <v>8.4611408261945807E-4</v>
      </c>
      <c r="I34" s="1">
        <v>140772</v>
      </c>
      <c r="J34" s="1">
        <v>14234</v>
      </c>
      <c r="K34" s="1"/>
      <c r="L34" s="1">
        <v>1543</v>
      </c>
      <c r="M34" s="1"/>
      <c r="O34" s="4">
        <f>I34/SUM(I34:M34)</f>
        <v>0.89922005250752157</v>
      </c>
      <c r="P34" s="4">
        <f>J34/SUM(I34:M34)</f>
        <v>9.0923608582616305E-2</v>
      </c>
      <c r="Q34" s="4">
        <f t="shared" si="25"/>
        <v>8.9388560631684641E-2</v>
      </c>
      <c r="R34" s="14">
        <f t="shared" si="26"/>
        <v>1.0171727561120114</v>
      </c>
      <c r="S34" s="4">
        <f>L34/SUM(I34:M34)</f>
        <v>9.8563389098620877E-3</v>
      </c>
      <c r="X34">
        <f>Y34 * 1000*1000</f>
        <v>192.37</v>
      </c>
      <c r="Y34">
        <v>1.9237E-4</v>
      </c>
      <c r="Z34" s="3">
        <v>6.1442899999999995E-7</v>
      </c>
      <c r="AA34" s="4">
        <f>Z34/Y34</f>
        <v>3.1939959453137182E-3</v>
      </c>
      <c r="AC34">
        <f>1/AE34</f>
        <v>35.598970477773783</v>
      </c>
      <c r="AD34">
        <f t="shared" ref="AD34:AD36" si="28">AC34*AG34</f>
        <v>2.2514235309799533</v>
      </c>
      <c r="AE34">
        <v>2.80907E-2</v>
      </c>
      <c r="AF34">
        <v>1.7765700000000001E-3</v>
      </c>
      <c r="AG34" s="4">
        <f>AF34/AE34</f>
        <v>6.3244062981698573E-2</v>
      </c>
      <c r="AI34">
        <f>1/AK34</f>
        <v>159.35086830288139</v>
      </c>
      <c r="AJ34">
        <f t="shared" si="27"/>
        <v>5.4740057435670613</v>
      </c>
      <c r="AK34">
        <v>6.2754600000000001E-3</v>
      </c>
      <c r="AL34">
        <v>2.1557400000000001E-4</v>
      </c>
      <c r="AM34" s="4">
        <f>AL34/AK34</f>
        <v>3.4351904083525349E-2</v>
      </c>
      <c r="AO34" s="4">
        <v>0.12709699999999999</v>
      </c>
      <c r="AP34">
        <v>3.4178899999999998E-3</v>
      </c>
      <c r="AQ34" s="4">
        <f>AP34/AO34</f>
        <v>2.6891980141152034E-2</v>
      </c>
      <c r="AS34" s="4">
        <v>7.1775900000000004E-2</v>
      </c>
      <c r="AT34">
        <v>3.4483000000000001E-3</v>
      </c>
      <c r="AU34" s="4">
        <f>AT34/AS34</f>
        <v>4.80425881110512E-2</v>
      </c>
    </row>
    <row r="35" spans="1:47" x14ac:dyDescent="0.25">
      <c r="A35">
        <v>280</v>
      </c>
      <c r="B35">
        <f t="shared" si="22"/>
        <v>285.51052999999996</v>
      </c>
      <c r="C35">
        <v>0.9</v>
      </c>
      <c r="D35" s="8">
        <v>69.349999999999994</v>
      </c>
      <c r="E35" s="8"/>
      <c r="F35" s="13">
        <f t="shared" si="23"/>
        <v>2.5730719112492362E-2</v>
      </c>
      <c r="G35" s="11">
        <f>SUM(J35:L35)/SUM(I35:L35)</f>
        <v>9.9018160816274139E-2</v>
      </c>
      <c r="H35" s="11">
        <f t="shared" si="24"/>
        <v>1.0037483717627558E-3</v>
      </c>
      <c r="I35" s="1">
        <v>98280</v>
      </c>
      <c r="J35" s="1">
        <v>9723</v>
      </c>
      <c r="K35" s="1"/>
      <c r="L35" s="1">
        <v>1078</v>
      </c>
      <c r="M35" s="1"/>
      <c r="O35" s="4">
        <f>I35/SUM(I35:M35)</f>
        <v>0.90098183918372587</v>
      </c>
      <c r="P35" s="4">
        <f>J35/SUM(I35:M35)</f>
        <v>8.9135596483347235E-2</v>
      </c>
      <c r="Q35" s="4">
        <f t="shared" si="25"/>
        <v>8.8020933654882186E-2</v>
      </c>
      <c r="R35" s="14">
        <f t="shared" si="26"/>
        <v>1.012663610600127</v>
      </c>
      <c r="S35" s="4">
        <f>L35/SUM(I35:M35)</f>
        <v>9.8825643329269082E-3</v>
      </c>
      <c r="X35">
        <f>Y35 * 1000*1000</f>
        <v>133.994</v>
      </c>
      <c r="Y35">
        <v>1.3399399999999999E-4</v>
      </c>
      <c r="Z35" s="3">
        <v>5.7796600000000003E-7</v>
      </c>
      <c r="AA35" s="4">
        <f>Z35/Y35</f>
        <v>4.3133722405480851E-3</v>
      </c>
      <c r="AC35">
        <f>1/AE35</f>
        <v>38.8648358737981</v>
      </c>
      <c r="AD35">
        <f>AC35*AG35</f>
        <v>2.6993102889456604</v>
      </c>
      <c r="AE35">
        <v>2.5730200000000002E-2</v>
      </c>
      <c r="AF35">
        <v>1.78706E-3</v>
      </c>
      <c r="AG35" s="4">
        <f>AF35/AE35</f>
        <v>6.9453793596629634E-2</v>
      </c>
      <c r="AI35">
        <f>1/AK35</f>
        <v>165.24282433035344</v>
      </c>
      <c r="AJ35">
        <f t="shared" si="27"/>
        <v>6.8096415816624827</v>
      </c>
      <c r="AK35">
        <v>6.0517000000000001E-3</v>
      </c>
      <c r="AL35">
        <v>2.4939E-4</v>
      </c>
      <c r="AM35" s="4">
        <f>AL35/AK35</f>
        <v>4.1209907959746848E-2</v>
      </c>
      <c r="AO35" s="4">
        <v>0.12050900000000001</v>
      </c>
      <c r="AP35">
        <v>4.3524100000000001E-3</v>
      </c>
      <c r="AQ35" s="4">
        <f>AP35/AO35</f>
        <v>3.6116887535370804E-2</v>
      </c>
      <c r="AS35" s="4">
        <v>7.8966499999999995E-2</v>
      </c>
      <c r="AT35">
        <v>4.2372299999999998E-3</v>
      </c>
      <c r="AU35" s="4">
        <f>AT35/AS35</f>
        <v>5.3658576738237103E-2</v>
      </c>
    </row>
    <row r="36" spans="1:47" x14ac:dyDescent="0.25">
      <c r="A36">
        <v>275</v>
      </c>
      <c r="B36">
        <f t="shared" si="22"/>
        <v>282.64027999999996</v>
      </c>
      <c r="C36">
        <v>0.9</v>
      </c>
      <c r="D36">
        <v>69.2</v>
      </c>
      <c r="F36" s="13">
        <f t="shared" si="23"/>
        <v>2.7189360576689081E-2</v>
      </c>
      <c r="G36" s="11">
        <f>SUM(J36:L36)/SUM(I36:L36)</f>
        <v>0.10440172799932068</v>
      </c>
      <c r="H36" s="11">
        <f t="shared" si="24"/>
        <v>1.1123508817600337E-3</v>
      </c>
      <c r="I36" s="1">
        <v>84377</v>
      </c>
      <c r="J36" s="1">
        <v>8844</v>
      </c>
      <c r="K36" s="1"/>
      <c r="L36" s="1">
        <v>992</v>
      </c>
      <c r="O36" s="4">
        <f>I36/SUM(I36:M36)</f>
        <v>0.89559827200067932</v>
      </c>
      <c r="P36" s="4">
        <f>J36/SUM(I36:M36)</f>
        <v>9.3872395529279395E-2</v>
      </c>
      <c r="Q36" s="4">
        <f t="shared" si="25"/>
        <v>9.2178334304233625E-2</v>
      </c>
      <c r="R36" s="14">
        <f t="shared" si="26"/>
        <v>1.0183780845882346</v>
      </c>
      <c r="S36" s="4">
        <f>L36/SUM(I36:M36)</f>
        <v>1.0529332470041289E-2</v>
      </c>
      <c r="X36">
        <f>Y36 * 1000*1000</f>
        <v>114.9</v>
      </c>
      <c r="Y36">
        <v>1.149E-4</v>
      </c>
      <c r="Z36" s="3">
        <v>5.85997E-7</v>
      </c>
      <c r="AA36" s="4">
        <f>Z36/Y36</f>
        <v>5.1000609225413402E-3</v>
      </c>
      <c r="AC36">
        <f>1/AE36</f>
        <v>40.954904554594933</v>
      </c>
      <c r="AD36">
        <f t="shared" si="28"/>
        <v>2.6655718458851489</v>
      </c>
      <c r="AE36">
        <v>2.4417100000000001E-2</v>
      </c>
      <c r="AF36">
        <v>1.5892E-3</v>
      </c>
      <c r="AG36" s="4">
        <f>AF36/AE36</f>
        <v>6.5085534318162275E-2</v>
      </c>
      <c r="AI36">
        <f>1/AK36</f>
        <v>168.78064423571905</v>
      </c>
      <c r="AJ36">
        <f t="shared" si="27"/>
        <v>6.4057650619599542</v>
      </c>
      <c r="AK36">
        <v>5.9248499999999997E-3</v>
      </c>
      <c r="AL36">
        <v>2.2486699999999999E-4</v>
      </c>
      <c r="AM36" s="4">
        <f>AL36/AK36</f>
        <v>3.7953197127353434E-2</v>
      </c>
      <c r="AO36" s="4">
        <v>0.12959899999999999</v>
      </c>
      <c r="AP36">
        <v>4.4541499999999996E-3</v>
      </c>
      <c r="AQ36" s="4">
        <f>AP36/AO36</f>
        <v>3.4368706548661643E-2</v>
      </c>
      <c r="AS36" s="4">
        <v>8.2481200000000005E-2</v>
      </c>
      <c r="AT36">
        <v>4.4689600000000001E-3</v>
      </c>
      <c r="AU36" s="4">
        <f>AT36/AS36</f>
        <v>5.4181558949190842E-2</v>
      </c>
    </row>
    <row r="38" spans="1:47" x14ac:dyDescent="0.25">
      <c r="A38" t="s">
        <v>0</v>
      </c>
      <c r="C38" t="s">
        <v>2</v>
      </c>
      <c r="D38" t="s">
        <v>1</v>
      </c>
      <c r="G38" s="11" t="s">
        <v>14</v>
      </c>
      <c r="H38" s="11"/>
      <c r="I38" t="s">
        <v>10</v>
      </c>
      <c r="J38" t="s">
        <v>11</v>
      </c>
      <c r="L38" t="s">
        <v>12</v>
      </c>
      <c r="M38" t="s">
        <v>13</v>
      </c>
      <c r="O38" t="s">
        <v>25</v>
      </c>
      <c r="P38" t="s">
        <v>26</v>
      </c>
      <c r="S38" t="s">
        <v>27</v>
      </c>
      <c r="T38" s="4" t="s">
        <v>28</v>
      </c>
      <c r="X38" t="s">
        <v>23</v>
      </c>
      <c r="Y38" t="s">
        <v>3</v>
      </c>
      <c r="Z38" t="s">
        <v>24</v>
      </c>
      <c r="AA38" s="4" t="s">
        <v>20</v>
      </c>
      <c r="AC38" t="s">
        <v>21</v>
      </c>
      <c r="AE38" t="s">
        <v>4</v>
      </c>
      <c r="AF38" t="s">
        <v>15</v>
      </c>
      <c r="AG38" t="s">
        <v>20</v>
      </c>
      <c r="AI38" s="6" t="s">
        <v>22</v>
      </c>
      <c r="AJ38" s="6"/>
      <c r="AK38" t="s">
        <v>5</v>
      </c>
      <c r="AL38" t="s">
        <v>16</v>
      </c>
      <c r="AM38" t="s">
        <v>20</v>
      </c>
      <c r="AO38" s="4" t="s">
        <v>7</v>
      </c>
      <c r="AP38" t="s">
        <v>18</v>
      </c>
      <c r="AQ38" t="s">
        <v>20</v>
      </c>
      <c r="AR38" s="2"/>
      <c r="AS38" s="4" t="s">
        <v>8</v>
      </c>
      <c r="AT38" t="s">
        <v>19</v>
      </c>
      <c r="AU38" s="2" t="s">
        <v>20</v>
      </c>
    </row>
    <row r="39" spans="1:47" x14ac:dyDescent="0.25">
      <c r="A39">
        <v>295</v>
      </c>
      <c r="C39">
        <v>1</v>
      </c>
      <c r="D39">
        <v>70.010000000000005</v>
      </c>
      <c r="G39" s="11"/>
      <c r="H39" s="11"/>
      <c r="I39" s="1"/>
      <c r="J39" s="1"/>
      <c r="K39" s="1"/>
      <c r="L39" s="1"/>
      <c r="M39" s="1"/>
      <c r="O39" s="4" t="e">
        <f>I39/SUM(I39:M39)</f>
        <v>#DIV/0!</v>
      </c>
      <c r="P39" s="4" t="e">
        <f>J39/SUM(I39:M39)</f>
        <v>#DIV/0!</v>
      </c>
      <c r="Q39" s="4"/>
      <c r="S39" s="4" t="e">
        <f>L39/SUM(I39:M39)</f>
        <v>#DIV/0!</v>
      </c>
      <c r="T39" s="4" t="e">
        <f>M39/SUM(I39:M39)</f>
        <v>#DIV/0!</v>
      </c>
      <c r="X39">
        <f t="shared" ref="X39:X44" si="29">Y39 * 1000*1000</f>
        <v>0</v>
      </c>
      <c r="Z39" s="3"/>
      <c r="AA39" s="4" t="e">
        <f t="shared" ref="AA39:AA44" si="30">Z39/Y39</f>
        <v>#DIV/0!</v>
      </c>
    </row>
    <row r="40" spans="1:47" x14ac:dyDescent="0.25">
      <c r="A40">
        <v>293</v>
      </c>
      <c r="B40">
        <f>$B$1*A40+$B$2</f>
        <v>292.97317999999996</v>
      </c>
      <c r="C40">
        <v>1</v>
      </c>
      <c r="D40">
        <v>69.94</v>
      </c>
      <c r="F40" s="13">
        <f>1 - (1 - G40)^(1/4)</f>
        <v>2.8266980095629224E-2</v>
      </c>
      <c r="G40" s="11">
        <f>SUM(J40:L40)/SUM(I40:L40)</f>
        <v>0.10836349273813051</v>
      </c>
      <c r="H40" s="11">
        <f t="shared" ref="H40:H44" si="31">SQRT(1 / I40 + 1 / (J40 + L40))*G40</f>
        <v>7.2233023744660988E-4</v>
      </c>
      <c r="I40" s="1">
        <v>207688</v>
      </c>
      <c r="J40" s="1">
        <v>23884</v>
      </c>
      <c r="K40" s="1"/>
      <c r="L40" s="1">
        <v>1357</v>
      </c>
      <c r="M40" s="1"/>
      <c r="O40" s="4">
        <f t="shared" ref="O40:O42" si="32">I40/SUM(I40:M40)</f>
        <v>0.89163650726186949</v>
      </c>
      <c r="P40" s="4">
        <f t="shared" ref="P40:P42" si="33">J40/SUM(I40:M40)</f>
        <v>0.10253768315667006</v>
      </c>
      <c r="Q40" s="4">
        <f>4*F40*(1 - F40)^6</f>
        <v>9.5196540770361576E-2</v>
      </c>
      <c r="R40" s="14">
        <f t="shared" ref="R40:R44" si="34">P40/Q40</f>
        <v>1.0771156423006714</v>
      </c>
      <c r="S40" s="4">
        <f t="shared" ref="S40:S42" si="35">L40/SUM(I40:M40)</f>
        <v>5.8258095814604453E-3</v>
      </c>
      <c r="X40">
        <f t="shared" si="29"/>
        <v>312.38099999999997</v>
      </c>
      <c r="Y40">
        <v>3.1238099999999998E-4</v>
      </c>
      <c r="Z40" s="3">
        <v>8.5654100000000005E-7</v>
      </c>
      <c r="AA40" s="4">
        <f t="shared" si="30"/>
        <v>2.7419753442110761E-3</v>
      </c>
      <c r="AC40">
        <f>1/AE40</f>
        <v>34.159772086000643</v>
      </c>
      <c r="AD40">
        <f t="shared" ref="AD40:AD44" si="36">AC40*AG40</f>
        <v>1.3553894442469201</v>
      </c>
      <c r="AE40">
        <v>2.92742E-2</v>
      </c>
      <c r="AF40">
        <v>1.16154E-3</v>
      </c>
      <c r="AG40" s="4">
        <f>AF40/AE40</f>
        <v>3.9677941668773184E-2</v>
      </c>
      <c r="AI40">
        <f>1/AK40</f>
        <v>173.25947859292512</v>
      </c>
      <c r="AJ40">
        <f t="shared" ref="AJ40:AJ44" si="37">AI40*AM40</f>
        <v>4.9745431988807418</v>
      </c>
      <c r="AK40">
        <v>5.7716900000000003E-3</v>
      </c>
      <c r="AL40">
        <v>1.6571399999999999E-4</v>
      </c>
      <c r="AM40" s="4">
        <f>AL40/AK40</f>
        <v>2.8711521235547991E-2</v>
      </c>
      <c r="AO40" s="4">
        <v>0.138381</v>
      </c>
      <c r="AP40">
        <v>2.6224E-3</v>
      </c>
      <c r="AQ40" s="4">
        <f>AP40/AO40</f>
        <v>1.8950578475368726E-2</v>
      </c>
      <c r="AS40" s="4">
        <v>9.3510800000000005E-2</v>
      </c>
      <c r="AT40">
        <v>2.6658900000000002E-3</v>
      </c>
      <c r="AU40" s="4">
        <f>AT40/AS40</f>
        <v>2.8508899506794937E-2</v>
      </c>
    </row>
    <row r="41" spans="1:47" x14ac:dyDescent="0.25">
      <c r="A41">
        <v>290</v>
      </c>
      <c r="B41">
        <f t="shared" ref="B41:B44" si="38">$B$1*A41+$B$2</f>
        <v>291.25102999999996</v>
      </c>
      <c r="C41">
        <v>1</v>
      </c>
      <c r="D41">
        <v>69.83</v>
      </c>
      <c r="F41" s="13">
        <f>1 - (1 - G41)^(1/4)</f>
        <v>2.8696368388427262E-2</v>
      </c>
      <c r="G41" s="11">
        <f>SUM(J41:L41)/SUM(I41:L41)</f>
        <v>0.10993842980040196</v>
      </c>
      <c r="H41" s="11">
        <f t="shared" si="31"/>
        <v>8.1039311176724527E-4</v>
      </c>
      <c r="I41" s="1">
        <v>167401</v>
      </c>
      <c r="J41" s="1">
        <v>19386</v>
      </c>
      <c r="K41" s="1"/>
      <c r="L41" s="1">
        <v>1291</v>
      </c>
      <c r="M41" s="1"/>
      <c r="O41" s="4">
        <f t="shared" si="32"/>
        <v>0.89006157019959808</v>
      </c>
      <c r="P41" s="4">
        <f t="shared" si="33"/>
        <v>0.10307425642552558</v>
      </c>
      <c r="Q41" s="4">
        <f t="shared" ref="Q41:Q44" si="39">4*F41*(1 - F41)^6</f>
        <v>9.6386676445341088E-2</v>
      </c>
      <c r="R41" s="14">
        <f t="shared" si="34"/>
        <v>1.0693828257889655</v>
      </c>
      <c r="S41" s="4">
        <f t="shared" si="35"/>
        <v>6.8641733748763811E-3</v>
      </c>
      <c r="X41">
        <f t="shared" si="29"/>
        <v>255.33799999999997</v>
      </c>
      <c r="Y41">
        <v>2.5533799999999997E-4</v>
      </c>
      <c r="Z41" s="3">
        <v>7.3885199999999998E-7</v>
      </c>
      <c r="AA41" s="4">
        <f t="shared" si="30"/>
        <v>2.8936233541423527E-3</v>
      </c>
      <c r="AC41">
        <f>1/AE41</f>
        <v>35.078857271145537</v>
      </c>
      <c r="AD41">
        <f t="shared" si="36"/>
        <v>1.623839325529052</v>
      </c>
      <c r="AE41">
        <v>2.85072E-2</v>
      </c>
      <c r="AF41">
        <v>1.31963E-3</v>
      </c>
      <c r="AG41" s="4">
        <f>AF41/AE41</f>
        <v>4.6291112420721786E-2</v>
      </c>
      <c r="AI41">
        <f>1/AK41</f>
        <v>164.82610845557934</v>
      </c>
      <c r="AJ41">
        <f t="shared" si="37"/>
        <v>5.4890055389125036</v>
      </c>
      <c r="AK41">
        <v>6.0670000000000003E-3</v>
      </c>
      <c r="AL41">
        <v>2.0204199999999999E-4</v>
      </c>
      <c r="AM41" s="4">
        <f>AL41/AK41</f>
        <v>3.3301796604582164E-2</v>
      </c>
      <c r="AO41" s="4">
        <v>0.136215</v>
      </c>
      <c r="AP41">
        <v>3.25261E-3</v>
      </c>
      <c r="AQ41" s="4">
        <f>AP41/AO41</f>
        <v>2.3878500899313586E-2</v>
      </c>
      <c r="AS41" s="4">
        <v>9.7086699999999998E-2</v>
      </c>
      <c r="AT41">
        <v>3.2228399999999998E-3</v>
      </c>
      <c r="AU41" s="4">
        <f>AT41/AS41</f>
        <v>3.3195484036433416E-2</v>
      </c>
    </row>
    <row r="42" spans="1:47" x14ac:dyDescent="0.25">
      <c r="A42">
        <v>288</v>
      </c>
      <c r="B42">
        <f t="shared" si="38"/>
        <v>290.10292999999996</v>
      </c>
      <c r="C42">
        <v>1</v>
      </c>
      <c r="D42">
        <f>68.75+1</f>
        <v>69.75</v>
      </c>
      <c r="F42" s="13">
        <f t="shared" ref="F42:F44" si="40">1 - (1 - G42)^(1/4)</f>
        <v>2.8968494678406342E-2</v>
      </c>
      <c r="G42" s="11">
        <f>SUM(J42:L42)/SUM(I42:L42)</f>
        <v>0.11093547079114538</v>
      </c>
      <c r="H42" s="11">
        <f t="shared" si="31"/>
        <v>8.5629971224711148E-4</v>
      </c>
      <c r="I42" s="1">
        <v>151293</v>
      </c>
      <c r="J42" s="1">
        <v>17867</v>
      </c>
      <c r="K42" s="1"/>
      <c r="L42" s="1">
        <v>1011</v>
      </c>
      <c r="M42" s="1"/>
      <c r="O42" s="4">
        <f t="shared" si="32"/>
        <v>0.88906452920885459</v>
      </c>
      <c r="P42" s="4">
        <f t="shared" si="33"/>
        <v>0.104994387997955</v>
      </c>
      <c r="Q42" s="4">
        <f t="shared" si="39"/>
        <v>9.7137259089361661E-2</v>
      </c>
      <c r="R42" s="14">
        <f t="shared" si="34"/>
        <v>1.0808868706225812</v>
      </c>
      <c r="S42" s="4">
        <f t="shared" si="35"/>
        <v>5.9410827931903791E-3</v>
      </c>
      <c r="X42">
        <f t="shared" si="29"/>
        <v>224.72900000000001</v>
      </c>
      <c r="Y42">
        <v>2.2472900000000001E-4</v>
      </c>
      <c r="Z42" s="3">
        <v>6.9275899999999999E-7</v>
      </c>
      <c r="AA42" s="4">
        <f t="shared" si="30"/>
        <v>3.082641759630488E-3</v>
      </c>
      <c r="AC42">
        <f>1/AE42</f>
        <v>33.699080689078805</v>
      </c>
      <c r="AD42">
        <f t="shared" si="36"/>
        <v>1.6602768371601893</v>
      </c>
      <c r="AE42">
        <v>2.96744E-2</v>
      </c>
      <c r="AF42">
        <v>1.46199E-3</v>
      </c>
      <c r="AG42" s="4">
        <f>AF42/AE42</f>
        <v>4.9267718976626317E-2</v>
      </c>
      <c r="AI42">
        <f>1/AK42</f>
        <v>165.19068787054337</v>
      </c>
      <c r="AJ42">
        <f t="shared" si="37"/>
        <v>4.8832356190454087</v>
      </c>
      <c r="AK42">
        <v>6.0536100000000001E-3</v>
      </c>
      <c r="AL42">
        <v>1.7895199999999999E-4</v>
      </c>
      <c r="AM42" s="4">
        <f>AL42/AK42</f>
        <v>2.9561203975809473E-2</v>
      </c>
      <c r="AO42" s="4">
        <v>0.14887300000000001</v>
      </c>
      <c r="AP42">
        <v>3.0992799999999998E-3</v>
      </c>
      <c r="AQ42" s="4">
        <f>AP42/AO42</f>
        <v>2.0818281353905677E-2</v>
      </c>
      <c r="AS42" s="4">
        <v>9.2839699999999997E-2</v>
      </c>
      <c r="AT42">
        <v>3.1413999999999999E-3</v>
      </c>
      <c r="AU42" s="4">
        <f>AT42/AS42</f>
        <v>3.3836817654516335E-2</v>
      </c>
    </row>
    <row r="43" spans="1:47" x14ac:dyDescent="0.25">
      <c r="A43">
        <v>285</v>
      </c>
      <c r="B43">
        <f t="shared" si="38"/>
        <v>288.38077999999996</v>
      </c>
      <c r="C43">
        <v>1</v>
      </c>
      <c r="D43">
        <v>69.650000000000006</v>
      </c>
      <c r="F43" s="13">
        <f t="shared" si="40"/>
        <v>2.8996004712501189E-2</v>
      </c>
      <c r="G43" s="11">
        <f>SUM(J43:L43)/SUM(I43:L43)</f>
        <v>0.11103621790807712</v>
      </c>
      <c r="H43" s="11">
        <f t="shared" si="31"/>
        <v>9.1300271042134295E-4</v>
      </c>
      <c r="I43" s="1">
        <v>133205</v>
      </c>
      <c r="J43" s="1">
        <v>15697</v>
      </c>
      <c r="K43" s="1"/>
      <c r="L43" s="1">
        <v>941</v>
      </c>
      <c r="M43" s="1"/>
      <c r="O43" s="4">
        <f>I43/SUM(I43:M43)</f>
        <v>0.88896378209192284</v>
      </c>
      <c r="P43" s="4">
        <f>J43/SUM(I43:M43)</f>
        <v>0.10475631160614776</v>
      </c>
      <c r="Q43" s="4">
        <f t="shared" si="39"/>
        <v>9.7212979504909577E-2</v>
      </c>
      <c r="R43" s="14">
        <f t="shared" si="34"/>
        <v>1.0775959356420839</v>
      </c>
      <c r="S43" s="4">
        <f>L43/SUM(I43:M43)</f>
        <v>6.2799063019293531E-3</v>
      </c>
      <c r="X43">
        <f t="shared" si="29"/>
        <v>196.364</v>
      </c>
      <c r="Y43">
        <v>1.9636400000000001E-4</v>
      </c>
      <c r="Z43" s="3">
        <v>7.7548299999999998E-7</v>
      </c>
      <c r="AA43" s="4">
        <f t="shared" si="30"/>
        <v>3.9492116681265404E-3</v>
      </c>
      <c r="AC43">
        <f>1/AE43</f>
        <v>35.907545252483906</v>
      </c>
      <c r="AD43">
        <f t="shared" si="36"/>
        <v>1.9181428948381198</v>
      </c>
      <c r="AE43">
        <v>2.78493E-2</v>
      </c>
      <c r="AF43">
        <v>1.4876799999999999E-3</v>
      </c>
      <c r="AG43" s="4">
        <f>AF43/AE43</f>
        <v>5.341893692121525E-2</v>
      </c>
      <c r="AI43">
        <f>1/AK43</f>
        <v>164.92533005681676</v>
      </c>
      <c r="AJ43">
        <f t="shared" si="37"/>
        <v>5.1853686857448968</v>
      </c>
      <c r="AK43">
        <v>6.0633500000000003E-3</v>
      </c>
      <c r="AL43">
        <v>1.90636E-4</v>
      </c>
      <c r="AM43" s="4">
        <f>AL43/AK43</f>
        <v>3.1440705220711324E-2</v>
      </c>
      <c r="AO43" s="4">
        <v>0.15032899999999999</v>
      </c>
      <c r="AP43">
        <v>3.5830100000000002E-3</v>
      </c>
      <c r="AQ43" s="4">
        <f>AP43/AO43</f>
        <v>2.3834456425573247E-2</v>
      </c>
      <c r="AS43" s="4">
        <v>9.39633E-2</v>
      </c>
      <c r="AT43">
        <v>3.56742E-3</v>
      </c>
      <c r="AU43" s="4">
        <f>AT43/AS43</f>
        <v>3.7966099530348553E-2</v>
      </c>
    </row>
    <row r="44" spans="1:47" x14ac:dyDescent="0.25">
      <c r="A44">
        <v>282</v>
      </c>
      <c r="B44">
        <f t="shared" si="38"/>
        <v>286.65862999999996</v>
      </c>
      <c r="C44">
        <v>1</v>
      </c>
      <c r="D44">
        <v>69.53</v>
      </c>
      <c r="F44" s="13">
        <f t="shared" si="40"/>
        <v>2.8817133819519225E-2</v>
      </c>
      <c r="G44" s="11">
        <f>SUM(J44:L44)/SUM(I44:L44)</f>
        <v>0.11038100458648756</v>
      </c>
      <c r="H44" s="11">
        <f t="shared" si="31"/>
        <v>9.278644324848597E-4</v>
      </c>
      <c r="I44" s="1">
        <v>128211</v>
      </c>
      <c r="J44" s="1">
        <v>15019</v>
      </c>
      <c r="K44" s="1"/>
      <c r="L44" s="1">
        <v>889</v>
      </c>
      <c r="M44" s="1"/>
      <c r="O44" s="4">
        <f>I44/SUM(I44:M44)</f>
        <v>0.88961899541351241</v>
      </c>
      <c r="P44" s="4">
        <f>J44/SUM(I44:M44)</f>
        <v>0.1042124910664104</v>
      </c>
      <c r="Q44" s="4">
        <f t="shared" si="39"/>
        <v>9.6720124276877914E-2</v>
      </c>
      <c r="R44" s="14">
        <f t="shared" si="34"/>
        <v>1.0774644040787655</v>
      </c>
      <c r="S44" s="4">
        <f>L44/SUM(I44:M44)</f>
        <v>6.1685135200771589E-3</v>
      </c>
      <c r="X44">
        <f t="shared" si="29"/>
        <v>203.52099999999999</v>
      </c>
      <c r="Y44">
        <v>2.0352099999999999E-4</v>
      </c>
      <c r="Z44" s="3">
        <v>6.9511500000000001E-7</v>
      </c>
      <c r="AA44" s="4">
        <f t="shared" si="30"/>
        <v>3.415446071904128E-3</v>
      </c>
      <c r="AC44">
        <f>1/AE44</f>
        <v>35.918766118546294</v>
      </c>
      <c r="AD44">
        <f t="shared" si="36"/>
        <v>1.5954993964146837</v>
      </c>
      <c r="AE44">
        <v>2.78406E-2</v>
      </c>
      <c r="AF44">
        <v>1.23667E-3</v>
      </c>
      <c r="AG44" s="4">
        <f>AF44/AE44</f>
        <v>4.4419660495822647E-2</v>
      </c>
      <c r="AI44">
        <f>1/AK44</f>
        <v>179.20536755916913</v>
      </c>
      <c r="AJ44">
        <f t="shared" si="37"/>
        <v>5.6060467085527197</v>
      </c>
      <c r="AK44">
        <v>5.5801899999999996E-3</v>
      </c>
      <c r="AL44">
        <v>1.7456399999999999E-4</v>
      </c>
      <c r="AM44" s="4">
        <f>AL44/AK44</f>
        <v>3.1282805782598802E-2</v>
      </c>
      <c r="AO44" s="4">
        <v>0.14457300000000001</v>
      </c>
      <c r="AP44">
        <v>3.14234E-3</v>
      </c>
      <c r="AQ44" s="4">
        <f>AP44/AO44</f>
        <v>2.1735317106236985E-2</v>
      </c>
      <c r="AS44" s="4">
        <v>0.102896</v>
      </c>
      <c r="AT44">
        <v>3.1675700000000002E-3</v>
      </c>
      <c r="AU44" s="4">
        <f>AT44/AS44</f>
        <v>3.0784189861607837E-2</v>
      </c>
    </row>
    <row r="45" spans="1:47" x14ac:dyDescent="0.25">
      <c r="G45" s="11"/>
      <c r="H45" s="11"/>
      <c r="I45" s="1"/>
      <c r="J45" s="1"/>
      <c r="K45" s="1"/>
      <c r="L45" s="1"/>
      <c r="M45" s="1"/>
      <c r="O45" s="4"/>
      <c r="P45" s="4"/>
      <c r="Q45" s="4"/>
      <c r="S45" s="4"/>
      <c r="Z45" s="3"/>
      <c r="AA45" s="4"/>
      <c r="AG45" s="4"/>
      <c r="AM45" s="4"/>
      <c r="AQ45" s="4"/>
      <c r="AU45" s="4"/>
    </row>
    <row r="46" spans="1:47" x14ac:dyDescent="0.25">
      <c r="A46">
        <v>280</v>
      </c>
      <c r="C46">
        <v>1</v>
      </c>
      <c r="D46" s="8">
        <v>69.45</v>
      </c>
      <c r="E46" s="8"/>
      <c r="G46" s="11"/>
      <c r="H46" s="11"/>
      <c r="I46" s="1"/>
      <c r="J46" s="1"/>
      <c r="K46" s="1"/>
      <c r="L46" s="1"/>
      <c r="M46" s="1"/>
      <c r="O46" s="4"/>
      <c r="P46" s="4"/>
      <c r="Q46" s="4"/>
      <c r="S46" s="4"/>
      <c r="Z46" s="3"/>
      <c r="AA46" s="4"/>
      <c r="AG46" s="4"/>
      <c r="AM46" s="4"/>
      <c r="AQ46" s="4"/>
      <c r="AU46" s="4"/>
    </row>
    <row r="47" spans="1:47" x14ac:dyDescent="0.25">
      <c r="A47">
        <v>280</v>
      </c>
      <c r="B47">
        <f t="shared" ref="B47" si="41">$B$1*A47+$B$2</f>
        <v>285.51052999999996</v>
      </c>
      <c r="C47">
        <v>1</v>
      </c>
      <c r="D47" s="8">
        <v>69.48</v>
      </c>
      <c r="E47" s="8"/>
      <c r="F47" s="13">
        <f t="shared" ref="F47:F50" si="42">1 - (1 - G47)^(1/4)</f>
        <v>2.8705350754687498E-2</v>
      </c>
      <c r="G47" s="11">
        <f>SUM(J47:L47)/SUM(I47:L47)</f>
        <v>0.10997135358594783</v>
      </c>
      <c r="H47" s="11">
        <f t="shared" ref="H47" si="43">SQRT(1 / I47 + 1 / (J47 + L47))*G47</f>
        <v>1.0294368061515098E-3</v>
      </c>
      <c r="I47" s="1">
        <v>103772</v>
      </c>
      <c r="J47" s="1">
        <v>12209</v>
      </c>
      <c r="K47" s="1"/>
      <c r="L47" s="1">
        <v>613</v>
      </c>
      <c r="M47" s="1"/>
      <c r="O47" s="4">
        <f>I47/SUM(I47:M47)</f>
        <v>0.89002864641405222</v>
      </c>
      <c r="P47" s="4">
        <f>J47/SUM(I47:M47)</f>
        <v>0.10471379316259842</v>
      </c>
      <c r="Q47" s="4">
        <f t="shared" ref="Q47:Q50" si="44">4*F47*(1 - F47)^6</f>
        <v>9.6411497122951578E-2</v>
      </c>
      <c r="R47" s="14">
        <f t="shared" ref="R47:R49" si="45">P47/Q47</f>
        <v>1.0861131326387257</v>
      </c>
      <c r="S47" s="4">
        <f>L47/SUM(I47:M47)</f>
        <v>5.2575604233494003E-3</v>
      </c>
      <c r="X47">
        <f>Y47 * 1000*1000</f>
        <v>151.65099999999998</v>
      </c>
      <c r="Y47">
        <v>1.5165099999999999E-4</v>
      </c>
      <c r="Z47" s="3">
        <v>6.1923999999999998E-7</v>
      </c>
      <c r="AA47" s="4">
        <f>Z47/Y47</f>
        <v>4.0833228926944101E-3</v>
      </c>
      <c r="AC47">
        <f>1/AE47</f>
        <v>35.425441843823393</v>
      </c>
      <c r="AD47">
        <f t="shared" ref="AD47:AD50" si="46">AC47*AG47</f>
        <v>1.8096300035764272</v>
      </c>
      <c r="AE47">
        <v>2.8228300000000001E-2</v>
      </c>
      <c r="AF47">
        <v>1.44198E-3</v>
      </c>
      <c r="AG47" s="4">
        <f>AF47/AE47</f>
        <v>5.1082778629956464E-2</v>
      </c>
      <c r="AI47">
        <f>1/AK47</f>
        <v>170.4837989245882</v>
      </c>
      <c r="AJ47">
        <f t="shared" ref="AJ47" si="47">AI47*AM47</f>
        <v>4.9990165607678367</v>
      </c>
      <c r="AK47">
        <v>5.86566E-3</v>
      </c>
      <c r="AL47">
        <v>1.71996E-4</v>
      </c>
      <c r="AM47" s="4">
        <f>AL47/AK47</f>
        <v>2.932253147983347E-2</v>
      </c>
      <c r="AO47" s="4">
        <v>0.153254</v>
      </c>
      <c r="AP47">
        <v>3.4712800000000002E-3</v>
      </c>
      <c r="AQ47" s="4">
        <f>AP47/AO47</f>
        <v>2.2650501781356441E-2</v>
      </c>
      <c r="AS47" s="4">
        <v>9.9498100000000006E-2</v>
      </c>
      <c r="AT47">
        <v>3.49673E-3</v>
      </c>
      <c r="AU47" s="4">
        <f>AT47/AS47</f>
        <v>3.5143686160841257E-2</v>
      </c>
    </row>
    <row r="48" spans="1:47" x14ac:dyDescent="0.25">
      <c r="D48" s="8"/>
      <c r="E48" s="8"/>
      <c r="G48" s="11"/>
      <c r="H48" s="11"/>
      <c r="I48" s="1"/>
      <c r="J48" s="1"/>
      <c r="K48" s="1"/>
      <c r="L48" s="1"/>
      <c r="M48" s="1"/>
      <c r="O48" s="4"/>
      <c r="P48" s="4"/>
      <c r="Q48" s="4"/>
      <c r="S48" s="4"/>
      <c r="Z48" s="3"/>
      <c r="AA48" s="4"/>
      <c r="AG48" s="4"/>
      <c r="AM48" s="4"/>
      <c r="AQ48" s="4"/>
      <c r="AU48" s="4"/>
    </row>
    <row r="49" spans="1:47" x14ac:dyDescent="0.25">
      <c r="A49">
        <v>278</v>
      </c>
      <c r="B49">
        <f t="shared" ref="B49:B50" si="48">$B$1*A49+$B$2</f>
        <v>284.36242999999996</v>
      </c>
      <c r="C49">
        <v>1</v>
      </c>
      <c r="D49" s="8">
        <v>69.38</v>
      </c>
      <c r="E49" s="8"/>
      <c r="F49" s="13">
        <f t="shared" si="42"/>
        <v>2.9286846567872171E-2</v>
      </c>
      <c r="G49" s="11">
        <f>SUM(J49:L49)/SUM(I49:L49)</f>
        <v>0.11210081388135296</v>
      </c>
      <c r="H49" s="11">
        <f t="shared" ref="H49:H50" si="49">SQRT(1 / I49 + 1 / (J49 + L49))*G49</f>
        <v>1.0812065438567139E-3</v>
      </c>
      <c r="I49" s="1">
        <v>95894</v>
      </c>
      <c r="J49" s="1">
        <v>11326</v>
      </c>
      <c r="K49" s="1"/>
      <c r="L49" s="1">
        <v>781</v>
      </c>
      <c r="M49" s="1"/>
      <c r="O49" s="4">
        <f>I49/SUM(I49:M49)</f>
        <v>0.88789918611864704</v>
      </c>
      <c r="P49" s="4">
        <f>J49/SUM(I49:M49)</f>
        <v>0.10486939935741335</v>
      </c>
      <c r="Q49" s="4">
        <f t="shared" si="44"/>
        <v>9.8011737938221183E-2</v>
      </c>
      <c r="R49" s="14">
        <f t="shared" si="45"/>
        <v>1.0699677565509009</v>
      </c>
      <c r="S49" s="4">
        <f>L49/SUM(I49:M49)</f>
        <v>7.2314145239395933E-3</v>
      </c>
      <c r="X49">
        <f>Y49 * 1000*1000</f>
        <v>141.49700000000001</v>
      </c>
      <c r="Y49">
        <v>1.41497E-4</v>
      </c>
      <c r="Z49" s="3">
        <v>6.1529299999999998E-7</v>
      </c>
      <c r="AA49" s="4">
        <f>Z49/Y49</f>
        <v>4.348452617369979E-3</v>
      </c>
      <c r="AC49">
        <f>1/AE49</f>
        <v>37.820195227847769</v>
      </c>
      <c r="AD49">
        <f t="shared" si="46"/>
        <v>2.3039066996753772</v>
      </c>
      <c r="AE49">
        <v>2.64409E-2</v>
      </c>
      <c r="AF49">
        <v>1.61071E-3</v>
      </c>
      <c r="AG49" s="4">
        <f>AF49/AE49</f>
        <v>6.0917366655446677E-2</v>
      </c>
      <c r="AI49">
        <f>1/AK49</f>
        <v>161.33013469452945</v>
      </c>
      <c r="AJ49">
        <f t="shared" ref="AJ49:AJ50" si="50">AI49*AM49</f>
        <v>5.4792648227316807</v>
      </c>
      <c r="AK49">
        <v>6.1984700000000002E-3</v>
      </c>
      <c r="AL49">
        <v>2.1051899999999999E-4</v>
      </c>
      <c r="AM49" s="4">
        <f>AL49/AK49</f>
        <v>3.3963058625757644E-2</v>
      </c>
      <c r="AO49" s="4">
        <v>0.15157799999999999</v>
      </c>
      <c r="AP49">
        <v>4.34235E-3</v>
      </c>
      <c r="AQ49" s="4">
        <f>AP49/AO49</f>
        <v>2.8647626964335197E-2</v>
      </c>
      <c r="AS49" s="4">
        <v>9.3213599999999994E-2</v>
      </c>
      <c r="AT49">
        <v>4.3496899999999998E-3</v>
      </c>
      <c r="AU49" s="4">
        <f>AT49/AS49</f>
        <v>4.6663684269248266E-2</v>
      </c>
    </row>
    <row r="50" spans="1:47" x14ac:dyDescent="0.25">
      <c r="A50">
        <v>275</v>
      </c>
      <c r="B50">
        <f t="shared" si="48"/>
        <v>282.64027999999996</v>
      </c>
      <c r="C50">
        <v>1</v>
      </c>
      <c r="D50">
        <v>69.3</v>
      </c>
      <c r="F50" s="13">
        <f t="shared" si="42"/>
        <v>2.9711390352592071E-2</v>
      </c>
      <c r="G50" s="11">
        <f>SUM(J50:L50)/SUM(I50:L50)</f>
        <v>0.11365309473922645</v>
      </c>
      <c r="H50" s="11">
        <f t="shared" si="49"/>
        <v>1.2050934090131991E-3</v>
      </c>
      <c r="I50" s="1">
        <v>78260</v>
      </c>
      <c r="J50" s="1">
        <v>9546</v>
      </c>
      <c r="K50" s="1"/>
      <c r="L50" s="1">
        <v>489</v>
      </c>
      <c r="O50" s="4">
        <f>I50/SUM(I50:M50)</f>
        <v>0.88634690526077353</v>
      </c>
      <c r="P50" s="4">
        <f>J50/SUM(I50:M50)</f>
        <v>0.1081148422900504</v>
      </c>
      <c r="Q50" s="4">
        <f t="shared" si="44"/>
        <v>9.9171884410447136E-2</v>
      </c>
      <c r="R50" s="14">
        <f>P50/Q50</f>
        <v>1.090176343151761</v>
      </c>
      <c r="S50" s="4">
        <f>L50/SUM(I50:M50)</f>
        <v>5.5382524491760579E-3</v>
      </c>
      <c r="X50">
        <f>Y50 * 1000*1000</f>
        <v>120.50099999999999</v>
      </c>
      <c r="Y50">
        <v>1.20501E-4</v>
      </c>
      <c r="Z50" s="3">
        <v>6.3712999999999999E-7</v>
      </c>
      <c r="AA50" s="4">
        <f>Z50/Y50</f>
        <v>5.2873420137592216E-3</v>
      </c>
      <c r="AC50">
        <f>1/AE50</f>
        <v>40.561204830028267</v>
      </c>
      <c r="AD50">
        <f t="shared" si="46"/>
        <v>2.7685616383470317</v>
      </c>
      <c r="AE50">
        <v>2.4654100000000002E-2</v>
      </c>
      <c r="AF50">
        <v>1.6827999999999999E-3</v>
      </c>
      <c r="AG50" s="4">
        <f>AF50/AE50</f>
        <v>6.8256395487971563E-2</v>
      </c>
      <c r="AI50">
        <f>1/AK50</f>
        <v>165.29936541573616</v>
      </c>
      <c r="AJ50">
        <f t="shared" si="50"/>
        <v>6.513275296546281</v>
      </c>
      <c r="AK50">
        <v>6.0496300000000003E-3</v>
      </c>
      <c r="AL50">
        <v>2.38373E-4</v>
      </c>
      <c r="AM50" s="4">
        <f>AL50/AK50</f>
        <v>3.9402905632245279E-2</v>
      </c>
      <c r="AO50" s="4">
        <v>0.15487400000000001</v>
      </c>
      <c r="AP50">
        <v>5.4038999999999997E-3</v>
      </c>
      <c r="AQ50" s="4">
        <f>AP50/AO50</f>
        <v>3.4892234978111232E-2</v>
      </c>
      <c r="AS50" s="4">
        <v>9.9045900000000006E-2</v>
      </c>
      <c r="AT50">
        <v>5.3443600000000003E-3</v>
      </c>
      <c r="AU50" s="4">
        <f>AT50/AS50</f>
        <v>5.3958417259068775E-2</v>
      </c>
    </row>
    <row r="52" spans="1:47" x14ac:dyDescent="0.25">
      <c r="A52" t="s">
        <v>0</v>
      </c>
      <c r="C52" t="s">
        <v>2</v>
      </c>
      <c r="D52" t="s">
        <v>1</v>
      </c>
      <c r="G52" s="11" t="s">
        <v>14</v>
      </c>
      <c r="H52" s="11"/>
      <c r="I52" t="s">
        <v>10</v>
      </c>
      <c r="J52" t="s">
        <v>11</v>
      </c>
      <c r="L52" t="s">
        <v>12</v>
      </c>
      <c r="M52" t="s">
        <v>13</v>
      </c>
      <c r="O52" t="s">
        <v>25</v>
      </c>
      <c r="P52" t="s">
        <v>26</v>
      </c>
      <c r="S52" t="s">
        <v>27</v>
      </c>
      <c r="T52" s="4" t="s">
        <v>28</v>
      </c>
      <c r="X52" t="s">
        <v>23</v>
      </c>
      <c r="Y52" t="s">
        <v>3</v>
      </c>
      <c r="Z52" t="s">
        <v>24</v>
      </c>
      <c r="AA52" s="4" t="s">
        <v>20</v>
      </c>
      <c r="AC52" t="s">
        <v>21</v>
      </c>
      <c r="AE52" t="s">
        <v>4</v>
      </c>
      <c r="AF52" t="s">
        <v>15</v>
      </c>
      <c r="AG52" t="s">
        <v>20</v>
      </c>
      <c r="AI52" s="6" t="s">
        <v>22</v>
      </c>
      <c r="AJ52" s="6"/>
      <c r="AK52" t="s">
        <v>5</v>
      </c>
      <c r="AL52" t="s">
        <v>16</v>
      </c>
      <c r="AM52" t="s">
        <v>20</v>
      </c>
      <c r="AO52" s="4" t="s">
        <v>7</v>
      </c>
      <c r="AP52" t="s">
        <v>18</v>
      </c>
      <c r="AQ52" t="s">
        <v>20</v>
      </c>
      <c r="AR52" s="2"/>
      <c r="AS52" s="4" t="s">
        <v>8</v>
      </c>
      <c r="AT52" t="s">
        <v>19</v>
      </c>
      <c r="AU52" s="2" t="s">
        <v>20</v>
      </c>
    </row>
    <row r="53" spans="1:47" x14ac:dyDescent="0.25">
      <c r="A53">
        <v>295</v>
      </c>
      <c r="C53">
        <v>1.1000000000000001</v>
      </c>
    </row>
    <row r="54" spans="1:47" x14ac:dyDescent="0.25">
      <c r="A54">
        <v>293</v>
      </c>
      <c r="C54">
        <v>1.1000000000000001</v>
      </c>
    </row>
    <row r="55" spans="1:47" x14ac:dyDescent="0.25">
      <c r="A55">
        <v>290</v>
      </c>
      <c r="C55">
        <v>1.1000000000000001</v>
      </c>
    </row>
    <row r="56" spans="1:47" x14ac:dyDescent="0.25">
      <c r="A56">
        <v>285</v>
      </c>
      <c r="C56">
        <v>1.1000000000000001</v>
      </c>
      <c r="D56">
        <v>69.75</v>
      </c>
    </row>
    <row r="57" spans="1:47" x14ac:dyDescent="0.25">
      <c r="A57">
        <v>280</v>
      </c>
      <c r="C57">
        <v>1.1000000000000001</v>
      </c>
      <c r="D57" s="8">
        <v>69.575651999999991</v>
      </c>
      <c r="E57" s="8"/>
      <c r="O57" s="4" t="e">
        <f>I57/SUM(I57:M57)</f>
        <v>#DIV/0!</v>
      </c>
      <c r="P57" s="4" t="e">
        <f>J57/SUM(I57:M57)</f>
        <v>#DIV/0!</v>
      </c>
      <c r="Q57" s="4"/>
      <c r="S57" s="4" t="e">
        <f>L57/SUM(I57:M57)</f>
        <v>#DIV/0!</v>
      </c>
      <c r="X57">
        <f>Y57 * 1000*1000</f>
        <v>0</v>
      </c>
      <c r="Z57" s="3"/>
      <c r="AA57" s="4" t="e">
        <f>Z57/Y57</f>
        <v>#DIV/0!</v>
      </c>
      <c r="AC57" t="e">
        <f>1/AE57</f>
        <v>#DIV/0!</v>
      </c>
      <c r="AG57" s="4" t="e">
        <f>AF57/AE57</f>
        <v>#DIV/0!</v>
      </c>
      <c r="AI57" t="e">
        <f>1/AK57</f>
        <v>#DIV/0!</v>
      </c>
      <c r="AM57" s="4" t="e">
        <f>AL57/AK57</f>
        <v>#DIV/0!</v>
      </c>
      <c r="AQ57" s="4" t="e">
        <f>AP57/AO57</f>
        <v>#DIV/0!</v>
      </c>
      <c r="AU57" s="4" t="e">
        <f>AT57/AS57</f>
        <v>#DIV/0!</v>
      </c>
    </row>
    <row r="58" spans="1:47" x14ac:dyDescent="0.25">
      <c r="A58">
        <v>275</v>
      </c>
      <c r="C58">
        <v>1.1000000000000001</v>
      </c>
      <c r="D58">
        <v>69.400000000000006</v>
      </c>
    </row>
    <row r="60" spans="1:47" x14ac:dyDescent="0.25">
      <c r="A60" t="s">
        <v>0</v>
      </c>
      <c r="C60" t="s">
        <v>2</v>
      </c>
      <c r="D60" t="s">
        <v>1</v>
      </c>
      <c r="G60" s="11" t="s">
        <v>14</v>
      </c>
      <c r="H60" s="11"/>
      <c r="I60" t="s">
        <v>10</v>
      </c>
      <c r="J60" t="s">
        <v>11</v>
      </c>
      <c r="L60" t="s">
        <v>12</v>
      </c>
      <c r="M60" t="s">
        <v>13</v>
      </c>
      <c r="O60" t="s">
        <v>25</v>
      </c>
      <c r="P60" t="s">
        <v>26</v>
      </c>
      <c r="S60" t="s">
        <v>27</v>
      </c>
      <c r="T60" s="4" t="s">
        <v>28</v>
      </c>
      <c r="X60" t="s">
        <v>23</v>
      </c>
      <c r="Y60" t="s">
        <v>3</v>
      </c>
      <c r="Z60" t="s">
        <v>24</v>
      </c>
      <c r="AA60" s="4" t="s">
        <v>20</v>
      </c>
      <c r="AC60" t="s">
        <v>21</v>
      </c>
      <c r="AE60" t="s">
        <v>4</v>
      </c>
      <c r="AF60" t="s">
        <v>15</v>
      </c>
      <c r="AG60" t="s">
        <v>20</v>
      </c>
      <c r="AI60" s="6" t="s">
        <v>22</v>
      </c>
      <c r="AJ60" s="6"/>
      <c r="AK60" t="s">
        <v>5</v>
      </c>
      <c r="AL60" t="s">
        <v>16</v>
      </c>
      <c r="AM60" t="s">
        <v>20</v>
      </c>
      <c r="AO60" s="4" t="s">
        <v>7</v>
      </c>
      <c r="AP60" t="s">
        <v>18</v>
      </c>
      <c r="AQ60" t="s">
        <v>20</v>
      </c>
      <c r="AR60" s="2"/>
      <c r="AS60" s="4" t="s">
        <v>8</v>
      </c>
      <c r="AT60" t="s">
        <v>19</v>
      </c>
      <c r="AU60" s="2" t="s">
        <v>20</v>
      </c>
    </row>
    <row r="61" spans="1:47" x14ac:dyDescent="0.25">
      <c r="A61">
        <v>295</v>
      </c>
      <c r="C61">
        <v>1.2</v>
      </c>
    </row>
    <row r="62" spans="1:47" x14ac:dyDescent="0.25">
      <c r="A62">
        <v>290</v>
      </c>
      <c r="C62">
        <v>1.2</v>
      </c>
    </row>
    <row r="63" spans="1:47" x14ac:dyDescent="0.25">
      <c r="A63">
        <v>285</v>
      </c>
      <c r="C63">
        <v>1.2</v>
      </c>
      <c r="D63">
        <v>69.849999999999994</v>
      </c>
    </row>
    <row r="64" spans="1:47" x14ac:dyDescent="0.25">
      <c r="A64">
        <v>280</v>
      </c>
      <c r="C64">
        <v>1.2</v>
      </c>
      <c r="D64" s="8"/>
      <c r="E64" s="8"/>
      <c r="O64" s="4" t="e">
        <f>I64/SUM(I64:M64)</f>
        <v>#DIV/0!</v>
      </c>
      <c r="P64" s="4" t="e">
        <f>J64/SUM(I64:M64)</f>
        <v>#DIV/0!</v>
      </c>
      <c r="Q64" s="4"/>
      <c r="S64" s="4" t="e">
        <f>L64/SUM(I64:M64)</f>
        <v>#DIV/0!</v>
      </c>
      <c r="X64">
        <f>Y64 * 1000*1000</f>
        <v>0</v>
      </c>
      <c r="Z64" s="3"/>
      <c r="AA64" s="4" t="e">
        <f>Z64/Y64</f>
        <v>#DIV/0!</v>
      </c>
      <c r="AC64" t="e">
        <f>1/AE64</f>
        <v>#DIV/0!</v>
      </c>
      <c r="AG64" s="4" t="e">
        <f>AF64/AE64</f>
        <v>#DIV/0!</v>
      </c>
      <c r="AI64" t="e">
        <f>1/AK64</f>
        <v>#DIV/0!</v>
      </c>
      <c r="AM64" s="4" t="e">
        <f>AL64/AK64</f>
        <v>#DIV/0!</v>
      </c>
      <c r="AQ64" s="4" t="e">
        <f>AP64/AO64</f>
        <v>#DIV/0!</v>
      </c>
      <c r="AU64" s="4" t="e">
        <f>AT64/AS64</f>
        <v>#DIV/0!</v>
      </c>
    </row>
    <row r="65" spans="1:47" x14ac:dyDescent="0.25">
      <c r="A65">
        <v>275</v>
      </c>
      <c r="C65">
        <v>1.2</v>
      </c>
    </row>
    <row r="67" spans="1:47" x14ac:dyDescent="0.25">
      <c r="A67" t="s">
        <v>0</v>
      </c>
      <c r="C67" t="s">
        <v>2</v>
      </c>
      <c r="D67" t="s">
        <v>1</v>
      </c>
      <c r="G67" s="11" t="s">
        <v>14</v>
      </c>
      <c r="H67" s="11"/>
      <c r="I67" t="s">
        <v>10</v>
      </c>
      <c r="J67" t="s">
        <v>11</v>
      </c>
      <c r="L67" t="s">
        <v>12</v>
      </c>
      <c r="M67" t="s">
        <v>13</v>
      </c>
      <c r="O67" t="s">
        <v>25</v>
      </c>
      <c r="P67" t="s">
        <v>26</v>
      </c>
      <c r="Q67" t="s">
        <v>59</v>
      </c>
      <c r="S67" t="s">
        <v>27</v>
      </c>
      <c r="T67" s="4" t="s">
        <v>28</v>
      </c>
      <c r="X67" t="s">
        <v>23</v>
      </c>
      <c r="Y67" t="s">
        <v>3</v>
      </c>
      <c r="Z67" t="s">
        <v>24</v>
      </c>
      <c r="AA67" s="4" t="s">
        <v>20</v>
      </c>
      <c r="AC67" t="s">
        <v>21</v>
      </c>
      <c r="AE67" t="s">
        <v>4</v>
      </c>
      <c r="AF67" t="s">
        <v>15</v>
      </c>
      <c r="AG67" t="s">
        <v>20</v>
      </c>
      <c r="AI67" s="6" t="s">
        <v>22</v>
      </c>
      <c r="AJ67" s="6"/>
      <c r="AK67" t="s">
        <v>5</v>
      </c>
      <c r="AL67" t="s">
        <v>16</v>
      </c>
      <c r="AM67" t="s">
        <v>20</v>
      </c>
      <c r="AO67" s="4" t="s">
        <v>7</v>
      </c>
      <c r="AP67" t="s">
        <v>18</v>
      </c>
      <c r="AQ67" t="s">
        <v>20</v>
      </c>
      <c r="AR67" s="2"/>
      <c r="AS67" s="4" t="s">
        <v>8</v>
      </c>
      <c r="AT67" t="s">
        <v>19</v>
      </c>
      <c r="AU67" s="2" t="s">
        <v>20</v>
      </c>
    </row>
    <row r="68" spans="1:47" x14ac:dyDescent="0.25">
      <c r="A68">
        <v>295</v>
      </c>
      <c r="B68">
        <f t="shared" ref="B68:B72" si="51">$B$1*A68+$B$2</f>
        <v>294.12127999999996</v>
      </c>
      <c r="C68">
        <v>1.3</v>
      </c>
    </row>
    <row r="69" spans="1:47" x14ac:dyDescent="0.25">
      <c r="A69">
        <v>290</v>
      </c>
      <c r="B69">
        <f t="shared" si="51"/>
        <v>291.25102999999996</v>
      </c>
      <c r="C69">
        <v>1.3</v>
      </c>
      <c r="X69">
        <f>Y69 * 1000*1000</f>
        <v>335.637</v>
      </c>
      <c r="Y69">
        <v>3.3563700000000001E-4</v>
      </c>
      <c r="Z69" s="3">
        <v>1.5129900000000001E-6</v>
      </c>
      <c r="AA69" s="4">
        <f>Z69/Y69</f>
        <v>4.5078164803046151E-3</v>
      </c>
      <c r="AC69">
        <f>1/AE69</f>
        <v>30.9831575555528</v>
      </c>
      <c r="AD69">
        <f t="shared" ref="AD69:AD72" si="52">AC69*AG69</f>
        <v>0.9330916819938484</v>
      </c>
      <c r="AE69">
        <v>3.2275600000000002E-2</v>
      </c>
      <c r="AF69">
        <v>9.7201500000000001E-4</v>
      </c>
      <c r="AG69" s="4">
        <f>AF69/AE69</f>
        <v>3.0116093891360655E-2</v>
      </c>
      <c r="AI69">
        <f>1/AK69</f>
        <v>160.72286716737199</v>
      </c>
      <c r="AJ69">
        <f t="shared" ref="AJ69:AJ72" si="53">AI69*AM69</f>
        <v>4.9497421956043608</v>
      </c>
      <c r="AK69">
        <v>6.2218899999999999E-3</v>
      </c>
      <c r="AL69">
        <v>1.91614E-4</v>
      </c>
      <c r="AM69" s="4">
        <f>AL69/AK69</f>
        <v>3.0796751469408815E-2</v>
      </c>
      <c r="AO69" s="4">
        <v>0.23214699999999999</v>
      </c>
      <c r="AP69">
        <v>4.5579100000000001E-3</v>
      </c>
      <c r="AQ69" s="4">
        <f>AP69/AO69</f>
        <v>1.9633723459704412E-2</v>
      </c>
      <c r="AS69" s="4">
        <v>0.24408299999999999</v>
      </c>
      <c r="AT69">
        <v>4.3685099999999999E-3</v>
      </c>
      <c r="AU69" s="4">
        <f t="shared" ref="AU69:AU71" si="54">AT69/AS69</f>
        <v>1.789764137608928E-2</v>
      </c>
    </row>
    <row r="70" spans="1:47" x14ac:dyDescent="0.25">
      <c r="A70">
        <v>285</v>
      </c>
      <c r="B70">
        <f t="shared" si="51"/>
        <v>288.38077999999996</v>
      </c>
      <c r="C70">
        <v>1.3</v>
      </c>
      <c r="D70">
        <v>69.95</v>
      </c>
      <c r="F70" s="13">
        <f>1 - (1 - G70)^(1/4)</f>
        <v>3.8077372924164576E-2</v>
      </c>
      <c r="G70" s="11">
        <f>SUM(J70)/SUM(I70:L70)</f>
        <v>0.14382890300321494</v>
      </c>
      <c r="H70" s="11">
        <f t="shared" ref="H70:H72" si="55">SQRT(1 / I70 + 1 / (J70 + L70))*G70</f>
        <v>1.2469641525096288E-3</v>
      </c>
      <c r="I70">
        <v>86295</v>
      </c>
      <c r="J70">
        <v>14674</v>
      </c>
      <c r="L70">
        <v>1055</v>
      </c>
      <c r="O70" s="4">
        <f>I70/SUM(I70:M70)</f>
        <v>0.84583039284874151</v>
      </c>
      <c r="P70" s="4">
        <f>J70/SUM(I70:M70)</f>
        <v>0.14382890300321494</v>
      </c>
      <c r="Q70" s="4">
        <f>4*F70*(1 - F70)^6</f>
        <v>0.12066124794430658</v>
      </c>
      <c r="R70" s="14">
        <f>P70/Q70</f>
        <v>1.1920057636864638</v>
      </c>
      <c r="S70" s="4">
        <f>L70/SUM(I70:M70)</f>
        <v>1.0340704148043597E-2</v>
      </c>
      <c r="X70">
        <f>Y70 * 1000*1000</f>
        <v>246.35999999999999</v>
      </c>
      <c r="Y70">
        <v>2.4635999999999999E-4</v>
      </c>
      <c r="Z70" s="3">
        <v>1.29139E-6</v>
      </c>
      <c r="AA70" s="4">
        <f>Z70/Y70</f>
        <v>5.2418817989933432E-3</v>
      </c>
      <c r="AC70">
        <f>1/AE70</f>
        <v>29.147295859626624</v>
      </c>
      <c r="AD70">
        <f t="shared" si="52"/>
        <v>1.0358914201308695</v>
      </c>
      <c r="AE70">
        <v>3.4308499999999999E-2</v>
      </c>
      <c r="AF70">
        <v>1.2193200000000001E-3</v>
      </c>
      <c r="AG70" s="4">
        <f>AF70/AE70</f>
        <v>3.5539880787559937E-2</v>
      </c>
      <c r="AI70">
        <f>1/AK70</f>
        <v>157.41933046410367</v>
      </c>
      <c r="AJ70">
        <f t="shared" si="53"/>
        <v>4.8209896079847878</v>
      </c>
      <c r="AK70">
        <v>6.3524599999999999E-3</v>
      </c>
      <c r="AL70">
        <v>1.9454499999999999E-4</v>
      </c>
      <c r="AM70" s="4">
        <f>AL70/AK70</f>
        <v>3.0625143645139047E-2</v>
      </c>
      <c r="AO70" s="4">
        <v>0.23960899999999999</v>
      </c>
      <c r="AP70">
        <v>4.8952600000000002E-3</v>
      </c>
      <c r="AQ70" s="4">
        <f>AP70/AO70</f>
        <v>2.0430200868915609E-2</v>
      </c>
      <c r="AS70" s="4">
        <v>0.244973</v>
      </c>
      <c r="AT70">
        <v>4.8270700000000001E-3</v>
      </c>
      <c r="AU70" s="4">
        <f t="shared" si="54"/>
        <v>1.9704498046723518E-2</v>
      </c>
    </row>
    <row r="71" spans="1:47" x14ac:dyDescent="0.25">
      <c r="A71">
        <v>280</v>
      </c>
      <c r="B71">
        <f t="shared" si="51"/>
        <v>285.51052999999996</v>
      </c>
      <c r="C71">
        <v>1.3</v>
      </c>
      <c r="D71" s="8">
        <v>69.775651999999994</v>
      </c>
      <c r="E71" s="8"/>
      <c r="F71" s="13">
        <f t="shared" ref="F71:F72" si="56">1 - (1 - G71)^(1/4)</f>
        <v>4.1125019046649225E-2</v>
      </c>
      <c r="G71" s="11">
        <f>SUM(J71:L71)/SUM(I71:L71)</f>
        <v>0.15462782623422813</v>
      </c>
      <c r="H71" s="11">
        <f t="shared" si="55"/>
        <v>2.7829044285981536E-3</v>
      </c>
      <c r="I71">
        <v>19966</v>
      </c>
      <c r="J71">
        <v>3427</v>
      </c>
      <c r="L71">
        <v>225</v>
      </c>
      <c r="O71" s="4">
        <f>I71/SUM(I71:M71)</f>
        <v>0.84537217376577189</v>
      </c>
      <c r="P71" s="4">
        <f>J71/SUM(I71:M71)</f>
        <v>0.14510119400457278</v>
      </c>
      <c r="Q71" s="4">
        <f t="shared" ref="Q71:Q72" si="57">4*F71*(1 - F71)^6</f>
        <v>0.12786097923360662</v>
      </c>
      <c r="R71" s="14">
        <f t="shared" ref="R71" si="58">P71/Q71</f>
        <v>1.1348356228327303</v>
      </c>
      <c r="S71" s="4">
        <f>L71/SUM(I71:M71)</f>
        <v>9.526632229655347E-3</v>
      </c>
      <c r="X71">
        <f>Y71 * 1000*1000</f>
        <v>191.05500000000001</v>
      </c>
      <c r="Y71">
        <v>1.9105500000000001E-4</v>
      </c>
      <c r="Z71" s="3">
        <v>1.78772E-6</v>
      </c>
      <c r="AA71" s="4">
        <f>Z71/Y71</f>
        <v>9.3570961241527303E-3</v>
      </c>
      <c r="AC71">
        <f>1/AE71</f>
        <v>26.955703692122732</v>
      </c>
      <c r="AD71">
        <f t="shared" si="52"/>
        <v>1.4441372985558192</v>
      </c>
      <c r="AE71">
        <v>3.7097900000000003E-2</v>
      </c>
      <c r="AF71">
        <v>1.9875000000000001E-3</v>
      </c>
      <c r="AG71" s="4">
        <f>AF71/AE71</f>
        <v>5.3574461088093932E-2</v>
      </c>
      <c r="AI71">
        <f>1/AK71</f>
        <v>189.97754465422187</v>
      </c>
      <c r="AJ71">
        <f t="shared" si="53"/>
        <v>9.4615225638766969</v>
      </c>
      <c r="AK71">
        <v>5.26378E-3</v>
      </c>
      <c r="AL71">
        <v>2.6215400000000001E-4</v>
      </c>
      <c r="AM71" s="4">
        <f>AL71/AK71</f>
        <v>4.9803373241282881E-2</v>
      </c>
      <c r="AO71" s="4">
        <v>0.203927</v>
      </c>
      <c r="AP71">
        <v>6.2755099999999998E-3</v>
      </c>
      <c r="AQ71" s="4">
        <f>AP71/AO71</f>
        <v>3.0773315941488865E-2</v>
      </c>
      <c r="AS71" s="4">
        <v>0.23422100000000001</v>
      </c>
      <c r="AT71">
        <v>7.5146299999999996E-3</v>
      </c>
      <c r="AU71" s="4">
        <f t="shared" si="54"/>
        <v>3.2083502333266442E-2</v>
      </c>
    </row>
    <row r="72" spans="1:47" x14ac:dyDescent="0.25">
      <c r="A72">
        <v>275</v>
      </c>
      <c r="B72">
        <f t="shared" si="51"/>
        <v>282.64027999999996</v>
      </c>
      <c r="C72">
        <v>1.3</v>
      </c>
      <c r="D72">
        <v>69.599999999999994</v>
      </c>
      <c r="F72" s="13">
        <f t="shared" si="56"/>
        <v>4.0875592571025243E-2</v>
      </c>
      <c r="G72" s="11">
        <f>SUM(J72:L72)/SUM(I72:L72)</f>
        <v>0.15374787631668366</v>
      </c>
      <c r="H72" s="11">
        <f t="shared" si="55"/>
        <v>1.5714101054030304E-3</v>
      </c>
      <c r="I72">
        <v>62263</v>
      </c>
      <c r="J72">
        <v>10552</v>
      </c>
      <c r="L72">
        <v>760</v>
      </c>
      <c r="O72" s="4">
        <f>I72/SUM(I72:M72)</f>
        <v>0.84625212368331637</v>
      </c>
      <c r="P72" s="4">
        <f>J72/SUM(I72:M72)</f>
        <v>0.14341828066598708</v>
      </c>
      <c r="Q72" s="4">
        <f t="shared" si="57"/>
        <v>0.12728396935214581</v>
      </c>
      <c r="R72" s="14">
        <f>P72/Q72</f>
        <v>1.1267583922465825</v>
      </c>
      <c r="S72" s="4">
        <f>L72/SUM(I72:M72)</f>
        <v>1.0329595650696568E-2</v>
      </c>
      <c r="X72">
        <f>Y72 * 1000*1000</f>
        <v>147.19499999999999</v>
      </c>
      <c r="Y72">
        <v>1.47195E-4</v>
      </c>
      <c r="Z72" s="3">
        <v>8.50521E-7</v>
      </c>
      <c r="AA72" s="4">
        <f>Z72/Y72</f>
        <v>5.7781921940283296E-3</v>
      </c>
      <c r="AC72">
        <f>1/AE72</f>
        <v>26.987421162995929</v>
      </c>
      <c r="AD72">
        <f t="shared" si="52"/>
        <v>0.81397143898992164</v>
      </c>
      <c r="AE72">
        <v>3.7054299999999998E-2</v>
      </c>
      <c r="AF72">
        <v>1.1176000000000001E-3</v>
      </c>
      <c r="AG72" s="4">
        <f>AF72/AE72</f>
        <v>3.0161141891764252E-2</v>
      </c>
      <c r="AI72">
        <f>1/AK72</f>
        <v>182.66308159925183</v>
      </c>
      <c r="AJ72">
        <f t="shared" si="53"/>
        <v>4.6167925710571955</v>
      </c>
      <c r="AK72">
        <v>5.4745599999999998E-3</v>
      </c>
      <c r="AL72">
        <v>1.38369E-4</v>
      </c>
      <c r="AM72" s="4">
        <f>AL72/AK72</f>
        <v>2.5274907937806877E-2</v>
      </c>
      <c r="AO72" s="4">
        <v>0.222777</v>
      </c>
      <c r="AP72">
        <v>3.571E-3</v>
      </c>
      <c r="AQ72" s="4">
        <f>AP72/AO72</f>
        <v>1.6029482397195403E-2</v>
      </c>
      <c r="AS72" s="4">
        <v>0.242733</v>
      </c>
      <c r="AT72">
        <v>4.2984199999999998E-3</v>
      </c>
      <c r="AU72" s="4">
        <f>AT72/AS72</f>
        <v>1.7708428602620986E-2</v>
      </c>
    </row>
    <row r="74" spans="1:47" x14ac:dyDescent="0.25">
      <c r="A74" t="s">
        <v>0</v>
      </c>
      <c r="C74" t="s">
        <v>2</v>
      </c>
      <c r="D74" t="s">
        <v>1</v>
      </c>
      <c r="G74" s="11" t="s">
        <v>14</v>
      </c>
      <c r="H74" s="11"/>
      <c r="I74" t="s">
        <v>10</v>
      </c>
      <c r="J74" t="s">
        <v>11</v>
      </c>
      <c r="L74" t="s">
        <v>12</v>
      </c>
      <c r="M74" t="s">
        <v>13</v>
      </c>
      <c r="O74" t="s">
        <v>25</v>
      </c>
      <c r="P74" t="s">
        <v>26</v>
      </c>
      <c r="S74" t="s">
        <v>27</v>
      </c>
      <c r="T74" s="4" t="s">
        <v>28</v>
      </c>
      <c r="X74" t="s">
        <v>23</v>
      </c>
      <c r="Y74" t="s">
        <v>3</v>
      </c>
      <c r="Z74" t="s">
        <v>24</v>
      </c>
      <c r="AA74" s="4" t="s">
        <v>20</v>
      </c>
      <c r="AC74" t="s">
        <v>21</v>
      </c>
      <c r="AE74" t="s">
        <v>4</v>
      </c>
      <c r="AF74" t="s">
        <v>15</v>
      </c>
      <c r="AG74" t="s">
        <v>20</v>
      </c>
      <c r="AI74" s="6" t="s">
        <v>22</v>
      </c>
      <c r="AJ74" s="6"/>
      <c r="AK74" t="s">
        <v>5</v>
      </c>
      <c r="AL74" t="s">
        <v>16</v>
      </c>
      <c r="AM74" t="s">
        <v>20</v>
      </c>
      <c r="AO74" s="4" t="s">
        <v>7</v>
      </c>
      <c r="AP74" t="s">
        <v>18</v>
      </c>
      <c r="AQ74" t="s">
        <v>20</v>
      </c>
      <c r="AR74" s="2"/>
      <c r="AS74" s="4" t="s">
        <v>8</v>
      </c>
      <c r="AT74" t="s">
        <v>19</v>
      </c>
      <c r="AU74" s="2" t="s">
        <v>20</v>
      </c>
    </row>
    <row r="75" spans="1:47" x14ac:dyDescent="0.25">
      <c r="A75">
        <v>295</v>
      </c>
      <c r="C75">
        <v>1.5</v>
      </c>
      <c r="D75" s="8">
        <v>70.510000000000005</v>
      </c>
      <c r="E75" s="8"/>
    </row>
    <row r="76" spans="1:47" x14ac:dyDescent="0.25">
      <c r="A76">
        <v>290</v>
      </c>
      <c r="C76">
        <v>1.5</v>
      </c>
      <c r="D76" s="8">
        <v>70.33</v>
      </c>
      <c r="E76" s="8"/>
    </row>
    <row r="77" spans="1:47" x14ac:dyDescent="0.25">
      <c r="A77">
        <v>285</v>
      </c>
      <c r="C77">
        <v>1.5</v>
      </c>
      <c r="D77" s="8">
        <v>70.150000000000006</v>
      </c>
      <c r="E77" s="8"/>
    </row>
    <row r="78" spans="1:47" x14ac:dyDescent="0.25">
      <c r="A78">
        <v>280</v>
      </c>
      <c r="C78">
        <v>1.5</v>
      </c>
      <c r="D78" s="8">
        <v>69.975651999999997</v>
      </c>
      <c r="E78" s="8"/>
      <c r="O78" s="4" t="e">
        <f>I78/SUM(I78:M78)</f>
        <v>#DIV/0!</v>
      </c>
      <c r="P78" s="4" t="e">
        <f>J78/SUM(I78:M78)</f>
        <v>#DIV/0!</v>
      </c>
      <c r="Q78" s="4"/>
      <c r="S78" s="4" t="e">
        <f>L78/SUM(I78:M78)</f>
        <v>#DIV/0!</v>
      </c>
      <c r="Z78" s="3"/>
      <c r="AA78" s="4"/>
      <c r="AG78" s="4"/>
      <c r="AM78" s="4"/>
      <c r="AQ78" s="4"/>
      <c r="AU78" s="4"/>
    </row>
    <row r="79" spans="1:47" x14ac:dyDescent="0.25">
      <c r="A79">
        <v>275</v>
      </c>
      <c r="C79">
        <v>1.5</v>
      </c>
      <c r="D79" s="8">
        <v>69.8</v>
      </c>
      <c r="E79" s="8"/>
    </row>
    <row r="118" spans="1:2" x14ac:dyDescent="0.25">
      <c r="A118" s="3"/>
      <c r="B118" s="3"/>
    </row>
    <row r="126" spans="1:2" x14ac:dyDescent="0.25">
      <c r="A126" s="3"/>
      <c r="B126" s="3"/>
    </row>
    <row r="140" spans="1:2" x14ac:dyDescent="0.25">
      <c r="A140" s="3"/>
      <c r="B140" s="3"/>
    </row>
    <row r="142" spans="1:2" x14ac:dyDescent="0.25">
      <c r="A142" s="3"/>
      <c r="B142" s="3"/>
    </row>
    <row r="146" spans="1:2" x14ac:dyDescent="0.25">
      <c r="A146" s="3"/>
      <c r="B146" s="3"/>
    </row>
    <row r="150" spans="1:2" x14ac:dyDescent="0.25">
      <c r="A150" s="3"/>
      <c r="B150" s="3"/>
    </row>
    <row r="151" spans="1:2" x14ac:dyDescent="0.25">
      <c r="A151" s="3"/>
      <c r="B151" s="3"/>
    </row>
    <row r="161" spans="1:2" x14ac:dyDescent="0.25">
      <c r="A161" s="3"/>
      <c r="B161" s="3"/>
    </row>
    <row r="168" spans="1:2" x14ac:dyDescent="0.25">
      <c r="A168" s="3"/>
      <c r="B168" s="3"/>
    </row>
    <row r="175" spans="1:2" x14ac:dyDescent="0.25">
      <c r="A175" s="3"/>
      <c r="B175" s="3"/>
    </row>
    <row r="178" spans="1:2" x14ac:dyDescent="0.25">
      <c r="A178" s="3"/>
      <c r="B178" s="3"/>
    </row>
    <row r="181" spans="1:2" x14ac:dyDescent="0.25">
      <c r="A181" s="3"/>
      <c r="B181" s="3"/>
    </row>
    <row r="187" spans="1:2" x14ac:dyDescent="0.25">
      <c r="A187" s="3"/>
      <c r="B187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7" spans="1:2" x14ac:dyDescent="0.25">
      <c r="A197" s="3"/>
      <c r="B197" s="3"/>
    </row>
    <row r="198" spans="1:2" x14ac:dyDescent="0.25">
      <c r="A198" s="3"/>
      <c r="B198" s="3"/>
    </row>
    <row r="200" spans="1:2" x14ac:dyDescent="0.25">
      <c r="A200" s="3"/>
      <c r="B200" s="3"/>
    </row>
    <row r="201" spans="1:2" x14ac:dyDescent="0.25">
      <c r="A201" s="3"/>
      <c r="B201" s="3"/>
    </row>
    <row r="203" spans="1:2" x14ac:dyDescent="0.25">
      <c r="A203" s="3"/>
      <c r="B203" s="3"/>
    </row>
    <row r="207" spans="1:2" x14ac:dyDescent="0.25">
      <c r="A207" s="3"/>
      <c r="B207" s="3"/>
    </row>
    <row r="209" spans="1:2" x14ac:dyDescent="0.25">
      <c r="A209" s="3"/>
      <c r="B209" s="3"/>
    </row>
    <row r="210" spans="1:2" x14ac:dyDescent="0.25">
      <c r="A210" s="3"/>
      <c r="B210" s="3"/>
    </row>
    <row r="214" spans="1:2" x14ac:dyDescent="0.25">
      <c r="A214" s="3"/>
      <c r="B214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1" spans="1:2" x14ac:dyDescent="0.25">
      <c r="A221" s="3"/>
      <c r="B221" s="3"/>
    </row>
    <row r="223" spans="1:2" x14ac:dyDescent="0.25">
      <c r="A223" s="3"/>
      <c r="B223" s="3"/>
    </row>
    <row r="224" spans="1:2" x14ac:dyDescent="0.25">
      <c r="A224" s="3"/>
      <c r="B224" s="3"/>
    </row>
    <row r="226" spans="1:2" x14ac:dyDescent="0.25">
      <c r="A226" s="3"/>
      <c r="B226" s="3"/>
    </row>
    <row r="232" spans="1:2" x14ac:dyDescent="0.25">
      <c r="A232" s="3"/>
      <c r="B232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8" spans="1:2" x14ac:dyDescent="0.25">
      <c r="A238" s="3"/>
      <c r="B238" s="3"/>
    </row>
    <row r="240" spans="1:2" x14ac:dyDescent="0.25">
      <c r="A240" s="3"/>
      <c r="B240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50" spans="1:2" x14ac:dyDescent="0.25">
      <c r="A250" s="3"/>
      <c r="B250" s="3"/>
    </row>
    <row r="251" spans="1:2" x14ac:dyDescent="0.25">
      <c r="A251" s="3"/>
      <c r="B251" s="3"/>
    </row>
    <row r="255" spans="1:2" x14ac:dyDescent="0.25">
      <c r="A255" s="3"/>
      <c r="B255" s="3"/>
    </row>
    <row r="257" spans="1:2" x14ac:dyDescent="0.25">
      <c r="A257" s="3"/>
      <c r="B257" s="3"/>
    </row>
    <row r="259" spans="1:2" x14ac:dyDescent="0.25">
      <c r="A259" s="3"/>
      <c r="B259" s="3"/>
    </row>
    <row r="260" spans="1:2" x14ac:dyDescent="0.25">
      <c r="A260" s="3"/>
      <c r="B260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5" spans="1:2" x14ac:dyDescent="0.25">
      <c r="A275" s="3"/>
      <c r="B275" s="3"/>
    </row>
    <row r="276" spans="1:2" x14ac:dyDescent="0.25">
      <c r="A276" s="3"/>
      <c r="B276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9" spans="1:2" x14ac:dyDescent="0.25">
      <c r="A289" s="3"/>
      <c r="B289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7" spans="1:2" x14ac:dyDescent="0.25">
      <c r="A307" s="3"/>
      <c r="B307" s="3"/>
    </row>
    <row r="308" spans="1:2" x14ac:dyDescent="0.25">
      <c r="A308" s="3"/>
      <c r="B308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7" spans="1:2" x14ac:dyDescent="0.25">
      <c r="A317" s="3"/>
      <c r="B317" s="3"/>
    </row>
    <row r="319" spans="1:2" x14ac:dyDescent="0.25">
      <c r="A319" s="3"/>
      <c r="B319" s="3"/>
    </row>
    <row r="320" spans="1:2" x14ac:dyDescent="0.25">
      <c r="A320" s="3"/>
      <c r="B320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6" spans="1:2" x14ac:dyDescent="0.25">
      <c r="A346" s="3"/>
      <c r="B346" s="3"/>
    </row>
    <row r="347" spans="1:2" x14ac:dyDescent="0.25">
      <c r="A347" s="3"/>
      <c r="B347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3" spans="1:2" x14ac:dyDescent="0.25">
      <c r="A363" s="3"/>
      <c r="B363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4" spans="1:2" x14ac:dyDescent="0.25">
      <c r="A374" s="3"/>
      <c r="B374" s="3"/>
    </row>
    <row r="375" spans="1:2" x14ac:dyDescent="0.25">
      <c r="A375" s="3"/>
      <c r="B375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8" spans="1:2" x14ac:dyDescent="0.25">
      <c r="A388" s="3"/>
      <c r="B388" s="3"/>
    </row>
    <row r="389" spans="1:2" x14ac:dyDescent="0.25">
      <c r="A389" s="3"/>
      <c r="B389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6" spans="1:2" x14ac:dyDescent="0.25">
      <c r="A426" s="3"/>
      <c r="B426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  <row r="1001" spans="1:2" x14ac:dyDescent="0.25">
      <c r="A1001" s="3"/>
      <c r="B1001" s="3"/>
    </row>
    <row r="1002" spans="1:2" x14ac:dyDescent="0.25">
      <c r="A1002" s="3"/>
      <c r="B1002" s="3"/>
    </row>
    <row r="1003" spans="1:2" x14ac:dyDescent="0.25">
      <c r="A1003" s="3"/>
      <c r="B1003" s="3"/>
    </row>
    <row r="1004" spans="1:2" x14ac:dyDescent="0.25">
      <c r="A1004" s="3"/>
      <c r="B1004" s="3"/>
    </row>
    <row r="1005" spans="1:2" x14ac:dyDescent="0.25">
      <c r="A1005" s="3"/>
      <c r="B1005" s="3"/>
    </row>
    <row r="1006" spans="1:2" x14ac:dyDescent="0.25">
      <c r="A1006" s="3"/>
      <c r="B1006" s="3"/>
    </row>
    <row r="1007" spans="1:2" x14ac:dyDescent="0.25">
      <c r="A1007" s="3"/>
      <c r="B1007" s="3"/>
    </row>
    <row r="1008" spans="1:2" x14ac:dyDescent="0.25">
      <c r="A1008" s="3"/>
      <c r="B1008" s="3"/>
    </row>
    <row r="1009" spans="1:2" x14ac:dyDescent="0.25">
      <c r="A1009" s="3"/>
      <c r="B1009" s="3"/>
    </row>
    <row r="1010" spans="1:2" x14ac:dyDescent="0.25">
      <c r="A1010" s="3"/>
      <c r="B1010" s="3"/>
    </row>
    <row r="1011" spans="1:2" x14ac:dyDescent="0.25">
      <c r="A1011" s="3"/>
      <c r="B1011" s="3"/>
    </row>
    <row r="1012" spans="1:2" x14ac:dyDescent="0.25">
      <c r="A1012" s="3"/>
      <c r="B1012" s="3"/>
    </row>
    <row r="1013" spans="1:2" x14ac:dyDescent="0.25">
      <c r="A1013" s="3"/>
      <c r="B1013" s="3"/>
    </row>
    <row r="1014" spans="1:2" x14ac:dyDescent="0.25">
      <c r="A1014" s="3"/>
      <c r="B1014" s="3"/>
    </row>
    <row r="1015" spans="1:2" x14ac:dyDescent="0.25">
      <c r="A1015" s="3"/>
      <c r="B1015" s="3"/>
    </row>
    <row r="1016" spans="1:2" x14ac:dyDescent="0.25">
      <c r="A1016" s="3"/>
      <c r="B1016" s="3"/>
    </row>
    <row r="1017" spans="1:2" x14ac:dyDescent="0.25">
      <c r="A1017" s="3"/>
      <c r="B1017" s="3"/>
    </row>
    <row r="1018" spans="1:2" x14ac:dyDescent="0.25">
      <c r="A1018" s="3"/>
      <c r="B1018" s="3"/>
    </row>
    <row r="1019" spans="1:2" x14ac:dyDescent="0.25">
      <c r="A1019" s="3"/>
      <c r="B1019" s="3"/>
    </row>
    <row r="1020" spans="1:2" x14ac:dyDescent="0.25">
      <c r="A1020" s="3"/>
      <c r="B1020" s="3"/>
    </row>
    <row r="1021" spans="1:2" x14ac:dyDescent="0.25">
      <c r="A1021" s="3"/>
      <c r="B1021" s="3"/>
    </row>
    <row r="1022" spans="1:2" x14ac:dyDescent="0.25">
      <c r="A1022" s="3"/>
      <c r="B1022" s="3"/>
    </row>
    <row r="1023" spans="1:2" x14ac:dyDescent="0.25">
      <c r="A1023" s="3"/>
      <c r="B1023" s="3"/>
    </row>
    <row r="1024" spans="1:2" x14ac:dyDescent="0.25">
      <c r="A1024" s="3"/>
      <c r="B1024" s="3"/>
    </row>
    <row r="1025" spans="1:2" x14ac:dyDescent="0.25">
      <c r="A1025" s="3"/>
      <c r="B1025" s="3"/>
    </row>
    <row r="1026" spans="1:2" x14ac:dyDescent="0.25">
      <c r="A1026" s="3"/>
      <c r="B1026" s="3"/>
    </row>
    <row r="1027" spans="1:2" x14ac:dyDescent="0.25">
      <c r="A1027" s="3"/>
      <c r="B1027" s="3"/>
    </row>
    <row r="1028" spans="1:2" x14ac:dyDescent="0.25">
      <c r="A1028" s="3"/>
      <c r="B1028" s="3"/>
    </row>
    <row r="1029" spans="1:2" x14ac:dyDescent="0.25">
      <c r="A1029" s="3"/>
      <c r="B1029" s="3"/>
    </row>
    <row r="1030" spans="1:2" x14ac:dyDescent="0.25">
      <c r="A1030" s="3"/>
      <c r="B1030" s="3"/>
    </row>
    <row r="1031" spans="1:2" x14ac:dyDescent="0.25">
      <c r="A1031" s="3"/>
      <c r="B1031" s="3"/>
    </row>
    <row r="1032" spans="1:2" x14ac:dyDescent="0.25">
      <c r="A1032" s="3"/>
      <c r="B1032" s="3"/>
    </row>
    <row r="1033" spans="1:2" x14ac:dyDescent="0.25">
      <c r="A1033" s="3"/>
      <c r="B1033" s="3"/>
    </row>
    <row r="1034" spans="1:2" x14ac:dyDescent="0.25">
      <c r="A1034" s="3"/>
      <c r="B1034" s="3"/>
    </row>
    <row r="1035" spans="1:2" x14ac:dyDescent="0.25">
      <c r="A1035" s="3"/>
      <c r="B1035" s="3"/>
    </row>
    <row r="1036" spans="1:2" x14ac:dyDescent="0.25">
      <c r="A1036" s="3"/>
      <c r="B1036" s="3"/>
    </row>
    <row r="1037" spans="1:2" x14ac:dyDescent="0.25">
      <c r="A1037" s="3"/>
      <c r="B1037" s="3"/>
    </row>
    <row r="1038" spans="1:2" x14ac:dyDescent="0.25">
      <c r="A1038" s="3"/>
      <c r="B1038" s="3"/>
    </row>
    <row r="1039" spans="1:2" x14ac:dyDescent="0.25">
      <c r="A1039" s="3"/>
      <c r="B1039" s="3"/>
    </row>
    <row r="1040" spans="1:2" x14ac:dyDescent="0.25">
      <c r="A1040" s="3"/>
      <c r="B1040" s="3"/>
    </row>
    <row r="1041" spans="1:2" x14ac:dyDescent="0.25">
      <c r="A1041" s="3"/>
      <c r="B1041" s="3"/>
    </row>
    <row r="1042" spans="1:2" x14ac:dyDescent="0.25">
      <c r="A1042" s="3"/>
      <c r="B1042" s="3"/>
    </row>
    <row r="1043" spans="1:2" x14ac:dyDescent="0.25">
      <c r="A1043" s="3"/>
      <c r="B1043" s="3"/>
    </row>
    <row r="1044" spans="1:2" x14ac:dyDescent="0.25">
      <c r="A1044" s="3"/>
      <c r="B1044" s="3"/>
    </row>
    <row r="1045" spans="1:2" x14ac:dyDescent="0.25">
      <c r="A1045" s="3"/>
      <c r="B1045" s="3"/>
    </row>
    <row r="1046" spans="1:2" x14ac:dyDescent="0.25">
      <c r="A1046" s="3"/>
      <c r="B1046" s="3"/>
    </row>
    <row r="1047" spans="1:2" x14ac:dyDescent="0.25">
      <c r="A1047" s="3"/>
      <c r="B1047" s="3"/>
    </row>
    <row r="1048" spans="1:2" x14ac:dyDescent="0.25">
      <c r="A1048" s="3"/>
      <c r="B1048" s="3"/>
    </row>
    <row r="1049" spans="1:2" x14ac:dyDescent="0.25">
      <c r="A1049" s="3"/>
      <c r="B1049" s="3"/>
    </row>
    <row r="1050" spans="1:2" x14ac:dyDescent="0.25">
      <c r="A1050" s="3"/>
      <c r="B1050" s="3"/>
    </row>
    <row r="1051" spans="1:2" x14ac:dyDescent="0.25">
      <c r="A1051" s="3"/>
      <c r="B1051" s="3"/>
    </row>
    <row r="1052" spans="1:2" x14ac:dyDescent="0.25">
      <c r="A1052" s="3"/>
      <c r="B1052" s="3"/>
    </row>
    <row r="1053" spans="1:2" x14ac:dyDescent="0.25">
      <c r="A1053" s="3"/>
      <c r="B1053" s="3"/>
    </row>
    <row r="1054" spans="1:2" x14ac:dyDescent="0.25">
      <c r="A1054" s="3"/>
      <c r="B1054" s="3"/>
    </row>
    <row r="1055" spans="1:2" x14ac:dyDescent="0.25">
      <c r="A1055" s="3"/>
      <c r="B1055" s="3"/>
    </row>
    <row r="1056" spans="1:2" x14ac:dyDescent="0.25">
      <c r="A1056" s="3"/>
      <c r="B1056" s="3"/>
    </row>
    <row r="1057" spans="1:2" x14ac:dyDescent="0.25">
      <c r="A1057" s="3"/>
      <c r="B1057" s="3"/>
    </row>
    <row r="1058" spans="1:2" x14ac:dyDescent="0.25">
      <c r="A1058" s="3"/>
      <c r="B1058" s="3"/>
    </row>
    <row r="1059" spans="1:2" x14ac:dyDescent="0.25">
      <c r="A1059" s="3"/>
      <c r="B1059" s="3"/>
    </row>
    <row r="1060" spans="1:2" x14ac:dyDescent="0.25">
      <c r="A1060" s="3"/>
      <c r="B1060" s="3"/>
    </row>
    <row r="1061" spans="1:2" x14ac:dyDescent="0.25">
      <c r="A1061" s="3"/>
      <c r="B1061" s="3"/>
    </row>
    <row r="1062" spans="1:2" x14ac:dyDescent="0.25">
      <c r="A1062" s="3"/>
      <c r="B1062" s="3"/>
    </row>
    <row r="1063" spans="1:2" x14ac:dyDescent="0.25">
      <c r="A1063" s="3"/>
      <c r="B1063" s="3"/>
    </row>
    <row r="1064" spans="1:2" x14ac:dyDescent="0.25">
      <c r="A1064" s="3"/>
      <c r="B1064" s="3"/>
    </row>
    <row r="1065" spans="1:2" x14ac:dyDescent="0.25">
      <c r="A1065" s="3"/>
      <c r="B1065" s="3"/>
    </row>
    <row r="1066" spans="1:2" x14ac:dyDescent="0.25">
      <c r="A1066" s="3"/>
      <c r="B1066" s="3"/>
    </row>
    <row r="1067" spans="1:2" x14ac:dyDescent="0.25">
      <c r="A1067" s="3"/>
      <c r="B1067" s="3"/>
    </row>
    <row r="1068" spans="1:2" x14ac:dyDescent="0.25">
      <c r="A1068" s="3"/>
      <c r="B1068" s="3"/>
    </row>
    <row r="1069" spans="1:2" x14ac:dyDescent="0.25">
      <c r="A1069" s="3"/>
      <c r="B1069" s="3"/>
    </row>
    <row r="1070" spans="1:2" x14ac:dyDescent="0.25">
      <c r="A1070" s="3"/>
      <c r="B1070" s="3"/>
    </row>
    <row r="1071" spans="1:2" x14ac:dyDescent="0.25">
      <c r="A1071" s="3"/>
      <c r="B1071" s="3"/>
    </row>
    <row r="1072" spans="1:2" x14ac:dyDescent="0.25">
      <c r="A1072" s="3"/>
      <c r="B1072" s="3"/>
    </row>
    <row r="1073" spans="1:2" x14ac:dyDescent="0.25">
      <c r="A1073" s="3"/>
      <c r="B1073" s="3"/>
    </row>
    <row r="1074" spans="1:2" x14ac:dyDescent="0.25">
      <c r="A1074" s="3"/>
      <c r="B1074" s="3"/>
    </row>
    <row r="1075" spans="1:2" x14ac:dyDescent="0.25">
      <c r="A1075" s="3"/>
      <c r="B1075" s="3"/>
    </row>
    <row r="1076" spans="1:2" x14ac:dyDescent="0.25">
      <c r="A1076" s="3"/>
      <c r="B1076" s="3"/>
    </row>
    <row r="1077" spans="1:2" x14ac:dyDescent="0.25">
      <c r="A1077" s="3"/>
      <c r="B1077" s="3"/>
    </row>
    <row r="1078" spans="1:2" x14ac:dyDescent="0.25">
      <c r="A1078" s="3"/>
      <c r="B1078" s="3"/>
    </row>
    <row r="1079" spans="1:2" x14ac:dyDescent="0.25">
      <c r="A1079" s="3"/>
      <c r="B1079" s="3"/>
    </row>
    <row r="1080" spans="1:2" x14ac:dyDescent="0.25">
      <c r="A1080" s="3"/>
      <c r="B1080" s="3"/>
    </row>
    <row r="1081" spans="1:2" x14ac:dyDescent="0.25">
      <c r="A1081" s="3"/>
      <c r="B1081" s="3"/>
    </row>
    <row r="1082" spans="1:2" x14ac:dyDescent="0.25">
      <c r="A1082" s="3"/>
      <c r="B1082" s="3"/>
    </row>
    <row r="1083" spans="1:2" x14ac:dyDescent="0.25">
      <c r="A1083" s="3"/>
      <c r="B1083" s="3"/>
    </row>
    <row r="1084" spans="1:2" x14ac:dyDescent="0.25">
      <c r="A1084" s="3"/>
      <c r="B1084" s="3"/>
    </row>
    <row r="1085" spans="1:2" x14ac:dyDescent="0.25">
      <c r="A1085" s="3"/>
      <c r="B1085" s="3"/>
    </row>
    <row r="1086" spans="1:2" x14ac:dyDescent="0.25">
      <c r="A1086" s="3"/>
      <c r="B1086" s="3"/>
    </row>
    <row r="1087" spans="1:2" x14ac:dyDescent="0.25">
      <c r="A1087" s="3"/>
      <c r="B1087" s="3"/>
    </row>
    <row r="1088" spans="1:2" x14ac:dyDescent="0.25">
      <c r="A1088" s="3"/>
      <c r="B1088" s="3"/>
    </row>
    <row r="1089" spans="1:2" x14ac:dyDescent="0.25">
      <c r="A1089" s="3"/>
      <c r="B1089" s="3"/>
    </row>
    <row r="1090" spans="1:2" x14ac:dyDescent="0.25">
      <c r="A1090" s="3"/>
      <c r="B1090" s="3"/>
    </row>
    <row r="1091" spans="1:2" x14ac:dyDescent="0.25">
      <c r="A1091" s="3"/>
      <c r="B1091" s="3"/>
    </row>
    <row r="1092" spans="1:2" x14ac:dyDescent="0.25">
      <c r="A1092" s="3"/>
      <c r="B1092" s="3"/>
    </row>
    <row r="1093" spans="1:2" x14ac:dyDescent="0.25">
      <c r="A1093" s="3"/>
      <c r="B1093" s="3"/>
    </row>
    <row r="1094" spans="1:2" x14ac:dyDescent="0.25">
      <c r="A1094" s="3"/>
      <c r="B1094" s="3"/>
    </row>
    <row r="1095" spans="1:2" x14ac:dyDescent="0.25">
      <c r="A1095" s="3"/>
      <c r="B1095" s="3"/>
    </row>
    <row r="1096" spans="1:2" x14ac:dyDescent="0.25">
      <c r="A1096" s="3"/>
      <c r="B1096" s="3"/>
    </row>
    <row r="1097" spans="1:2" x14ac:dyDescent="0.25">
      <c r="A1097" s="3"/>
      <c r="B1097" s="3"/>
    </row>
    <row r="1098" spans="1:2" x14ac:dyDescent="0.25">
      <c r="A1098" s="3"/>
      <c r="B1098" s="3"/>
    </row>
    <row r="1099" spans="1:2" x14ac:dyDescent="0.25">
      <c r="A1099" s="3"/>
      <c r="B1099" s="3"/>
    </row>
    <row r="1100" spans="1:2" x14ac:dyDescent="0.25">
      <c r="A1100" s="3"/>
      <c r="B1100" s="3"/>
    </row>
    <row r="1101" spans="1:2" x14ac:dyDescent="0.25">
      <c r="A1101" s="3"/>
      <c r="B1101" s="3"/>
    </row>
    <row r="1102" spans="1:2" x14ac:dyDescent="0.25">
      <c r="A1102" s="3"/>
      <c r="B1102" s="3"/>
    </row>
    <row r="1103" spans="1:2" x14ac:dyDescent="0.25">
      <c r="A1103" s="3"/>
      <c r="B1103" s="3"/>
    </row>
    <row r="1104" spans="1:2" x14ac:dyDescent="0.25">
      <c r="A1104" s="3"/>
      <c r="B1104" s="3"/>
    </row>
    <row r="1105" spans="1:2" x14ac:dyDescent="0.25">
      <c r="A1105" s="3"/>
      <c r="B1105" s="3"/>
    </row>
    <row r="1106" spans="1:2" x14ac:dyDescent="0.25">
      <c r="A1106" s="3"/>
      <c r="B1106" s="3"/>
    </row>
    <row r="1107" spans="1:2" x14ac:dyDescent="0.25">
      <c r="A1107" s="3"/>
      <c r="B1107" s="3"/>
    </row>
    <row r="1108" spans="1:2" x14ac:dyDescent="0.25">
      <c r="A1108" s="3"/>
      <c r="B1108" s="3"/>
    </row>
    <row r="1109" spans="1:2" x14ac:dyDescent="0.25">
      <c r="A1109" s="3"/>
      <c r="B1109" s="3"/>
    </row>
    <row r="1110" spans="1:2" x14ac:dyDescent="0.25">
      <c r="A1110" s="3"/>
      <c r="B1110" s="3"/>
    </row>
    <row r="1111" spans="1:2" x14ac:dyDescent="0.25">
      <c r="A1111" s="3"/>
      <c r="B1111" s="3"/>
    </row>
    <row r="1112" spans="1:2" x14ac:dyDescent="0.25">
      <c r="A1112" s="3"/>
      <c r="B1112" s="3"/>
    </row>
    <row r="1114" spans="1:2" x14ac:dyDescent="0.25">
      <c r="A1114" s="3"/>
      <c r="B1114" s="3"/>
    </row>
    <row r="1115" spans="1:2" x14ac:dyDescent="0.25">
      <c r="A1115" s="3"/>
      <c r="B1115" s="3"/>
    </row>
    <row r="1116" spans="1:2" x14ac:dyDescent="0.25">
      <c r="A1116" s="3"/>
      <c r="B1116" s="3"/>
    </row>
    <row r="1117" spans="1:2" x14ac:dyDescent="0.25">
      <c r="A1117" s="3"/>
      <c r="B1117" s="3"/>
    </row>
    <row r="1118" spans="1:2" x14ac:dyDescent="0.25">
      <c r="A1118" s="3"/>
      <c r="B1118" s="3"/>
    </row>
    <row r="1119" spans="1:2" x14ac:dyDescent="0.25">
      <c r="A1119" s="3"/>
      <c r="B1119" s="3"/>
    </row>
    <row r="1120" spans="1:2" x14ac:dyDescent="0.25">
      <c r="A1120" s="3"/>
      <c r="B1120" s="3"/>
    </row>
    <row r="1121" spans="1:2" x14ac:dyDescent="0.25">
      <c r="A1121" s="3"/>
      <c r="B1121" s="3"/>
    </row>
    <row r="1122" spans="1:2" x14ac:dyDescent="0.25">
      <c r="A1122" s="3"/>
      <c r="B1122" s="3"/>
    </row>
    <row r="1123" spans="1:2" x14ac:dyDescent="0.25">
      <c r="A1123" s="3"/>
      <c r="B1123" s="3"/>
    </row>
    <row r="1124" spans="1:2" x14ac:dyDescent="0.25">
      <c r="A1124" s="3"/>
      <c r="B1124" s="3"/>
    </row>
    <row r="1125" spans="1:2" x14ac:dyDescent="0.25">
      <c r="A1125" s="3"/>
      <c r="B1125" s="3"/>
    </row>
    <row r="1126" spans="1:2" x14ac:dyDescent="0.25">
      <c r="A1126" s="3"/>
      <c r="B1126" s="3"/>
    </row>
    <row r="1127" spans="1:2" x14ac:dyDescent="0.25">
      <c r="A1127" s="3"/>
      <c r="B1127" s="3"/>
    </row>
    <row r="1128" spans="1:2" x14ac:dyDescent="0.25">
      <c r="A1128" s="3"/>
      <c r="B1128" s="3"/>
    </row>
    <row r="1129" spans="1:2" x14ac:dyDescent="0.25">
      <c r="A1129" s="3"/>
      <c r="B1129" s="3"/>
    </row>
    <row r="1130" spans="1:2" x14ac:dyDescent="0.25">
      <c r="A1130" s="3"/>
      <c r="B1130" s="3"/>
    </row>
    <row r="1131" spans="1:2" x14ac:dyDescent="0.25">
      <c r="A1131" s="3"/>
      <c r="B1131" s="3"/>
    </row>
    <row r="1132" spans="1:2" x14ac:dyDescent="0.25">
      <c r="A1132" s="3"/>
      <c r="B1132" s="3"/>
    </row>
    <row r="1133" spans="1:2" x14ac:dyDescent="0.25">
      <c r="A1133" s="3"/>
      <c r="B1133" s="3"/>
    </row>
    <row r="1134" spans="1:2" x14ac:dyDescent="0.25">
      <c r="A1134" s="3"/>
      <c r="B1134" s="3"/>
    </row>
    <row r="1135" spans="1:2" x14ac:dyDescent="0.25">
      <c r="A1135" s="3"/>
      <c r="B1135" s="3"/>
    </row>
    <row r="1136" spans="1:2" x14ac:dyDescent="0.25">
      <c r="A1136" s="3"/>
      <c r="B1136" s="3"/>
    </row>
    <row r="1137" spans="1:2" x14ac:dyDescent="0.25">
      <c r="A1137" s="3"/>
      <c r="B1137" s="3"/>
    </row>
    <row r="1138" spans="1:2" x14ac:dyDescent="0.25">
      <c r="A1138" s="3"/>
      <c r="B1138" s="3"/>
    </row>
    <row r="1139" spans="1:2" x14ac:dyDescent="0.25">
      <c r="A1139" s="3"/>
      <c r="B1139" s="3"/>
    </row>
    <row r="1140" spans="1:2" x14ac:dyDescent="0.25">
      <c r="A1140" s="3"/>
      <c r="B1140" s="3"/>
    </row>
    <row r="1141" spans="1:2" x14ac:dyDescent="0.25">
      <c r="A1141" s="3"/>
      <c r="B1141" s="3"/>
    </row>
    <row r="1142" spans="1:2" x14ac:dyDescent="0.25">
      <c r="A1142" s="3"/>
      <c r="B1142" s="3"/>
    </row>
    <row r="1143" spans="1:2" x14ac:dyDescent="0.25">
      <c r="A1143" s="3"/>
      <c r="B1143" s="3"/>
    </row>
    <row r="1144" spans="1:2" x14ac:dyDescent="0.25">
      <c r="A1144" s="3"/>
      <c r="B1144" s="3"/>
    </row>
    <row r="1145" spans="1:2" x14ac:dyDescent="0.25">
      <c r="A1145" s="3"/>
      <c r="B1145" s="3"/>
    </row>
    <row r="1146" spans="1:2" x14ac:dyDescent="0.25">
      <c r="A1146" s="3"/>
      <c r="B1146" s="3"/>
    </row>
    <row r="1147" spans="1:2" x14ac:dyDescent="0.25">
      <c r="A1147" s="3"/>
      <c r="B1147" s="3"/>
    </row>
    <row r="1148" spans="1:2" x14ac:dyDescent="0.25">
      <c r="A1148" s="3"/>
      <c r="B1148" s="3"/>
    </row>
    <row r="1149" spans="1:2" x14ac:dyDescent="0.25">
      <c r="A1149" s="3"/>
      <c r="B1149" s="3"/>
    </row>
    <row r="1150" spans="1:2" x14ac:dyDescent="0.25">
      <c r="A1150" s="3"/>
      <c r="B1150" s="3"/>
    </row>
    <row r="1151" spans="1:2" x14ac:dyDescent="0.25">
      <c r="A1151" s="3"/>
      <c r="B1151" s="3"/>
    </row>
    <row r="1152" spans="1:2" x14ac:dyDescent="0.25">
      <c r="A1152" s="3"/>
      <c r="B1152" s="3"/>
    </row>
    <row r="1153" spans="1:2" x14ac:dyDescent="0.25">
      <c r="A1153" s="3"/>
      <c r="B1153" s="3"/>
    </row>
    <row r="1154" spans="1:2" x14ac:dyDescent="0.25">
      <c r="A1154" s="3"/>
      <c r="B1154" s="3"/>
    </row>
    <row r="1155" spans="1:2" x14ac:dyDescent="0.25">
      <c r="A1155" s="3"/>
      <c r="B1155" s="3"/>
    </row>
    <row r="1156" spans="1:2" x14ac:dyDescent="0.25">
      <c r="A1156" s="3"/>
      <c r="B1156" s="3"/>
    </row>
    <row r="1157" spans="1:2" x14ac:dyDescent="0.25">
      <c r="A1157" s="3"/>
      <c r="B1157" s="3"/>
    </row>
    <row r="1158" spans="1:2" x14ac:dyDescent="0.25">
      <c r="A1158" s="3"/>
      <c r="B1158" s="3"/>
    </row>
    <row r="1159" spans="1:2" x14ac:dyDescent="0.25">
      <c r="A1159" s="3"/>
      <c r="B1159" s="3"/>
    </row>
    <row r="1160" spans="1:2" x14ac:dyDescent="0.25">
      <c r="A1160" s="3"/>
      <c r="B1160" s="3"/>
    </row>
    <row r="1162" spans="1:2" x14ac:dyDescent="0.25">
      <c r="A1162" s="3"/>
      <c r="B1162" s="3"/>
    </row>
    <row r="1163" spans="1:2" x14ac:dyDescent="0.25">
      <c r="A1163" s="3"/>
      <c r="B1163" s="3"/>
    </row>
    <row r="1164" spans="1:2" x14ac:dyDescent="0.25">
      <c r="A1164" s="3"/>
      <c r="B1164" s="3"/>
    </row>
    <row r="1165" spans="1:2" x14ac:dyDescent="0.25">
      <c r="A1165" s="3"/>
      <c r="B1165" s="3"/>
    </row>
    <row r="1166" spans="1:2" x14ac:dyDescent="0.25">
      <c r="A1166" s="3"/>
      <c r="B1166" s="3"/>
    </row>
    <row r="1167" spans="1:2" x14ac:dyDescent="0.25">
      <c r="A1167" s="3"/>
      <c r="B1167" s="3"/>
    </row>
    <row r="1168" spans="1:2" x14ac:dyDescent="0.25">
      <c r="A1168" s="3"/>
      <c r="B1168" s="3"/>
    </row>
    <row r="1169" spans="1:2" x14ac:dyDescent="0.25">
      <c r="A1169" s="3"/>
      <c r="B1169" s="3"/>
    </row>
    <row r="1170" spans="1:2" x14ac:dyDescent="0.25">
      <c r="A1170" s="3"/>
      <c r="B1170" s="3"/>
    </row>
    <row r="1171" spans="1:2" x14ac:dyDescent="0.25">
      <c r="A1171" s="3"/>
      <c r="B1171" s="3"/>
    </row>
    <row r="1172" spans="1:2" x14ac:dyDescent="0.25">
      <c r="A1172" s="3"/>
      <c r="B1172" s="3"/>
    </row>
    <row r="1173" spans="1:2" x14ac:dyDescent="0.25">
      <c r="A1173" s="3"/>
      <c r="B1173" s="3"/>
    </row>
    <row r="1174" spans="1:2" x14ac:dyDescent="0.25">
      <c r="A1174" s="3"/>
      <c r="B1174" s="3"/>
    </row>
    <row r="1175" spans="1:2" x14ac:dyDescent="0.25">
      <c r="A1175" s="3"/>
      <c r="B1175" s="3"/>
    </row>
    <row r="1176" spans="1:2" x14ac:dyDescent="0.25">
      <c r="A1176" s="3"/>
      <c r="B1176" s="3"/>
    </row>
    <row r="1177" spans="1:2" x14ac:dyDescent="0.25">
      <c r="A1177" s="3"/>
      <c r="B1177" s="3"/>
    </row>
    <row r="1178" spans="1:2" x14ac:dyDescent="0.25">
      <c r="A1178" s="3"/>
      <c r="B1178" s="3"/>
    </row>
    <row r="1179" spans="1:2" x14ac:dyDescent="0.25">
      <c r="A1179" s="3"/>
      <c r="B1179" s="3"/>
    </row>
    <row r="1180" spans="1:2" x14ac:dyDescent="0.25">
      <c r="A1180" s="3"/>
      <c r="B1180" s="3"/>
    </row>
    <row r="1181" spans="1:2" x14ac:dyDescent="0.25">
      <c r="A1181" s="3"/>
      <c r="B1181" s="3"/>
    </row>
    <row r="1182" spans="1:2" x14ac:dyDescent="0.25">
      <c r="A1182" s="3"/>
      <c r="B1182" s="3"/>
    </row>
    <row r="1183" spans="1:2" x14ac:dyDescent="0.25">
      <c r="A1183" s="3"/>
      <c r="B1183" s="3"/>
    </row>
    <row r="1184" spans="1:2" x14ac:dyDescent="0.25">
      <c r="A1184" s="3"/>
      <c r="B1184" s="3"/>
    </row>
    <row r="1185" spans="1:2" x14ac:dyDescent="0.25">
      <c r="A1185" s="3"/>
      <c r="B1185" s="3"/>
    </row>
    <row r="1186" spans="1:2" x14ac:dyDescent="0.25">
      <c r="A1186" s="3"/>
      <c r="B1186" s="3"/>
    </row>
    <row r="1187" spans="1:2" x14ac:dyDescent="0.25">
      <c r="A1187" s="3"/>
      <c r="B1187" s="3"/>
    </row>
    <row r="1188" spans="1:2" x14ac:dyDescent="0.25">
      <c r="A1188" s="3"/>
      <c r="B1188" s="3"/>
    </row>
    <row r="1189" spans="1:2" x14ac:dyDescent="0.25">
      <c r="A1189" s="3"/>
      <c r="B1189" s="3"/>
    </row>
    <row r="1190" spans="1:2" x14ac:dyDescent="0.25">
      <c r="A1190" s="3"/>
      <c r="B1190" s="3"/>
    </row>
    <row r="1191" spans="1:2" x14ac:dyDescent="0.25">
      <c r="A1191" s="3"/>
      <c r="B1191" s="3"/>
    </row>
    <row r="1192" spans="1:2" x14ac:dyDescent="0.25">
      <c r="A1192" s="3"/>
      <c r="B1192" s="3"/>
    </row>
    <row r="1193" spans="1:2" x14ac:dyDescent="0.25">
      <c r="A1193" s="3"/>
      <c r="B1193" s="3"/>
    </row>
    <row r="1194" spans="1:2" x14ac:dyDescent="0.25">
      <c r="A1194" s="3"/>
      <c r="B1194" s="3"/>
    </row>
    <row r="1195" spans="1:2" x14ac:dyDescent="0.25">
      <c r="A1195" s="3"/>
      <c r="B1195" s="3"/>
    </row>
    <row r="1196" spans="1:2" x14ac:dyDescent="0.25">
      <c r="A1196" s="3"/>
      <c r="B1196" s="3"/>
    </row>
    <row r="1197" spans="1:2" x14ac:dyDescent="0.25">
      <c r="A1197" s="3"/>
      <c r="B1197" s="3"/>
    </row>
    <row r="1198" spans="1:2" x14ac:dyDescent="0.25">
      <c r="A1198" s="3"/>
      <c r="B1198" s="3"/>
    </row>
    <row r="1199" spans="1:2" x14ac:dyDescent="0.25">
      <c r="A1199" s="3"/>
      <c r="B1199" s="3"/>
    </row>
    <row r="1200" spans="1:2" x14ac:dyDescent="0.25">
      <c r="A1200" s="3"/>
      <c r="B1200" s="3"/>
    </row>
    <row r="1201" spans="1:2" x14ac:dyDescent="0.25">
      <c r="A1201" s="3"/>
      <c r="B1201" s="3"/>
    </row>
    <row r="1202" spans="1:2" x14ac:dyDescent="0.25">
      <c r="A1202" s="3"/>
      <c r="B1202" s="3"/>
    </row>
    <row r="1203" spans="1:2" x14ac:dyDescent="0.25">
      <c r="A1203" s="3"/>
      <c r="B1203" s="3"/>
    </row>
    <row r="1204" spans="1:2" x14ac:dyDescent="0.25">
      <c r="A1204" s="3"/>
      <c r="B1204" s="3"/>
    </row>
    <row r="1205" spans="1:2" x14ac:dyDescent="0.25">
      <c r="A1205" s="3"/>
      <c r="B1205" s="3"/>
    </row>
    <row r="1206" spans="1:2" x14ac:dyDescent="0.25">
      <c r="A1206" s="3"/>
      <c r="B1206" s="3"/>
    </row>
    <row r="1207" spans="1:2" x14ac:dyDescent="0.25">
      <c r="A1207" s="3"/>
      <c r="B1207" s="3"/>
    </row>
    <row r="1208" spans="1:2" x14ac:dyDescent="0.25">
      <c r="A1208" s="3"/>
      <c r="B1208" s="3"/>
    </row>
    <row r="1209" spans="1:2" x14ac:dyDescent="0.25">
      <c r="A1209" s="3"/>
      <c r="B1209" s="3"/>
    </row>
    <row r="1210" spans="1:2" x14ac:dyDescent="0.25">
      <c r="A1210" s="3"/>
      <c r="B1210" s="3"/>
    </row>
    <row r="1211" spans="1:2" x14ac:dyDescent="0.25">
      <c r="A1211" s="3"/>
      <c r="B1211" s="3"/>
    </row>
    <row r="1212" spans="1:2" x14ac:dyDescent="0.25">
      <c r="A1212" s="3"/>
      <c r="B1212" s="3"/>
    </row>
    <row r="1213" spans="1:2" x14ac:dyDescent="0.25">
      <c r="A1213" s="3"/>
      <c r="B1213" s="3"/>
    </row>
    <row r="1214" spans="1:2" x14ac:dyDescent="0.25">
      <c r="A1214" s="3"/>
      <c r="B1214" s="3"/>
    </row>
    <row r="1215" spans="1:2" x14ac:dyDescent="0.25">
      <c r="A1215" s="3"/>
      <c r="B1215" s="3"/>
    </row>
    <row r="1216" spans="1:2" x14ac:dyDescent="0.25">
      <c r="A1216" s="3"/>
      <c r="B1216" s="3"/>
    </row>
    <row r="1217" spans="1:2" x14ac:dyDescent="0.25">
      <c r="A1217" s="3"/>
      <c r="B1217" s="3"/>
    </row>
    <row r="1218" spans="1:2" x14ac:dyDescent="0.25">
      <c r="A1218" s="3"/>
      <c r="B1218" s="3"/>
    </row>
    <row r="1219" spans="1:2" x14ac:dyDescent="0.25">
      <c r="A1219" s="3"/>
      <c r="B1219" s="3"/>
    </row>
    <row r="1220" spans="1:2" x14ac:dyDescent="0.25">
      <c r="A1220" s="3"/>
      <c r="B1220" s="3"/>
    </row>
    <row r="1221" spans="1:2" x14ac:dyDescent="0.25">
      <c r="A1221" s="3"/>
      <c r="B1221" s="3"/>
    </row>
    <row r="1222" spans="1:2" x14ac:dyDescent="0.25">
      <c r="A1222" s="3"/>
      <c r="B1222" s="3"/>
    </row>
    <row r="1223" spans="1:2" x14ac:dyDescent="0.25">
      <c r="A1223" s="3"/>
      <c r="B1223" s="3"/>
    </row>
    <row r="1224" spans="1:2" x14ac:dyDescent="0.25">
      <c r="A1224" s="3"/>
      <c r="B1224" s="3"/>
    </row>
    <row r="1225" spans="1:2" x14ac:dyDescent="0.25">
      <c r="A1225" s="3"/>
      <c r="B1225" s="3"/>
    </row>
    <row r="1226" spans="1:2" x14ac:dyDescent="0.25">
      <c r="A1226" s="3"/>
      <c r="B1226" s="3"/>
    </row>
    <row r="1227" spans="1:2" x14ac:dyDescent="0.25">
      <c r="A1227" s="3"/>
      <c r="B1227" s="3"/>
    </row>
    <row r="1228" spans="1:2" x14ac:dyDescent="0.25">
      <c r="A1228" s="3"/>
      <c r="B1228" s="3"/>
    </row>
    <row r="1229" spans="1:2" x14ac:dyDescent="0.25">
      <c r="A1229" s="3"/>
      <c r="B1229" s="3"/>
    </row>
    <row r="1230" spans="1:2" x14ac:dyDescent="0.25">
      <c r="A1230" s="3"/>
      <c r="B1230" s="3"/>
    </row>
    <row r="1231" spans="1:2" x14ac:dyDescent="0.25">
      <c r="A1231" s="3"/>
      <c r="B1231" s="3"/>
    </row>
    <row r="1232" spans="1:2" x14ac:dyDescent="0.25">
      <c r="A1232" s="3"/>
      <c r="B1232" s="3"/>
    </row>
    <row r="1233" spans="1:2" x14ac:dyDescent="0.25">
      <c r="A1233" s="3"/>
      <c r="B1233" s="3"/>
    </row>
    <row r="1234" spans="1:2" x14ac:dyDescent="0.25">
      <c r="A1234" s="3"/>
      <c r="B1234" s="3"/>
    </row>
    <row r="1235" spans="1:2" x14ac:dyDescent="0.25">
      <c r="A1235" s="3"/>
      <c r="B1235" s="3"/>
    </row>
    <row r="1237" spans="1:2" x14ac:dyDescent="0.25">
      <c r="A1237" s="3"/>
      <c r="B1237" s="3"/>
    </row>
    <row r="1238" spans="1:2" x14ac:dyDescent="0.25">
      <c r="A1238" s="3"/>
      <c r="B1238" s="3"/>
    </row>
    <row r="1239" spans="1:2" x14ac:dyDescent="0.25">
      <c r="A1239" s="3"/>
      <c r="B1239" s="3"/>
    </row>
    <row r="1240" spans="1:2" x14ac:dyDescent="0.25">
      <c r="A1240" s="3"/>
      <c r="B1240" s="3"/>
    </row>
    <row r="1241" spans="1:2" x14ac:dyDescent="0.25">
      <c r="A1241" s="3"/>
      <c r="B1241" s="3"/>
    </row>
    <row r="1242" spans="1:2" x14ac:dyDescent="0.25">
      <c r="A1242" s="3"/>
      <c r="B1242" s="3"/>
    </row>
    <row r="1243" spans="1:2" x14ac:dyDescent="0.25">
      <c r="A1243" s="3"/>
      <c r="B1243" s="3"/>
    </row>
    <row r="1244" spans="1:2" x14ac:dyDescent="0.25">
      <c r="A1244" s="3"/>
      <c r="B1244" s="3"/>
    </row>
    <row r="1245" spans="1:2" x14ac:dyDescent="0.25">
      <c r="A1245" s="3"/>
      <c r="B1245" s="3"/>
    </row>
    <row r="1246" spans="1:2" x14ac:dyDescent="0.25">
      <c r="A1246" s="3"/>
      <c r="B1246" s="3"/>
    </row>
    <row r="1247" spans="1:2" x14ac:dyDescent="0.25">
      <c r="A1247" s="3"/>
      <c r="B1247" s="3"/>
    </row>
    <row r="1248" spans="1:2" x14ac:dyDescent="0.25">
      <c r="A1248" s="3"/>
      <c r="B1248" s="3"/>
    </row>
    <row r="1249" spans="1:2" x14ac:dyDescent="0.25">
      <c r="A1249" s="3"/>
      <c r="B1249" s="3"/>
    </row>
    <row r="1250" spans="1:2" x14ac:dyDescent="0.25">
      <c r="A1250" s="3"/>
      <c r="B1250" s="3"/>
    </row>
    <row r="1251" spans="1:2" x14ac:dyDescent="0.25">
      <c r="A1251" s="3"/>
      <c r="B1251" s="3"/>
    </row>
    <row r="1252" spans="1:2" x14ac:dyDescent="0.25">
      <c r="A1252" s="3"/>
      <c r="B1252" s="3"/>
    </row>
    <row r="1253" spans="1:2" x14ac:dyDescent="0.25">
      <c r="A1253" s="3"/>
      <c r="B1253" s="3"/>
    </row>
    <row r="1254" spans="1:2" x14ac:dyDescent="0.25">
      <c r="A1254" s="3"/>
      <c r="B1254" s="3"/>
    </row>
    <row r="1255" spans="1:2" x14ac:dyDescent="0.25">
      <c r="A1255" s="3"/>
      <c r="B1255" s="3"/>
    </row>
    <row r="1256" spans="1:2" x14ac:dyDescent="0.25">
      <c r="A1256" s="3"/>
      <c r="B1256" s="3"/>
    </row>
    <row r="1257" spans="1:2" x14ac:dyDescent="0.25">
      <c r="A1257" s="3"/>
      <c r="B1257" s="3"/>
    </row>
    <row r="1258" spans="1:2" x14ac:dyDescent="0.25">
      <c r="A1258" s="3"/>
      <c r="B1258" s="3"/>
    </row>
    <row r="1259" spans="1:2" x14ac:dyDescent="0.25">
      <c r="A1259" s="3"/>
      <c r="B1259" s="3"/>
    </row>
    <row r="1260" spans="1:2" x14ac:dyDescent="0.25">
      <c r="A1260" s="3"/>
      <c r="B1260" s="3"/>
    </row>
    <row r="1261" spans="1:2" x14ac:dyDescent="0.25">
      <c r="A1261" s="3"/>
      <c r="B1261" s="3"/>
    </row>
    <row r="1262" spans="1:2" x14ac:dyDescent="0.25">
      <c r="A1262" s="3"/>
      <c r="B1262" s="3"/>
    </row>
    <row r="1263" spans="1:2" x14ac:dyDescent="0.25">
      <c r="A1263" s="3"/>
      <c r="B1263" s="3"/>
    </row>
    <row r="1264" spans="1:2" x14ac:dyDescent="0.25">
      <c r="A1264" s="3"/>
      <c r="B1264" s="3"/>
    </row>
    <row r="1265" spans="1:2" x14ac:dyDescent="0.25">
      <c r="A1265" s="3"/>
      <c r="B1265" s="3"/>
    </row>
    <row r="1266" spans="1:2" x14ac:dyDescent="0.25">
      <c r="A1266" s="3"/>
      <c r="B1266" s="3"/>
    </row>
    <row r="1267" spans="1:2" x14ac:dyDescent="0.25">
      <c r="A1267" s="3"/>
      <c r="B1267" s="3"/>
    </row>
    <row r="1268" spans="1:2" x14ac:dyDescent="0.25">
      <c r="A1268" s="3"/>
      <c r="B1268" s="3"/>
    </row>
    <row r="1269" spans="1:2" x14ac:dyDescent="0.25">
      <c r="A1269" s="3"/>
      <c r="B1269" s="3"/>
    </row>
    <row r="1270" spans="1:2" x14ac:dyDescent="0.25">
      <c r="A1270" s="3"/>
      <c r="B1270" s="3"/>
    </row>
    <row r="1271" spans="1:2" x14ac:dyDescent="0.25">
      <c r="A1271" s="3"/>
      <c r="B1271" s="3"/>
    </row>
    <row r="1272" spans="1:2" x14ac:dyDescent="0.25">
      <c r="A1272" s="3"/>
      <c r="B1272" s="3"/>
    </row>
    <row r="1273" spans="1:2" x14ac:dyDescent="0.25">
      <c r="A1273" s="3"/>
      <c r="B1273" s="3"/>
    </row>
    <row r="1274" spans="1:2" x14ac:dyDescent="0.25">
      <c r="A1274" s="3"/>
      <c r="B1274" s="3"/>
    </row>
    <row r="1275" spans="1:2" x14ac:dyDescent="0.25">
      <c r="A1275" s="3"/>
      <c r="B1275" s="3"/>
    </row>
    <row r="1276" spans="1:2" x14ac:dyDescent="0.25">
      <c r="A1276" s="3"/>
      <c r="B1276" s="3"/>
    </row>
    <row r="1277" spans="1:2" x14ac:dyDescent="0.25">
      <c r="A1277" s="3"/>
      <c r="B1277" s="3"/>
    </row>
    <row r="1278" spans="1:2" x14ac:dyDescent="0.25">
      <c r="A1278" s="3"/>
      <c r="B1278" s="3"/>
    </row>
    <row r="1279" spans="1:2" x14ac:dyDescent="0.25">
      <c r="A1279" s="3"/>
      <c r="B1279" s="3"/>
    </row>
    <row r="1280" spans="1:2" x14ac:dyDescent="0.25">
      <c r="A1280" s="3"/>
      <c r="B1280" s="3"/>
    </row>
    <row r="1281" spans="1:2" x14ac:dyDescent="0.25">
      <c r="A1281" s="3"/>
      <c r="B1281" s="3"/>
    </row>
    <row r="1282" spans="1:2" x14ac:dyDescent="0.25">
      <c r="A1282" s="3"/>
      <c r="B1282" s="3"/>
    </row>
    <row r="1283" spans="1:2" x14ac:dyDescent="0.25">
      <c r="A1283" s="3"/>
      <c r="B1283" s="3"/>
    </row>
    <row r="1284" spans="1:2" x14ac:dyDescent="0.25">
      <c r="A1284" s="3"/>
      <c r="B1284" s="3"/>
    </row>
    <row r="1285" spans="1:2" x14ac:dyDescent="0.25">
      <c r="A1285" s="3"/>
      <c r="B1285" s="3"/>
    </row>
    <row r="1286" spans="1:2" x14ac:dyDescent="0.25">
      <c r="A1286" s="3"/>
      <c r="B1286" s="3"/>
    </row>
    <row r="1287" spans="1:2" x14ac:dyDescent="0.25">
      <c r="A1287" s="3"/>
      <c r="B1287" s="3"/>
    </row>
    <row r="1288" spans="1:2" x14ac:dyDescent="0.25">
      <c r="A1288" s="3"/>
      <c r="B1288" s="3"/>
    </row>
    <row r="1289" spans="1:2" x14ac:dyDescent="0.25">
      <c r="A1289" s="3"/>
      <c r="B1289" s="3"/>
    </row>
    <row r="1290" spans="1:2" x14ac:dyDescent="0.25">
      <c r="A1290" s="3"/>
      <c r="B1290" s="3"/>
    </row>
    <row r="1291" spans="1:2" x14ac:dyDescent="0.25">
      <c r="A1291" s="3"/>
      <c r="B1291" s="3"/>
    </row>
    <row r="1292" spans="1:2" x14ac:dyDescent="0.25">
      <c r="A1292" s="3"/>
      <c r="B1292" s="3"/>
    </row>
    <row r="1293" spans="1:2" x14ac:dyDescent="0.25">
      <c r="A1293" s="3"/>
      <c r="B1293" s="3"/>
    </row>
    <row r="1294" spans="1:2" x14ac:dyDescent="0.25">
      <c r="A1294" s="3"/>
      <c r="B1294" s="3"/>
    </row>
    <row r="1295" spans="1:2" x14ac:dyDescent="0.25">
      <c r="A1295" s="3"/>
      <c r="B1295" s="3"/>
    </row>
    <row r="1296" spans="1:2" x14ac:dyDescent="0.25">
      <c r="A1296" s="3"/>
      <c r="B1296" s="3"/>
    </row>
    <row r="1297" spans="1:2" x14ac:dyDescent="0.25">
      <c r="A1297" s="3"/>
      <c r="B1297" s="3"/>
    </row>
    <row r="1298" spans="1:2" x14ac:dyDescent="0.25">
      <c r="A1298" s="3"/>
      <c r="B1298" s="3"/>
    </row>
    <row r="1299" spans="1:2" x14ac:dyDescent="0.25">
      <c r="A1299" s="3"/>
      <c r="B1299" s="3"/>
    </row>
    <row r="1300" spans="1:2" x14ac:dyDescent="0.25">
      <c r="A1300" s="3"/>
      <c r="B1300" s="3"/>
    </row>
    <row r="1301" spans="1:2" x14ac:dyDescent="0.25">
      <c r="A1301" s="3"/>
      <c r="B1301" s="3"/>
    </row>
    <row r="1302" spans="1:2" x14ac:dyDescent="0.25">
      <c r="A1302" s="3"/>
      <c r="B1302" s="3"/>
    </row>
    <row r="1303" spans="1:2" x14ac:dyDescent="0.25">
      <c r="A1303" s="3"/>
      <c r="B1303" s="3"/>
    </row>
    <row r="1304" spans="1:2" x14ac:dyDescent="0.25">
      <c r="A1304" s="3"/>
      <c r="B1304" s="3"/>
    </row>
    <row r="1305" spans="1:2" x14ac:dyDescent="0.25">
      <c r="A1305" s="3"/>
      <c r="B1305" s="3"/>
    </row>
    <row r="1306" spans="1:2" x14ac:dyDescent="0.25">
      <c r="A1306" s="3"/>
      <c r="B1306" s="3"/>
    </row>
    <row r="1307" spans="1:2" x14ac:dyDescent="0.25">
      <c r="A1307" s="3"/>
      <c r="B1307" s="3"/>
    </row>
    <row r="1308" spans="1:2" x14ac:dyDescent="0.25">
      <c r="A1308" s="3"/>
      <c r="B1308" s="3"/>
    </row>
    <row r="1309" spans="1:2" x14ac:dyDescent="0.25">
      <c r="A1309" s="3"/>
      <c r="B1309" s="3"/>
    </row>
    <row r="1310" spans="1:2" x14ac:dyDescent="0.25">
      <c r="A1310" s="3"/>
      <c r="B1310" s="3"/>
    </row>
    <row r="1311" spans="1:2" x14ac:dyDescent="0.25">
      <c r="A1311" s="3"/>
      <c r="B1311" s="3"/>
    </row>
    <row r="1312" spans="1:2" x14ac:dyDescent="0.25">
      <c r="A1312" s="3"/>
      <c r="B1312" s="3"/>
    </row>
    <row r="1313" spans="1:2" x14ac:dyDescent="0.25">
      <c r="A1313" s="3"/>
      <c r="B1313" s="3"/>
    </row>
    <row r="1314" spans="1:2" x14ac:dyDescent="0.25">
      <c r="A1314" s="3"/>
      <c r="B1314" s="3"/>
    </row>
    <row r="1315" spans="1:2" x14ac:dyDescent="0.25">
      <c r="A1315" s="3"/>
      <c r="B1315" s="3"/>
    </row>
    <row r="1316" spans="1:2" x14ac:dyDescent="0.25">
      <c r="A1316" s="3"/>
      <c r="B1316" s="3"/>
    </row>
    <row r="1317" spans="1:2" x14ac:dyDescent="0.25">
      <c r="A1317" s="3"/>
      <c r="B1317" s="3"/>
    </row>
    <row r="1318" spans="1:2" x14ac:dyDescent="0.25">
      <c r="A1318" s="3"/>
      <c r="B1318" s="3"/>
    </row>
    <row r="1319" spans="1:2" x14ac:dyDescent="0.25">
      <c r="A1319" s="3"/>
      <c r="B1319" s="3"/>
    </row>
    <row r="1320" spans="1:2" x14ac:dyDescent="0.25">
      <c r="A1320" s="3"/>
      <c r="B1320" s="3"/>
    </row>
    <row r="1321" spans="1:2" x14ac:dyDescent="0.25">
      <c r="A1321" s="3"/>
      <c r="B1321" s="3"/>
    </row>
    <row r="1322" spans="1:2" x14ac:dyDescent="0.25">
      <c r="A1322" s="3"/>
      <c r="B1322" s="3"/>
    </row>
    <row r="1323" spans="1:2" x14ac:dyDescent="0.25">
      <c r="A1323" s="3"/>
      <c r="B1323" s="3"/>
    </row>
    <row r="1324" spans="1:2" x14ac:dyDescent="0.25">
      <c r="A1324" s="3"/>
      <c r="B1324" s="3"/>
    </row>
    <row r="1325" spans="1:2" x14ac:dyDescent="0.25">
      <c r="A1325" s="3"/>
      <c r="B1325" s="3"/>
    </row>
    <row r="1326" spans="1:2" x14ac:dyDescent="0.25">
      <c r="A1326" s="3"/>
      <c r="B1326" s="3"/>
    </row>
    <row r="1327" spans="1:2" x14ac:dyDescent="0.25">
      <c r="A1327" s="3"/>
      <c r="B1327" s="3"/>
    </row>
    <row r="1328" spans="1:2" x14ac:dyDescent="0.25">
      <c r="A1328" s="3"/>
      <c r="B1328" s="3"/>
    </row>
    <row r="1329" spans="1:2" x14ac:dyDescent="0.25">
      <c r="A1329" s="3"/>
      <c r="B1329" s="3"/>
    </row>
    <row r="1330" spans="1:2" x14ac:dyDescent="0.25">
      <c r="A1330" s="3"/>
      <c r="B1330" s="3"/>
    </row>
    <row r="1331" spans="1:2" x14ac:dyDescent="0.25">
      <c r="A1331" s="3"/>
      <c r="B1331" s="3"/>
    </row>
    <row r="1333" spans="1:2" x14ac:dyDescent="0.25">
      <c r="A1333" s="3"/>
      <c r="B1333" s="3"/>
    </row>
    <row r="1334" spans="1:2" x14ac:dyDescent="0.25">
      <c r="A1334" s="3"/>
      <c r="B1334" s="3"/>
    </row>
    <row r="1335" spans="1:2" x14ac:dyDescent="0.25">
      <c r="A1335" s="3"/>
      <c r="B1335" s="3"/>
    </row>
    <row r="1336" spans="1:2" x14ac:dyDescent="0.25">
      <c r="A1336" s="3"/>
      <c r="B1336" s="3"/>
    </row>
    <row r="1337" spans="1:2" x14ac:dyDescent="0.25">
      <c r="A1337" s="3"/>
      <c r="B1337" s="3"/>
    </row>
    <row r="1338" spans="1:2" x14ac:dyDescent="0.25">
      <c r="A1338" s="3"/>
      <c r="B1338" s="3"/>
    </row>
    <row r="1339" spans="1:2" x14ac:dyDescent="0.25">
      <c r="A1339" s="3"/>
      <c r="B1339" s="3"/>
    </row>
    <row r="1340" spans="1:2" x14ac:dyDescent="0.25">
      <c r="A1340" s="3"/>
      <c r="B1340" s="3"/>
    </row>
    <row r="1341" spans="1:2" x14ac:dyDescent="0.25">
      <c r="A1341" s="3"/>
      <c r="B1341" s="3"/>
    </row>
    <row r="1342" spans="1:2" x14ac:dyDescent="0.25">
      <c r="A1342" s="3"/>
      <c r="B1342" s="3"/>
    </row>
    <row r="1343" spans="1:2" x14ac:dyDescent="0.25">
      <c r="A1343" s="3"/>
      <c r="B1343" s="3"/>
    </row>
    <row r="1345" spans="1:2" x14ac:dyDescent="0.25">
      <c r="A1345" s="3"/>
      <c r="B1345" s="3"/>
    </row>
    <row r="1346" spans="1:2" x14ac:dyDescent="0.25">
      <c r="A1346" s="3"/>
      <c r="B1346" s="3"/>
    </row>
    <row r="1347" spans="1:2" x14ac:dyDescent="0.25">
      <c r="A1347" s="3"/>
      <c r="B1347" s="3"/>
    </row>
    <row r="1348" spans="1:2" x14ac:dyDescent="0.25">
      <c r="A1348" s="3"/>
      <c r="B1348" s="3"/>
    </row>
    <row r="1349" spans="1:2" x14ac:dyDescent="0.25">
      <c r="A1349" s="3"/>
      <c r="B1349" s="3"/>
    </row>
    <row r="1350" spans="1:2" x14ac:dyDescent="0.25">
      <c r="A1350" s="3"/>
      <c r="B1350" s="3"/>
    </row>
    <row r="1351" spans="1:2" x14ac:dyDescent="0.25">
      <c r="A1351" s="3"/>
      <c r="B1351" s="3"/>
    </row>
    <row r="1352" spans="1:2" x14ac:dyDescent="0.25">
      <c r="A1352" s="3"/>
      <c r="B1352" s="3"/>
    </row>
    <row r="1353" spans="1:2" x14ac:dyDescent="0.25">
      <c r="A1353" s="3"/>
      <c r="B1353" s="3"/>
    </row>
    <row r="1354" spans="1:2" x14ac:dyDescent="0.25">
      <c r="A1354" s="3"/>
      <c r="B1354" s="3"/>
    </row>
    <row r="1355" spans="1:2" x14ac:dyDescent="0.25">
      <c r="A1355" s="3"/>
      <c r="B1355" s="3"/>
    </row>
    <row r="1356" spans="1:2" x14ac:dyDescent="0.25">
      <c r="A1356" s="3"/>
      <c r="B1356" s="3"/>
    </row>
    <row r="1357" spans="1:2" x14ac:dyDescent="0.25">
      <c r="A1357" s="3"/>
      <c r="B1357" s="3"/>
    </row>
    <row r="1358" spans="1:2" x14ac:dyDescent="0.25">
      <c r="A1358" s="3"/>
      <c r="B1358" s="3"/>
    </row>
    <row r="1359" spans="1:2" x14ac:dyDescent="0.25">
      <c r="A1359" s="3"/>
      <c r="B1359" s="3"/>
    </row>
    <row r="1360" spans="1:2" x14ac:dyDescent="0.25">
      <c r="A1360" s="3"/>
      <c r="B1360" s="3"/>
    </row>
    <row r="1361" spans="1:2" x14ac:dyDescent="0.25">
      <c r="A1361" s="3"/>
      <c r="B1361" s="3"/>
    </row>
    <row r="1362" spans="1:2" x14ac:dyDescent="0.25">
      <c r="A1362" s="3"/>
      <c r="B1362" s="3"/>
    </row>
    <row r="1363" spans="1:2" x14ac:dyDescent="0.25">
      <c r="A1363" s="3"/>
      <c r="B1363" s="3"/>
    </row>
    <row r="1364" spans="1:2" x14ac:dyDescent="0.25">
      <c r="A1364" s="3"/>
      <c r="B1364" s="3"/>
    </row>
    <row r="1365" spans="1:2" x14ac:dyDescent="0.25">
      <c r="A1365" s="3"/>
      <c r="B1365" s="3"/>
    </row>
    <row r="1366" spans="1:2" x14ac:dyDescent="0.25">
      <c r="A1366" s="3"/>
      <c r="B1366" s="3"/>
    </row>
    <row r="1367" spans="1:2" x14ac:dyDescent="0.25">
      <c r="A1367" s="3"/>
      <c r="B1367" s="3"/>
    </row>
    <row r="1368" spans="1:2" x14ac:dyDescent="0.25">
      <c r="A1368" s="3"/>
      <c r="B1368" s="3"/>
    </row>
    <row r="1369" spans="1:2" x14ac:dyDescent="0.25">
      <c r="A1369" s="3"/>
      <c r="B1369" s="3"/>
    </row>
    <row r="1370" spans="1:2" x14ac:dyDescent="0.25">
      <c r="A1370" s="3"/>
      <c r="B1370" s="3"/>
    </row>
    <row r="1371" spans="1:2" x14ac:dyDescent="0.25">
      <c r="A1371" s="3"/>
      <c r="B1371" s="3"/>
    </row>
    <row r="1372" spans="1:2" x14ac:dyDescent="0.25">
      <c r="A1372" s="3"/>
      <c r="B1372" s="3"/>
    </row>
    <row r="1373" spans="1:2" x14ac:dyDescent="0.25">
      <c r="A1373" s="3"/>
      <c r="B1373" s="3"/>
    </row>
    <row r="1374" spans="1:2" x14ac:dyDescent="0.25">
      <c r="A1374" s="3"/>
      <c r="B1374" s="3"/>
    </row>
    <row r="1375" spans="1:2" x14ac:dyDescent="0.25">
      <c r="A1375" s="3"/>
      <c r="B1375" s="3"/>
    </row>
    <row r="1376" spans="1:2" x14ac:dyDescent="0.25">
      <c r="A1376" s="3"/>
      <c r="B1376" s="3"/>
    </row>
    <row r="1377" spans="1:2" x14ac:dyDescent="0.25">
      <c r="A1377" s="3"/>
      <c r="B1377" s="3"/>
    </row>
    <row r="1378" spans="1:2" x14ac:dyDescent="0.25">
      <c r="A1378" s="3"/>
      <c r="B1378" s="3"/>
    </row>
    <row r="1379" spans="1:2" x14ac:dyDescent="0.25">
      <c r="A1379" s="3"/>
      <c r="B1379" s="3"/>
    </row>
    <row r="1380" spans="1:2" x14ac:dyDescent="0.25">
      <c r="A1380" s="3"/>
      <c r="B1380" s="3"/>
    </row>
    <row r="1381" spans="1:2" x14ac:dyDescent="0.25">
      <c r="A1381" s="3"/>
      <c r="B1381" s="3"/>
    </row>
    <row r="1383" spans="1:2" x14ac:dyDescent="0.25">
      <c r="A1383" s="3"/>
      <c r="B1383" s="3"/>
    </row>
    <row r="1384" spans="1:2" x14ac:dyDescent="0.25">
      <c r="A1384" s="3"/>
      <c r="B1384" s="3"/>
    </row>
    <row r="1385" spans="1:2" x14ac:dyDescent="0.25">
      <c r="A1385" s="3"/>
      <c r="B1385" s="3"/>
    </row>
    <row r="1386" spans="1:2" x14ac:dyDescent="0.25">
      <c r="A1386" s="3"/>
      <c r="B1386" s="3"/>
    </row>
    <row r="1387" spans="1:2" x14ac:dyDescent="0.25">
      <c r="A1387" s="3"/>
      <c r="B1387" s="3"/>
    </row>
    <row r="1388" spans="1:2" x14ac:dyDescent="0.25">
      <c r="A1388" s="3"/>
      <c r="B1388" s="3"/>
    </row>
    <row r="1389" spans="1:2" x14ac:dyDescent="0.25">
      <c r="A1389" s="3"/>
      <c r="B1389" s="3"/>
    </row>
    <row r="1390" spans="1:2" x14ac:dyDescent="0.25">
      <c r="A1390" s="3"/>
      <c r="B1390" s="3"/>
    </row>
    <row r="1391" spans="1:2" x14ac:dyDescent="0.25">
      <c r="A1391" s="3"/>
      <c r="B1391" s="3"/>
    </row>
    <row r="1392" spans="1:2" x14ac:dyDescent="0.25">
      <c r="A1392" s="3"/>
      <c r="B1392" s="3"/>
    </row>
    <row r="1393" spans="1:2" x14ac:dyDescent="0.25">
      <c r="A1393" s="3"/>
      <c r="B1393" s="3"/>
    </row>
    <row r="1395" spans="1:2" x14ac:dyDescent="0.25">
      <c r="A1395" s="3"/>
      <c r="B1395" s="3"/>
    </row>
    <row r="1396" spans="1:2" x14ac:dyDescent="0.25">
      <c r="A1396" s="3"/>
      <c r="B1396" s="3"/>
    </row>
    <row r="1397" spans="1:2" x14ac:dyDescent="0.25">
      <c r="A1397" s="3"/>
      <c r="B1397" s="3"/>
    </row>
    <row r="1398" spans="1:2" x14ac:dyDescent="0.25">
      <c r="A1398" s="3"/>
      <c r="B1398" s="3"/>
    </row>
    <row r="1399" spans="1:2" x14ac:dyDescent="0.25">
      <c r="A1399" s="3"/>
      <c r="B1399" s="3"/>
    </row>
    <row r="1400" spans="1:2" x14ac:dyDescent="0.25">
      <c r="A1400" s="3"/>
      <c r="B1400" s="3"/>
    </row>
    <row r="1401" spans="1:2" x14ac:dyDescent="0.25">
      <c r="A1401" s="3"/>
      <c r="B1401" s="3"/>
    </row>
    <row r="1402" spans="1:2" x14ac:dyDescent="0.25">
      <c r="A1402" s="3"/>
      <c r="B1402" s="3"/>
    </row>
    <row r="1403" spans="1:2" x14ac:dyDescent="0.25">
      <c r="A1403" s="3"/>
      <c r="B1403" s="3"/>
    </row>
    <row r="1404" spans="1:2" x14ac:dyDescent="0.25">
      <c r="A1404" s="3"/>
      <c r="B1404" s="3"/>
    </row>
    <row r="1405" spans="1:2" x14ac:dyDescent="0.25">
      <c r="A1405" s="3"/>
      <c r="B1405" s="3"/>
    </row>
    <row r="1406" spans="1:2" x14ac:dyDescent="0.25">
      <c r="A1406" s="3"/>
      <c r="B1406" s="3"/>
    </row>
    <row r="1407" spans="1:2" x14ac:dyDescent="0.25">
      <c r="A1407" s="3"/>
      <c r="B1407" s="3"/>
    </row>
    <row r="1408" spans="1:2" x14ac:dyDescent="0.25">
      <c r="A1408" s="3"/>
      <c r="B1408" s="3"/>
    </row>
    <row r="1409" spans="1:2" x14ac:dyDescent="0.25">
      <c r="A1409" s="3"/>
      <c r="B1409" s="3"/>
    </row>
    <row r="1410" spans="1:2" x14ac:dyDescent="0.25">
      <c r="A1410" s="3"/>
      <c r="B1410" s="3"/>
    </row>
    <row r="1411" spans="1:2" x14ac:dyDescent="0.25">
      <c r="A1411" s="3"/>
      <c r="B1411" s="3"/>
    </row>
    <row r="1412" spans="1:2" x14ac:dyDescent="0.25">
      <c r="A1412" s="3"/>
      <c r="B1412" s="3"/>
    </row>
    <row r="1413" spans="1:2" x14ac:dyDescent="0.25">
      <c r="A1413" s="3"/>
      <c r="B1413" s="3"/>
    </row>
    <row r="1414" spans="1:2" x14ac:dyDescent="0.25">
      <c r="A1414" s="3"/>
      <c r="B1414" s="3"/>
    </row>
    <row r="1415" spans="1:2" x14ac:dyDescent="0.25">
      <c r="A1415" s="3"/>
      <c r="B1415" s="3"/>
    </row>
    <row r="1416" spans="1:2" x14ac:dyDescent="0.25">
      <c r="A1416" s="3"/>
      <c r="B1416" s="3"/>
    </row>
    <row r="1417" spans="1:2" x14ac:dyDescent="0.25">
      <c r="A1417" s="3"/>
      <c r="B1417" s="3"/>
    </row>
    <row r="1418" spans="1:2" x14ac:dyDescent="0.25">
      <c r="A1418" s="3"/>
      <c r="B1418" s="3"/>
    </row>
    <row r="1419" spans="1:2" x14ac:dyDescent="0.25">
      <c r="A1419" s="3"/>
      <c r="B1419" s="3"/>
    </row>
    <row r="1420" spans="1:2" x14ac:dyDescent="0.25">
      <c r="A1420" s="3"/>
      <c r="B1420" s="3"/>
    </row>
    <row r="1421" spans="1:2" x14ac:dyDescent="0.25">
      <c r="A1421" s="3"/>
      <c r="B1421" s="3"/>
    </row>
    <row r="1422" spans="1:2" x14ac:dyDescent="0.25">
      <c r="A1422" s="3"/>
      <c r="B1422" s="3"/>
    </row>
    <row r="1423" spans="1:2" x14ac:dyDescent="0.25">
      <c r="A1423" s="3"/>
      <c r="B1423" s="3"/>
    </row>
    <row r="1424" spans="1:2" x14ac:dyDescent="0.25">
      <c r="A1424" s="3"/>
      <c r="B1424" s="3"/>
    </row>
    <row r="1425" spans="1:2" x14ac:dyDescent="0.25">
      <c r="A1425" s="3"/>
      <c r="B1425" s="3"/>
    </row>
    <row r="1426" spans="1:2" x14ac:dyDescent="0.25">
      <c r="A1426" s="3"/>
      <c r="B1426" s="3"/>
    </row>
    <row r="1427" spans="1:2" x14ac:dyDescent="0.25">
      <c r="A1427" s="3"/>
      <c r="B1427" s="3"/>
    </row>
    <row r="1428" spans="1:2" x14ac:dyDescent="0.25">
      <c r="A1428" s="3"/>
      <c r="B1428" s="3"/>
    </row>
    <row r="1429" spans="1:2" x14ac:dyDescent="0.25">
      <c r="A1429" s="3"/>
      <c r="B1429" s="3"/>
    </row>
    <row r="1430" spans="1:2" x14ac:dyDescent="0.25">
      <c r="A1430" s="3"/>
      <c r="B1430" s="3"/>
    </row>
    <row r="1431" spans="1:2" x14ac:dyDescent="0.25">
      <c r="A1431" s="3"/>
      <c r="B1431" s="3"/>
    </row>
    <row r="1432" spans="1:2" x14ac:dyDescent="0.25">
      <c r="A1432" s="3"/>
      <c r="B1432" s="3"/>
    </row>
    <row r="1433" spans="1:2" x14ac:dyDescent="0.25">
      <c r="A1433" s="3"/>
      <c r="B1433" s="3"/>
    </row>
    <row r="1434" spans="1:2" x14ac:dyDescent="0.25">
      <c r="A1434" s="3"/>
      <c r="B1434" s="3"/>
    </row>
    <row r="1435" spans="1:2" x14ac:dyDescent="0.25">
      <c r="A1435" s="3"/>
      <c r="B1435" s="3"/>
    </row>
    <row r="1436" spans="1:2" x14ac:dyDescent="0.25">
      <c r="A1436" s="3"/>
      <c r="B1436" s="3"/>
    </row>
    <row r="1437" spans="1:2" x14ac:dyDescent="0.25">
      <c r="A1437" s="3"/>
      <c r="B1437" s="3"/>
    </row>
    <row r="1438" spans="1:2" x14ac:dyDescent="0.25">
      <c r="A1438" s="3"/>
      <c r="B1438" s="3"/>
    </row>
    <row r="1439" spans="1:2" x14ac:dyDescent="0.25">
      <c r="A1439" s="3"/>
      <c r="B1439" s="3"/>
    </row>
    <row r="1440" spans="1:2" x14ac:dyDescent="0.25">
      <c r="A1440" s="3"/>
      <c r="B1440" s="3"/>
    </row>
    <row r="1441" spans="1:2" x14ac:dyDescent="0.25">
      <c r="A1441" s="3"/>
      <c r="B1441" s="3"/>
    </row>
    <row r="1442" spans="1:2" x14ac:dyDescent="0.25">
      <c r="A1442" s="3"/>
      <c r="B1442" s="3"/>
    </row>
    <row r="1443" spans="1:2" x14ac:dyDescent="0.25">
      <c r="A1443" s="3"/>
      <c r="B1443" s="3"/>
    </row>
    <row r="1444" spans="1:2" x14ac:dyDescent="0.25">
      <c r="A1444" s="3"/>
      <c r="B1444" s="3"/>
    </row>
    <row r="1445" spans="1:2" x14ac:dyDescent="0.25">
      <c r="A1445" s="3"/>
      <c r="B1445" s="3"/>
    </row>
    <row r="1446" spans="1:2" x14ac:dyDescent="0.25">
      <c r="A1446" s="3"/>
      <c r="B1446" s="3"/>
    </row>
    <row r="1447" spans="1:2" x14ac:dyDescent="0.25">
      <c r="A1447" s="3"/>
      <c r="B1447" s="3"/>
    </row>
    <row r="1449" spans="1:2" x14ac:dyDescent="0.25">
      <c r="A1449" s="3"/>
      <c r="B1449" s="3"/>
    </row>
    <row r="1450" spans="1:2" x14ac:dyDescent="0.25">
      <c r="A1450" s="3"/>
      <c r="B1450" s="3"/>
    </row>
    <row r="1451" spans="1:2" x14ac:dyDescent="0.25">
      <c r="A1451" s="3"/>
      <c r="B1451" s="3"/>
    </row>
    <row r="1452" spans="1:2" x14ac:dyDescent="0.25">
      <c r="A1452" s="3"/>
      <c r="B1452" s="3"/>
    </row>
    <row r="1453" spans="1:2" x14ac:dyDescent="0.25">
      <c r="A1453" s="3"/>
      <c r="B1453" s="3"/>
    </row>
    <row r="1454" spans="1:2" x14ac:dyDescent="0.25">
      <c r="A1454" s="3"/>
      <c r="B1454" s="3"/>
    </row>
    <row r="1455" spans="1:2" x14ac:dyDescent="0.25">
      <c r="A1455" s="3"/>
      <c r="B1455" s="3"/>
    </row>
    <row r="1456" spans="1:2" x14ac:dyDescent="0.25">
      <c r="A1456" s="3"/>
      <c r="B1456" s="3"/>
    </row>
    <row r="1457" spans="1:2" x14ac:dyDescent="0.25">
      <c r="A1457" s="3"/>
      <c r="B1457" s="3"/>
    </row>
    <row r="1458" spans="1:2" x14ac:dyDescent="0.25">
      <c r="A1458" s="3"/>
      <c r="B1458" s="3"/>
    </row>
    <row r="1459" spans="1:2" x14ac:dyDescent="0.25">
      <c r="A1459" s="3"/>
      <c r="B1459" s="3"/>
    </row>
    <row r="1460" spans="1:2" x14ac:dyDescent="0.25">
      <c r="A1460" s="3"/>
      <c r="B1460" s="3"/>
    </row>
    <row r="1461" spans="1:2" x14ac:dyDescent="0.25">
      <c r="A1461" s="3"/>
      <c r="B1461" s="3"/>
    </row>
    <row r="1462" spans="1:2" x14ac:dyDescent="0.25">
      <c r="A1462" s="3"/>
      <c r="B1462" s="3"/>
    </row>
    <row r="1463" spans="1:2" x14ac:dyDescent="0.25">
      <c r="A1463" s="3"/>
      <c r="B1463" s="3"/>
    </row>
    <row r="1464" spans="1:2" x14ac:dyDescent="0.25">
      <c r="A1464" s="3"/>
      <c r="B1464" s="3"/>
    </row>
    <row r="1465" spans="1:2" x14ac:dyDescent="0.25">
      <c r="A1465" s="3"/>
      <c r="B1465" s="3"/>
    </row>
    <row r="1466" spans="1:2" x14ac:dyDescent="0.25">
      <c r="A1466" s="3"/>
      <c r="B1466" s="3"/>
    </row>
    <row r="1467" spans="1:2" x14ac:dyDescent="0.25">
      <c r="A1467" s="3"/>
      <c r="B1467" s="3"/>
    </row>
    <row r="1468" spans="1:2" x14ac:dyDescent="0.25">
      <c r="A1468" s="3"/>
      <c r="B1468" s="3"/>
    </row>
    <row r="1469" spans="1:2" x14ac:dyDescent="0.25">
      <c r="A1469" s="3"/>
      <c r="B1469" s="3"/>
    </row>
    <row r="1470" spans="1:2" x14ac:dyDescent="0.25">
      <c r="A1470" s="3"/>
      <c r="B1470" s="3"/>
    </row>
    <row r="1472" spans="1:2" x14ac:dyDescent="0.25">
      <c r="A1472" s="3"/>
      <c r="B1472" s="3"/>
    </row>
    <row r="1473" spans="1:2" x14ac:dyDescent="0.25">
      <c r="A1473" s="3"/>
      <c r="B1473" s="3"/>
    </row>
    <row r="1474" spans="1:2" x14ac:dyDescent="0.25">
      <c r="A1474" s="3"/>
      <c r="B1474" s="3"/>
    </row>
    <row r="1476" spans="1:2" x14ac:dyDescent="0.25">
      <c r="A1476" s="3"/>
      <c r="B1476" s="3"/>
    </row>
    <row r="1477" spans="1:2" x14ac:dyDescent="0.25">
      <c r="A1477" s="3"/>
      <c r="B1477" s="3"/>
    </row>
    <row r="1478" spans="1:2" x14ac:dyDescent="0.25">
      <c r="A1478" s="3"/>
      <c r="B1478" s="3"/>
    </row>
    <row r="1479" spans="1:2" x14ac:dyDescent="0.25">
      <c r="A1479" s="3"/>
      <c r="B1479" s="3"/>
    </row>
    <row r="1480" spans="1:2" x14ac:dyDescent="0.25">
      <c r="A1480" s="3"/>
      <c r="B1480" s="3"/>
    </row>
    <row r="1481" spans="1:2" x14ac:dyDescent="0.25">
      <c r="A1481" s="3"/>
      <c r="B1481" s="3"/>
    </row>
    <row r="1482" spans="1:2" x14ac:dyDescent="0.25">
      <c r="A1482" s="3"/>
      <c r="B1482" s="3"/>
    </row>
    <row r="1483" spans="1:2" x14ac:dyDescent="0.25">
      <c r="A1483" s="3"/>
      <c r="B1483" s="3"/>
    </row>
    <row r="1485" spans="1:2" x14ac:dyDescent="0.25">
      <c r="A1485" s="3"/>
      <c r="B1485" s="3"/>
    </row>
    <row r="1486" spans="1:2" x14ac:dyDescent="0.25">
      <c r="A1486" s="3"/>
      <c r="B1486" s="3"/>
    </row>
    <row r="1487" spans="1:2" x14ac:dyDescent="0.25">
      <c r="A1487" s="3"/>
      <c r="B1487" s="3"/>
    </row>
    <row r="1488" spans="1:2" x14ac:dyDescent="0.25">
      <c r="A1488" s="3"/>
      <c r="B1488" s="3"/>
    </row>
    <row r="1489" spans="1:2" x14ac:dyDescent="0.25">
      <c r="A1489" s="3"/>
      <c r="B1489" s="3"/>
    </row>
    <row r="1490" spans="1:2" x14ac:dyDescent="0.25">
      <c r="A1490" s="3"/>
      <c r="B1490" s="3"/>
    </row>
    <row r="1491" spans="1:2" x14ac:dyDescent="0.25">
      <c r="A1491" s="3"/>
      <c r="B1491" s="3"/>
    </row>
    <row r="1492" spans="1:2" x14ac:dyDescent="0.25">
      <c r="A1492" s="3"/>
      <c r="B1492" s="3"/>
    </row>
    <row r="1493" spans="1:2" x14ac:dyDescent="0.25">
      <c r="A1493" s="3"/>
      <c r="B1493" s="3"/>
    </row>
    <row r="1494" spans="1:2" x14ac:dyDescent="0.25">
      <c r="A1494" s="3"/>
      <c r="B1494" s="3"/>
    </row>
    <row r="1495" spans="1:2" x14ac:dyDescent="0.25">
      <c r="A1495" s="3"/>
      <c r="B1495" s="3"/>
    </row>
    <row r="1496" spans="1:2" x14ac:dyDescent="0.25">
      <c r="A1496" s="3"/>
      <c r="B1496" s="3"/>
    </row>
    <row r="1499" spans="1:2" x14ac:dyDescent="0.25">
      <c r="A1499" s="3"/>
      <c r="B1499" s="3"/>
    </row>
    <row r="1500" spans="1:2" x14ac:dyDescent="0.25">
      <c r="A1500" s="3"/>
      <c r="B1500" s="3"/>
    </row>
    <row r="1501" spans="1:2" x14ac:dyDescent="0.25">
      <c r="A1501" s="3"/>
      <c r="B1501" s="3"/>
    </row>
    <row r="1502" spans="1:2" x14ac:dyDescent="0.25">
      <c r="A1502" s="3"/>
      <c r="B1502" s="3"/>
    </row>
    <row r="1503" spans="1:2" x14ac:dyDescent="0.25">
      <c r="A1503" s="3"/>
      <c r="B1503" s="3"/>
    </row>
    <row r="1504" spans="1:2" x14ac:dyDescent="0.25">
      <c r="A1504" s="3"/>
      <c r="B1504" s="3"/>
    </row>
    <row r="1505" spans="1:2" x14ac:dyDescent="0.25">
      <c r="A1505" s="3"/>
      <c r="B1505" s="3"/>
    </row>
    <row r="1506" spans="1:2" x14ac:dyDescent="0.25">
      <c r="A1506" s="3"/>
      <c r="B1506" s="3"/>
    </row>
    <row r="1507" spans="1:2" x14ac:dyDescent="0.25">
      <c r="A1507" s="3"/>
      <c r="B1507" s="3"/>
    </row>
    <row r="1508" spans="1:2" x14ac:dyDescent="0.25">
      <c r="A1508" s="3"/>
      <c r="B1508" s="3"/>
    </row>
    <row r="1509" spans="1:2" x14ac:dyDescent="0.25">
      <c r="A1509" s="3"/>
      <c r="B1509" s="3"/>
    </row>
    <row r="1510" spans="1:2" x14ac:dyDescent="0.25">
      <c r="A1510" s="3"/>
      <c r="B1510" s="3"/>
    </row>
    <row r="1511" spans="1:2" x14ac:dyDescent="0.25">
      <c r="A1511" s="3"/>
      <c r="B1511" s="3"/>
    </row>
    <row r="1512" spans="1:2" x14ac:dyDescent="0.25">
      <c r="A1512" s="3"/>
      <c r="B1512" s="3"/>
    </row>
    <row r="1513" spans="1:2" x14ac:dyDescent="0.25">
      <c r="A1513" s="3"/>
      <c r="B1513" s="3"/>
    </row>
    <row r="1514" spans="1:2" x14ac:dyDescent="0.25">
      <c r="A1514" s="3"/>
      <c r="B1514" s="3"/>
    </row>
    <row r="1515" spans="1:2" x14ac:dyDescent="0.25">
      <c r="A1515" s="3"/>
      <c r="B1515" s="3"/>
    </row>
    <row r="1516" spans="1:2" x14ac:dyDescent="0.25">
      <c r="A1516" s="3"/>
      <c r="B1516" s="3"/>
    </row>
    <row r="1517" spans="1:2" x14ac:dyDescent="0.25">
      <c r="A1517" s="3"/>
      <c r="B1517" s="3"/>
    </row>
    <row r="1518" spans="1:2" x14ac:dyDescent="0.25">
      <c r="A1518" s="3"/>
      <c r="B1518" s="3"/>
    </row>
    <row r="1519" spans="1:2" x14ac:dyDescent="0.25">
      <c r="A1519" s="3"/>
      <c r="B1519" s="3"/>
    </row>
    <row r="1520" spans="1:2" x14ac:dyDescent="0.25">
      <c r="A1520" s="3"/>
      <c r="B1520" s="3"/>
    </row>
    <row r="1521" spans="1:2" x14ac:dyDescent="0.25">
      <c r="A1521" s="3"/>
      <c r="B1521" s="3"/>
    </row>
    <row r="1522" spans="1:2" x14ac:dyDescent="0.25">
      <c r="A1522" s="3"/>
      <c r="B1522" s="3"/>
    </row>
    <row r="1523" spans="1:2" x14ac:dyDescent="0.25">
      <c r="A1523" s="3"/>
      <c r="B1523" s="3"/>
    </row>
    <row r="1524" spans="1:2" x14ac:dyDescent="0.25">
      <c r="A1524" s="3"/>
      <c r="B1524" s="3"/>
    </row>
    <row r="1525" spans="1:2" x14ac:dyDescent="0.25">
      <c r="A1525" s="3"/>
      <c r="B1525" s="3"/>
    </row>
    <row r="1526" spans="1:2" x14ac:dyDescent="0.25">
      <c r="A1526" s="3"/>
      <c r="B1526" s="3"/>
    </row>
    <row r="1527" spans="1:2" x14ac:dyDescent="0.25">
      <c r="A1527" s="3"/>
      <c r="B1527" s="3"/>
    </row>
    <row r="1528" spans="1:2" x14ac:dyDescent="0.25">
      <c r="A1528" s="3"/>
      <c r="B1528" s="3"/>
    </row>
    <row r="1529" spans="1:2" x14ac:dyDescent="0.25">
      <c r="A1529" s="3"/>
      <c r="B1529" s="3"/>
    </row>
    <row r="1530" spans="1:2" x14ac:dyDescent="0.25">
      <c r="A1530" s="3"/>
      <c r="B1530" s="3"/>
    </row>
    <row r="1531" spans="1:2" x14ac:dyDescent="0.25">
      <c r="A1531" s="3"/>
      <c r="B1531" s="3"/>
    </row>
    <row r="1532" spans="1:2" x14ac:dyDescent="0.25">
      <c r="A1532" s="3"/>
      <c r="B1532" s="3"/>
    </row>
    <row r="1533" spans="1:2" x14ac:dyDescent="0.25">
      <c r="A1533" s="3"/>
      <c r="B1533" s="3"/>
    </row>
    <row r="1534" spans="1:2" x14ac:dyDescent="0.25">
      <c r="A1534" s="3"/>
      <c r="B1534" s="3"/>
    </row>
    <row r="1535" spans="1:2" x14ac:dyDescent="0.25">
      <c r="A1535" s="3"/>
      <c r="B1535" s="3"/>
    </row>
    <row r="1536" spans="1:2" x14ac:dyDescent="0.25">
      <c r="A1536" s="3"/>
      <c r="B1536" s="3"/>
    </row>
    <row r="1537" spans="1:2" x14ac:dyDescent="0.25">
      <c r="A1537" s="3"/>
      <c r="B1537" s="3"/>
    </row>
    <row r="1538" spans="1:2" x14ac:dyDescent="0.25">
      <c r="A1538" s="3"/>
      <c r="B1538" s="3"/>
    </row>
    <row r="1539" spans="1:2" x14ac:dyDescent="0.25">
      <c r="A1539" s="3"/>
      <c r="B1539" s="3"/>
    </row>
    <row r="1540" spans="1:2" x14ac:dyDescent="0.25">
      <c r="A1540" s="3"/>
      <c r="B1540" s="3"/>
    </row>
    <row r="1541" spans="1:2" x14ac:dyDescent="0.25">
      <c r="A1541" s="3"/>
      <c r="B1541" s="3"/>
    </row>
    <row r="1542" spans="1:2" x14ac:dyDescent="0.25">
      <c r="A1542" s="3"/>
      <c r="B1542" s="3"/>
    </row>
    <row r="1543" spans="1:2" x14ac:dyDescent="0.25">
      <c r="A1543" s="3"/>
      <c r="B1543" s="3"/>
    </row>
    <row r="1544" spans="1:2" x14ac:dyDescent="0.25">
      <c r="A1544" s="3"/>
      <c r="B1544" s="3"/>
    </row>
    <row r="1545" spans="1:2" x14ac:dyDescent="0.25">
      <c r="A1545" s="3"/>
      <c r="B1545" s="3"/>
    </row>
    <row r="1546" spans="1:2" x14ac:dyDescent="0.25">
      <c r="A1546" s="3"/>
      <c r="B1546" s="3"/>
    </row>
    <row r="1547" spans="1:2" x14ac:dyDescent="0.25">
      <c r="A1547" s="3"/>
      <c r="B1547" s="3"/>
    </row>
    <row r="1548" spans="1:2" x14ac:dyDescent="0.25">
      <c r="A1548" s="3"/>
      <c r="B1548" s="3"/>
    </row>
    <row r="1549" spans="1:2" x14ac:dyDescent="0.25">
      <c r="A1549" s="3"/>
      <c r="B1549" s="3"/>
    </row>
    <row r="1550" spans="1:2" x14ac:dyDescent="0.25">
      <c r="A1550" s="3"/>
      <c r="B1550" s="3"/>
    </row>
    <row r="1551" spans="1:2" x14ac:dyDescent="0.25">
      <c r="A1551" s="3"/>
      <c r="B1551" s="3"/>
    </row>
    <row r="1552" spans="1:2" x14ac:dyDescent="0.25">
      <c r="A1552" s="3"/>
      <c r="B1552" s="3"/>
    </row>
    <row r="1553" spans="1:2" x14ac:dyDescent="0.25">
      <c r="A1553" s="3"/>
      <c r="B1553" s="3"/>
    </row>
    <row r="1554" spans="1:2" x14ac:dyDescent="0.25">
      <c r="A1554" s="3"/>
      <c r="B1554" s="3"/>
    </row>
    <row r="1555" spans="1:2" x14ac:dyDescent="0.25">
      <c r="A1555" s="3"/>
      <c r="B1555" s="3"/>
    </row>
    <row r="1556" spans="1:2" x14ac:dyDescent="0.25">
      <c r="A1556" s="3"/>
      <c r="B1556" s="3"/>
    </row>
    <row r="1558" spans="1:2" x14ac:dyDescent="0.25">
      <c r="A1558" s="3"/>
      <c r="B1558" s="3"/>
    </row>
    <row r="1559" spans="1:2" x14ac:dyDescent="0.25">
      <c r="A1559" s="3"/>
      <c r="B1559" s="3"/>
    </row>
    <row r="1560" spans="1:2" x14ac:dyDescent="0.25">
      <c r="A1560" s="3"/>
      <c r="B1560" s="3"/>
    </row>
    <row r="1562" spans="1:2" x14ac:dyDescent="0.25">
      <c r="A1562" s="3"/>
      <c r="B1562" s="3"/>
    </row>
    <row r="1563" spans="1:2" x14ac:dyDescent="0.25">
      <c r="A1563" s="3"/>
      <c r="B1563" s="3"/>
    </row>
    <row r="1564" spans="1:2" x14ac:dyDescent="0.25">
      <c r="A1564" s="3"/>
      <c r="B1564" s="3"/>
    </row>
    <row r="1565" spans="1:2" x14ac:dyDescent="0.25">
      <c r="A1565" s="3"/>
      <c r="B1565" s="3"/>
    </row>
    <row r="1566" spans="1:2" x14ac:dyDescent="0.25">
      <c r="A1566" s="3"/>
      <c r="B1566" s="3"/>
    </row>
    <row r="1567" spans="1:2" x14ac:dyDescent="0.25">
      <c r="A1567" s="3"/>
      <c r="B1567" s="3"/>
    </row>
    <row r="1568" spans="1:2" x14ac:dyDescent="0.25">
      <c r="A1568" s="3"/>
      <c r="B1568" s="3"/>
    </row>
    <row r="1569" spans="1:2" x14ac:dyDescent="0.25">
      <c r="A1569" s="3"/>
      <c r="B1569" s="3"/>
    </row>
    <row r="1571" spans="1:2" x14ac:dyDescent="0.25">
      <c r="A1571" s="3"/>
      <c r="B1571" s="3"/>
    </row>
    <row r="1572" spans="1:2" x14ac:dyDescent="0.25">
      <c r="A1572" s="3"/>
      <c r="B1572" s="3"/>
    </row>
    <row r="1573" spans="1:2" x14ac:dyDescent="0.25">
      <c r="A1573" s="3"/>
      <c r="B1573" s="3"/>
    </row>
    <row r="1574" spans="1:2" x14ac:dyDescent="0.25">
      <c r="A1574" s="3"/>
      <c r="B1574" s="3"/>
    </row>
    <row r="1575" spans="1:2" x14ac:dyDescent="0.25">
      <c r="A1575" s="3"/>
      <c r="B1575" s="3"/>
    </row>
    <row r="1576" spans="1:2" x14ac:dyDescent="0.25">
      <c r="A1576" s="3"/>
      <c r="B1576" s="3"/>
    </row>
    <row r="1577" spans="1:2" x14ac:dyDescent="0.25">
      <c r="A1577" s="3"/>
      <c r="B1577" s="3"/>
    </row>
    <row r="1578" spans="1:2" x14ac:dyDescent="0.25">
      <c r="A1578" s="3"/>
      <c r="B1578" s="3"/>
    </row>
    <row r="1579" spans="1:2" x14ac:dyDescent="0.25">
      <c r="A1579" s="3"/>
      <c r="B1579" s="3"/>
    </row>
    <row r="1580" spans="1:2" x14ac:dyDescent="0.25">
      <c r="A1580" s="3"/>
      <c r="B1580" s="3"/>
    </row>
    <row r="1582" spans="1:2" x14ac:dyDescent="0.25">
      <c r="A1582" s="3"/>
      <c r="B1582" s="3"/>
    </row>
    <row r="1583" spans="1:2" x14ac:dyDescent="0.25">
      <c r="A1583" s="3"/>
      <c r="B1583" s="3"/>
    </row>
    <row r="1584" spans="1:2" x14ac:dyDescent="0.25">
      <c r="A1584" s="3"/>
      <c r="B1584" s="3"/>
    </row>
    <row r="1585" spans="1:2" x14ac:dyDescent="0.25">
      <c r="A1585" s="3"/>
      <c r="B1585" s="3"/>
    </row>
    <row r="1586" spans="1:2" x14ac:dyDescent="0.25">
      <c r="A1586" s="3"/>
      <c r="B1586" s="3"/>
    </row>
    <row r="1587" spans="1:2" x14ac:dyDescent="0.25">
      <c r="A1587" s="3"/>
      <c r="B1587" s="3"/>
    </row>
    <row r="1588" spans="1:2" x14ac:dyDescent="0.25">
      <c r="A1588" s="3"/>
      <c r="B1588" s="3"/>
    </row>
    <row r="1589" spans="1:2" x14ac:dyDescent="0.25">
      <c r="A1589" s="3"/>
      <c r="B1589" s="3"/>
    </row>
    <row r="1590" spans="1:2" x14ac:dyDescent="0.25">
      <c r="A1590" s="3"/>
      <c r="B1590" s="3"/>
    </row>
    <row r="1591" spans="1:2" x14ac:dyDescent="0.25">
      <c r="A1591" s="3"/>
      <c r="B1591" s="3"/>
    </row>
    <row r="1592" spans="1:2" x14ac:dyDescent="0.25">
      <c r="A1592" s="3"/>
      <c r="B1592" s="3"/>
    </row>
    <row r="1593" spans="1:2" x14ac:dyDescent="0.25">
      <c r="A1593" s="3"/>
      <c r="B1593" s="3"/>
    </row>
    <row r="1594" spans="1:2" x14ac:dyDescent="0.25">
      <c r="A1594" s="3"/>
      <c r="B1594" s="3"/>
    </row>
    <row r="1595" spans="1:2" x14ac:dyDescent="0.25">
      <c r="A1595" s="3"/>
      <c r="B1595" s="3"/>
    </row>
    <row r="1596" spans="1:2" x14ac:dyDescent="0.25">
      <c r="A1596" s="3"/>
      <c r="B1596" s="3"/>
    </row>
    <row r="1597" spans="1:2" x14ac:dyDescent="0.25">
      <c r="A1597" s="3"/>
      <c r="B1597" s="3"/>
    </row>
    <row r="1598" spans="1:2" x14ac:dyDescent="0.25">
      <c r="A1598" s="3"/>
      <c r="B1598" s="3"/>
    </row>
    <row r="1599" spans="1:2" x14ac:dyDescent="0.25">
      <c r="A1599" s="3"/>
      <c r="B1599" s="3"/>
    </row>
    <row r="1600" spans="1:2" x14ac:dyDescent="0.25">
      <c r="A1600" s="3"/>
      <c r="B1600" s="3"/>
    </row>
    <row r="1601" spans="1:2" x14ac:dyDescent="0.25">
      <c r="A1601" s="3"/>
      <c r="B1601" s="3"/>
    </row>
    <row r="1602" spans="1:2" x14ac:dyDescent="0.25">
      <c r="A1602" s="3"/>
      <c r="B1602" s="3"/>
    </row>
    <row r="1603" spans="1:2" x14ac:dyDescent="0.25">
      <c r="A1603" s="3"/>
      <c r="B1603" s="3"/>
    </row>
    <row r="1604" spans="1:2" x14ac:dyDescent="0.25">
      <c r="A1604" s="3"/>
      <c r="B1604" s="3"/>
    </row>
    <row r="1605" spans="1:2" x14ac:dyDescent="0.25">
      <c r="A1605" s="3"/>
      <c r="B1605" s="3"/>
    </row>
    <row r="1606" spans="1:2" x14ac:dyDescent="0.25">
      <c r="A1606" s="3"/>
      <c r="B1606" s="3"/>
    </row>
    <row r="1607" spans="1:2" x14ac:dyDescent="0.25">
      <c r="A1607" s="3"/>
      <c r="B1607" s="3"/>
    </row>
    <row r="1608" spans="1:2" x14ac:dyDescent="0.25">
      <c r="A1608" s="3"/>
      <c r="B1608" s="3"/>
    </row>
    <row r="1609" spans="1:2" x14ac:dyDescent="0.25">
      <c r="A1609" s="3"/>
      <c r="B1609" s="3"/>
    </row>
    <row r="1610" spans="1:2" x14ac:dyDescent="0.25">
      <c r="A1610" s="3"/>
      <c r="B1610" s="3"/>
    </row>
    <row r="1611" spans="1:2" x14ac:dyDescent="0.25">
      <c r="A1611" s="3"/>
      <c r="B1611" s="3"/>
    </row>
    <row r="1612" spans="1:2" x14ac:dyDescent="0.25">
      <c r="A1612" s="3"/>
      <c r="B1612" s="3"/>
    </row>
    <row r="1613" spans="1:2" x14ac:dyDescent="0.25">
      <c r="A1613" s="3"/>
      <c r="B1613" s="3"/>
    </row>
    <row r="1614" spans="1:2" x14ac:dyDescent="0.25">
      <c r="A1614" s="3"/>
      <c r="B1614" s="3"/>
    </row>
    <row r="1615" spans="1:2" x14ac:dyDescent="0.25">
      <c r="A1615" s="3"/>
      <c r="B1615" s="3"/>
    </row>
    <row r="1616" spans="1:2" x14ac:dyDescent="0.25">
      <c r="A1616" s="3"/>
      <c r="B1616" s="3"/>
    </row>
    <row r="1617" spans="1:2" x14ac:dyDescent="0.25">
      <c r="A1617" s="3"/>
      <c r="B1617" s="3"/>
    </row>
    <row r="1618" spans="1:2" x14ac:dyDescent="0.25">
      <c r="A1618" s="3"/>
      <c r="B1618" s="3"/>
    </row>
    <row r="1619" spans="1:2" x14ac:dyDescent="0.25">
      <c r="A1619" s="3"/>
      <c r="B1619" s="3"/>
    </row>
    <row r="1620" spans="1:2" x14ac:dyDescent="0.25">
      <c r="A1620" s="3"/>
      <c r="B1620" s="3"/>
    </row>
    <row r="1621" spans="1:2" x14ac:dyDescent="0.25">
      <c r="A1621" s="3"/>
      <c r="B1621" s="3"/>
    </row>
    <row r="1622" spans="1:2" x14ac:dyDescent="0.25">
      <c r="A1622" s="3"/>
      <c r="B1622" s="3"/>
    </row>
    <row r="1623" spans="1:2" x14ac:dyDescent="0.25">
      <c r="A1623" s="3"/>
      <c r="B1623" s="3"/>
    </row>
    <row r="1624" spans="1:2" x14ac:dyDescent="0.25">
      <c r="A1624" s="3"/>
      <c r="B1624" s="3"/>
    </row>
    <row r="1626" spans="1:2" x14ac:dyDescent="0.25">
      <c r="A1626" s="3"/>
      <c r="B1626" s="3"/>
    </row>
    <row r="1627" spans="1:2" x14ac:dyDescent="0.25">
      <c r="A1627" s="3"/>
      <c r="B1627" s="3"/>
    </row>
    <row r="1628" spans="1:2" x14ac:dyDescent="0.25">
      <c r="A1628" s="3"/>
      <c r="B1628" s="3"/>
    </row>
    <row r="1629" spans="1:2" x14ac:dyDescent="0.25">
      <c r="A1629" s="3"/>
      <c r="B1629" s="3"/>
    </row>
    <row r="1630" spans="1:2" x14ac:dyDescent="0.25">
      <c r="A1630" s="3"/>
      <c r="B1630" s="3"/>
    </row>
    <row r="1631" spans="1:2" x14ac:dyDescent="0.25">
      <c r="A1631" s="3"/>
      <c r="B1631" s="3"/>
    </row>
    <row r="1632" spans="1:2" x14ac:dyDescent="0.25">
      <c r="A1632" s="3"/>
      <c r="B1632" s="3"/>
    </row>
    <row r="1633" spans="1:2" x14ac:dyDescent="0.25">
      <c r="A1633" s="3"/>
      <c r="B1633" s="3"/>
    </row>
    <row r="1634" spans="1:2" x14ac:dyDescent="0.25">
      <c r="A1634" s="3"/>
      <c r="B1634" s="3"/>
    </row>
    <row r="1636" spans="1:2" x14ac:dyDescent="0.25">
      <c r="A1636" s="3"/>
      <c r="B1636" s="3"/>
    </row>
    <row r="1637" spans="1:2" x14ac:dyDescent="0.25">
      <c r="A1637" s="3"/>
      <c r="B1637" s="3"/>
    </row>
    <row r="1638" spans="1:2" x14ac:dyDescent="0.25">
      <c r="A1638" s="3"/>
      <c r="B1638" s="3"/>
    </row>
    <row r="1639" spans="1:2" x14ac:dyDescent="0.25">
      <c r="A1639" s="3"/>
      <c r="B1639" s="3"/>
    </row>
    <row r="1640" spans="1:2" x14ac:dyDescent="0.25">
      <c r="A1640" s="3"/>
      <c r="B1640" s="3"/>
    </row>
    <row r="1641" spans="1:2" x14ac:dyDescent="0.25">
      <c r="A1641" s="3"/>
      <c r="B1641" s="3"/>
    </row>
    <row r="1642" spans="1:2" x14ac:dyDescent="0.25">
      <c r="A1642" s="3"/>
      <c r="B1642" s="3"/>
    </row>
    <row r="1643" spans="1:2" x14ac:dyDescent="0.25">
      <c r="A1643" s="3"/>
      <c r="B1643" s="3"/>
    </row>
    <row r="1644" spans="1:2" x14ac:dyDescent="0.25">
      <c r="A1644" s="3"/>
      <c r="B1644" s="3"/>
    </row>
    <row r="1645" spans="1:2" x14ac:dyDescent="0.25">
      <c r="A1645" s="3"/>
      <c r="B1645" s="3"/>
    </row>
    <row r="1646" spans="1:2" x14ac:dyDescent="0.25">
      <c r="A1646" s="3"/>
      <c r="B1646" s="3"/>
    </row>
    <row r="1647" spans="1:2" x14ac:dyDescent="0.25">
      <c r="A1647" s="3"/>
      <c r="B1647" s="3"/>
    </row>
    <row r="1648" spans="1:2" x14ac:dyDescent="0.25">
      <c r="A1648" s="3"/>
      <c r="B1648" s="3"/>
    </row>
    <row r="1649" spans="1:2" x14ac:dyDescent="0.25">
      <c r="A1649" s="3"/>
      <c r="B1649" s="3"/>
    </row>
    <row r="1650" spans="1:2" x14ac:dyDescent="0.25">
      <c r="A1650" s="3"/>
      <c r="B1650" s="3"/>
    </row>
    <row r="1651" spans="1:2" x14ac:dyDescent="0.25">
      <c r="A1651" s="3"/>
      <c r="B1651" s="3"/>
    </row>
    <row r="1653" spans="1:2" x14ac:dyDescent="0.25">
      <c r="A1653" s="3"/>
      <c r="B1653" s="3"/>
    </row>
    <row r="1654" spans="1:2" x14ac:dyDescent="0.25">
      <c r="A1654" s="3"/>
      <c r="B1654" s="3"/>
    </row>
    <row r="1655" spans="1:2" x14ac:dyDescent="0.25">
      <c r="A1655" s="3"/>
      <c r="B1655" s="3"/>
    </row>
    <row r="1656" spans="1:2" x14ac:dyDescent="0.25">
      <c r="A1656" s="3"/>
      <c r="B1656" s="3"/>
    </row>
    <row r="1657" spans="1:2" x14ac:dyDescent="0.25">
      <c r="A1657" s="3"/>
      <c r="B1657" s="3"/>
    </row>
    <row r="1659" spans="1:2" x14ac:dyDescent="0.25">
      <c r="A1659" s="3"/>
      <c r="B1659" s="3"/>
    </row>
    <row r="1660" spans="1:2" x14ac:dyDescent="0.25">
      <c r="A1660" s="3"/>
      <c r="B1660" s="3"/>
    </row>
    <row r="1662" spans="1:2" x14ac:dyDescent="0.25">
      <c r="A1662" s="3"/>
      <c r="B1662" s="3"/>
    </row>
    <row r="1663" spans="1:2" x14ac:dyDescent="0.25">
      <c r="A1663" s="3"/>
      <c r="B1663" s="3"/>
    </row>
    <row r="1665" spans="1:2" x14ac:dyDescent="0.25">
      <c r="A1665" s="3"/>
      <c r="B1665" s="3"/>
    </row>
    <row r="1666" spans="1:2" x14ac:dyDescent="0.25">
      <c r="A1666" s="3"/>
      <c r="B1666" s="3"/>
    </row>
    <row r="1667" spans="1:2" x14ac:dyDescent="0.25">
      <c r="A1667" s="3"/>
      <c r="B1667" s="3"/>
    </row>
    <row r="1668" spans="1:2" x14ac:dyDescent="0.25">
      <c r="A1668" s="3"/>
      <c r="B1668" s="3"/>
    </row>
    <row r="1669" spans="1:2" x14ac:dyDescent="0.25">
      <c r="A1669" s="3"/>
      <c r="B1669" s="3"/>
    </row>
    <row r="1671" spans="1:2" x14ac:dyDescent="0.25">
      <c r="A1671" s="3"/>
      <c r="B1671" s="3"/>
    </row>
    <row r="1672" spans="1:2" x14ac:dyDescent="0.25">
      <c r="A1672" s="3"/>
      <c r="B1672" s="3"/>
    </row>
    <row r="1673" spans="1:2" x14ac:dyDescent="0.25">
      <c r="A1673" s="3"/>
      <c r="B1673" s="3"/>
    </row>
    <row r="1674" spans="1:2" x14ac:dyDescent="0.25">
      <c r="A1674" s="3"/>
      <c r="B1674" s="3"/>
    </row>
    <row r="1675" spans="1:2" x14ac:dyDescent="0.25">
      <c r="A1675" s="3"/>
      <c r="B1675" s="3"/>
    </row>
    <row r="1676" spans="1:2" x14ac:dyDescent="0.25">
      <c r="A1676" s="3"/>
      <c r="B1676" s="3"/>
    </row>
    <row r="1677" spans="1:2" x14ac:dyDescent="0.25">
      <c r="A1677" s="3"/>
      <c r="B1677" s="3"/>
    </row>
    <row r="1678" spans="1:2" x14ac:dyDescent="0.25">
      <c r="A1678" s="3"/>
      <c r="B1678" s="3"/>
    </row>
    <row r="1680" spans="1:2" x14ac:dyDescent="0.25">
      <c r="A1680" s="3"/>
      <c r="B1680" s="3"/>
    </row>
    <row r="1681" spans="1:2" x14ac:dyDescent="0.25">
      <c r="A1681" s="3"/>
      <c r="B1681" s="3"/>
    </row>
    <row r="1682" spans="1:2" x14ac:dyDescent="0.25">
      <c r="A1682" s="3"/>
      <c r="B1682" s="3"/>
    </row>
    <row r="1683" spans="1:2" x14ac:dyDescent="0.25">
      <c r="A1683" s="3"/>
      <c r="B1683" s="3"/>
    </row>
    <row r="1684" spans="1:2" x14ac:dyDescent="0.25">
      <c r="A1684" s="3"/>
      <c r="B1684" s="3"/>
    </row>
    <row r="1685" spans="1:2" x14ac:dyDescent="0.25">
      <c r="A1685" s="3"/>
      <c r="B1685" s="3"/>
    </row>
    <row r="1686" spans="1:2" x14ac:dyDescent="0.25">
      <c r="A1686" s="3"/>
      <c r="B1686" s="3"/>
    </row>
    <row r="1687" spans="1:2" x14ac:dyDescent="0.25">
      <c r="A1687" s="3"/>
      <c r="B1687" s="3"/>
    </row>
    <row r="1689" spans="1:2" x14ac:dyDescent="0.25">
      <c r="A1689" s="3"/>
      <c r="B1689" s="3"/>
    </row>
    <row r="1690" spans="1:2" x14ac:dyDescent="0.25">
      <c r="A1690" s="3"/>
      <c r="B1690" s="3"/>
    </row>
    <row r="1692" spans="1:2" x14ac:dyDescent="0.25">
      <c r="A1692" s="3"/>
      <c r="B1692" s="3"/>
    </row>
    <row r="1693" spans="1:2" x14ac:dyDescent="0.25">
      <c r="A1693" s="3"/>
      <c r="B1693" s="3"/>
    </row>
    <row r="1694" spans="1:2" x14ac:dyDescent="0.25">
      <c r="A1694" s="3"/>
      <c r="B1694" s="3"/>
    </row>
    <row r="1695" spans="1:2" x14ac:dyDescent="0.25">
      <c r="A1695" s="3"/>
      <c r="B1695" s="3"/>
    </row>
    <row r="1696" spans="1:2" x14ac:dyDescent="0.25">
      <c r="A1696" s="3"/>
      <c r="B1696" s="3"/>
    </row>
    <row r="1698" spans="1:2" x14ac:dyDescent="0.25">
      <c r="A1698" s="3"/>
      <c r="B1698" s="3"/>
    </row>
    <row r="1699" spans="1:2" x14ac:dyDescent="0.25">
      <c r="A1699" s="3"/>
      <c r="B1699" s="3"/>
    </row>
    <row r="1702" spans="1:2" x14ac:dyDescent="0.25">
      <c r="A1702" s="3"/>
      <c r="B1702" s="3"/>
    </row>
    <row r="1703" spans="1:2" x14ac:dyDescent="0.25">
      <c r="A1703" s="3"/>
      <c r="B1703" s="3"/>
    </row>
    <row r="1704" spans="1:2" x14ac:dyDescent="0.25">
      <c r="A1704" s="3"/>
      <c r="B1704" s="3"/>
    </row>
    <row r="1705" spans="1:2" x14ac:dyDescent="0.25">
      <c r="A1705" s="3"/>
      <c r="B1705" s="3"/>
    </row>
    <row r="1707" spans="1:2" x14ac:dyDescent="0.25">
      <c r="A1707" s="3"/>
      <c r="B1707" s="3"/>
    </row>
    <row r="1708" spans="1:2" x14ac:dyDescent="0.25">
      <c r="A1708" s="3"/>
      <c r="B1708" s="3"/>
    </row>
    <row r="1709" spans="1:2" x14ac:dyDescent="0.25">
      <c r="A1709" s="3"/>
      <c r="B1709" s="3"/>
    </row>
    <row r="1710" spans="1:2" x14ac:dyDescent="0.25">
      <c r="A1710" s="3"/>
      <c r="B1710" s="3"/>
    </row>
    <row r="1711" spans="1:2" x14ac:dyDescent="0.25">
      <c r="A1711" s="3"/>
      <c r="B1711" s="3"/>
    </row>
    <row r="1712" spans="1:2" x14ac:dyDescent="0.25">
      <c r="A1712" s="3"/>
      <c r="B1712" s="3"/>
    </row>
    <row r="1713" spans="1:2" x14ac:dyDescent="0.25">
      <c r="A1713" s="3"/>
      <c r="B1713" s="3"/>
    </row>
    <row r="1714" spans="1:2" x14ac:dyDescent="0.25">
      <c r="A1714" s="3"/>
      <c r="B1714" s="3"/>
    </row>
    <row r="1715" spans="1:2" x14ac:dyDescent="0.25">
      <c r="A1715" s="3"/>
      <c r="B1715" s="3"/>
    </row>
    <row r="1716" spans="1:2" x14ac:dyDescent="0.25">
      <c r="A1716" s="3"/>
      <c r="B1716" s="3"/>
    </row>
    <row r="1717" spans="1:2" x14ac:dyDescent="0.25">
      <c r="A1717" s="3"/>
      <c r="B1717" s="3"/>
    </row>
    <row r="1718" spans="1:2" x14ac:dyDescent="0.25">
      <c r="A1718" s="3"/>
      <c r="B1718" s="3"/>
    </row>
    <row r="1719" spans="1:2" x14ac:dyDescent="0.25">
      <c r="A1719" s="3"/>
      <c r="B1719" s="3"/>
    </row>
    <row r="1721" spans="1:2" x14ac:dyDescent="0.25">
      <c r="A1721" s="3"/>
      <c r="B1721" s="3"/>
    </row>
    <row r="1722" spans="1:2" x14ac:dyDescent="0.25">
      <c r="A1722" s="3"/>
      <c r="B1722" s="3"/>
    </row>
    <row r="1723" spans="1:2" x14ac:dyDescent="0.25">
      <c r="A1723" s="3"/>
      <c r="B1723" s="3"/>
    </row>
    <row r="1724" spans="1:2" x14ac:dyDescent="0.25">
      <c r="A1724" s="3"/>
      <c r="B1724" s="3"/>
    </row>
    <row r="1725" spans="1:2" x14ac:dyDescent="0.25">
      <c r="A1725" s="3"/>
      <c r="B1725" s="3"/>
    </row>
    <row r="1726" spans="1:2" x14ac:dyDescent="0.25">
      <c r="A1726" s="3"/>
      <c r="B1726" s="3"/>
    </row>
    <row r="1727" spans="1:2" x14ac:dyDescent="0.25">
      <c r="A1727" s="3"/>
      <c r="B1727" s="3"/>
    </row>
    <row r="1728" spans="1:2" x14ac:dyDescent="0.25">
      <c r="A1728" s="3"/>
      <c r="B1728" s="3"/>
    </row>
    <row r="1729" spans="1:2" x14ac:dyDescent="0.25">
      <c r="A1729" s="3"/>
      <c r="B1729" s="3"/>
    </row>
    <row r="1731" spans="1:2" x14ac:dyDescent="0.25">
      <c r="A1731" s="3"/>
      <c r="B1731" s="3"/>
    </row>
    <row r="1732" spans="1:2" x14ac:dyDescent="0.25">
      <c r="A1732" s="3"/>
      <c r="B1732" s="3"/>
    </row>
    <row r="1734" spans="1:2" x14ac:dyDescent="0.25">
      <c r="A1734" s="3"/>
      <c r="B1734" s="3"/>
    </row>
    <row r="1735" spans="1:2" x14ac:dyDescent="0.25">
      <c r="A1735" s="3"/>
      <c r="B1735" s="3"/>
    </row>
    <row r="1736" spans="1:2" x14ac:dyDescent="0.25">
      <c r="A1736" s="3"/>
      <c r="B1736" s="3"/>
    </row>
    <row r="1737" spans="1:2" x14ac:dyDescent="0.25">
      <c r="A1737" s="3"/>
      <c r="B1737" s="3"/>
    </row>
    <row r="1739" spans="1:2" x14ac:dyDescent="0.25">
      <c r="A1739" s="3"/>
      <c r="B1739" s="3"/>
    </row>
    <row r="1740" spans="1:2" x14ac:dyDescent="0.25">
      <c r="A1740" s="3"/>
      <c r="B1740" s="3"/>
    </row>
    <row r="1741" spans="1:2" x14ac:dyDescent="0.25">
      <c r="A1741" s="3"/>
      <c r="B1741" s="3"/>
    </row>
    <row r="1742" spans="1:2" x14ac:dyDescent="0.25">
      <c r="A1742" s="3"/>
      <c r="B1742" s="3"/>
    </row>
    <row r="1743" spans="1:2" x14ac:dyDescent="0.25">
      <c r="A1743" s="3"/>
      <c r="B1743" s="3"/>
    </row>
    <row r="1744" spans="1:2" x14ac:dyDescent="0.25">
      <c r="A1744" s="3"/>
      <c r="B1744" s="3"/>
    </row>
    <row r="1745" spans="1:2" x14ac:dyDescent="0.25">
      <c r="A1745" s="3"/>
      <c r="B1745" s="3"/>
    </row>
    <row r="1746" spans="1:2" x14ac:dyDescent="0.25">
      <c r="A1746" s="3"/>
      <c r="B1746" s="3"/>
    </row>
    <row r="1748" spans="1:2" x14ac:dyDescent="0.25">
      <c r="A1748" s="3"/>
      <c r="B1748" s="3"/>
    </row>
    <row r="1749" spans="1:2" x14ac:dyDescent="0.25">
      <c r="A1749" s="3"/>
      <c r="B1749" s="3"/>
    </row>
    <row r="1750" spans="1:2" x14ac:dyDescent="0.25">
      <c r="A1750" s="3"/>
      <c r="B1750" s="3"/>
    </row>
    <row r="1751" spans="1:2" x14ac:dyDescent="0.25">
      <c r="A1751" s="3"/>
      <c r="B1751" s="3"/>
    </row>
    <row r="1753" spans="1:2" x14ac:dyDescent="0.25">
      <c r="A1753" s="3"/>
      <c r="B1753" s="3"/>
    </row>
    <row r="1754" spans="1:2" x14ac:dyDescent="0.25">
      <c r="A1754" s="3"/>
      <c r="B1754" s="3"/>
    </row>
    <row r="1755" spans="1:2" x14ac:dyDescent="0.25">
      <c r="A1755" s="3"/>
      <c r="B1755" s="3"/>
    </row>
    <row r="1756" spans="1:2" x14ac:dyDescent="0.25">
      <c r="A1756" s="3"/>
      <c r="B1756" s="3"/>
    </row>
    <row r="1757" spans="1:2" x14ac:dyDescent="0.25">
      <c r="A1757" s="3"/>
      <c r="B1757" s="3"/>
    </row>
    <row r="1758" spans="1:2" x14ac:dyDescent="0.25">
      <c r="A1758" s="3"/>
      <c r="B1758" s="3"/>
    </row>
    <row r="1759" spans="1:2" x14ac:dyDescent="0.25">
      <c r="A1759" s="3"/>
      <c r="B1759" s="3"/>
    </row>
    <row r="1760" spans="1:2" x14ac:dyDescent="0.25">
      <c r="A1760" s="3"/>
      <c r="B1760" s="3"/>
    </row>
    <row r="1761" spans="1:2" x14ac:dyDescent="0.25">
      <c r="A1761" s="3"/>
      <c r="B1761" s="3"/>
    </row>
    <row r="1762" spans="1:2" x14ac:dyDescent="0.25">
      <c r="A1762" s="3"/>
      <c r="B1762" s="3"/>
    </row>
    <row r="1763" spans="1:2" x14ac:dyDescent="0.25">
      <c r="A1763" s="3"/>
      <c r="B1763" s="3"/>
    </row>
    <row r="1765" spans="1:2" x14ac:dyDescent="0.25">
      <c r="A1765" s="3"/>
      <c r="B1765" s="3"/>
    </row>
    <row r="1766" spans="1:2" x14ac:dyDescent="0.25">
      <c r="A1766" s="3"/>
      <c r="B1766" s="3"/>
    </row>
    <row r="1767" spans="1:2" x14ac:dyDescent="0.25">
      <c r="A1767" s="3"/>
      <c r="B1767" s="3"/>
    </row>
    <row r="1768" spans="1:2" x14ac:dyDescent="0.25">
      <c r="A1768" s="3"/>
      <c r="B1768" s="3"/>
    </row>
    <row r="1769" spans="1:2" x14ac:dyDescent="0.25">
      <c r="A1769" s="3"/>
      <c r="B1769" s="3"/>
    </row>
    <row r="1770" spans="1:2" x14ac:dyDescent="0.25">
      <c r="A1770" s="3"/>
      <c r="B1770" s="3"/>
    </row>
    <row r="1771" spans="1:2" x14ac:dyDescent="0.25">
      <c r="A1771" s="3"/>
      <c r="B1771" s="3"/>
    </row>
    <row r="1772" spans="1:2" x14ac:dyDescent="0.25">
      <c r="A1772" s="3"/>
      <c r="B1772" s="3"/>
    </row>
    <row r="1773" spans="1:2" x14ac:dyDescent="0.25">
      <c r="A1773" s="3"/>
      <c r="B1773" s="3"/>
    </row>
    <row r="1774" spans="1:2" x14ac:dyDescent="0.25">
      <c r="A1774" s="3"/>
      <c r="B1774" s="3"/>
    </row>
    <row r="1775" spans="1:2" x14ac:dyDescent="0.25">
      <c r="A1775" s="3"/>
      <c r="B1775" s="3"/>
    </row>
    <row r="1776" spans="1:2" x14ac:dyDescent="0.25">
      <c r="A1776" s="3"/>
      <c r="B1776" s="3"/>
    </row>
    <row r="1777" spans="1:2" x14ac:dyDescent="0.25">
      <c r="A1777" s="3"/>
      <c r="B1777" s="3"/>
    </row>
    <row r="1779" spans="1:2" x14ac:dyDescent="0.25">
      <c r="A1779" s="3"/>
      <c r="B1779" s="3"/>
    </row>
    <row r="1780" spans="1:2" x14ac:dyDescent="0.25">
      <c r="A1780" s="3"/>
      <c r="B1780" s="3"/>
    </row>
    <row r="1781" spans="1:2" x14ac:dyDescent="0.25">
      <c r="A1781" s="3"/>
      <c r="B1781" s="3"/>
    </row>
    <row r="1782" spans="1:2" x14ac:dyDescent="0.25">
      <c r="A1782" s="3"/>
      <c r="B1782" s="3"/>
    </row>
    <row r="1783" spans="1:2" x14ac:dyDescent="0.25">
      <c r="A1783" s="3"/>
      <c r="B1783" s="3"/>
    </row>
    <row r="1784" spans="1:2" x14ac:dyDescent="0.25">
      <c r="A1784" s="3"/>
      <c r="B1784" s="3"/>
    </row>
    <row r="1785" spans="1:2" x14ac:dyDescent="0.25">
      <c r="A1785" s="3"/>
      <c r="B1785" s="3"/>
    </row>
    <row r="1786" spans="1:2" x14ac:dyDescent="0.25">
      <c r="A1786" s="3"/>
      <c r="B1786" s="3"/>
    </row>
    <row r="1787" spans="1:2" x14ac:dyDescent="0.25">
      <c r="A1787" s="3"/>
      <c r="B1787" s="3"/>
    </row>
    <row r="1788" spans="1:2" x14ac:dyDescent="0.25">
      <c r="A1788" s="3"/>
      <c r="B1788" s="3"/>
    </row>
    <row r="1789" spans="1:2" x14ac:dyDescent="0.25">
      <c r="A1789" s="3"/>
      <c r="B1789" s="3"/>
    </row>
    <row r="1790" spans="1:2" x14ac:dyDescent="0.25">
      <c r="A1790" s="3"/>
      <c r="B1790" s="3"/>
    </row>
    <row r="1791" spans="1:2" x14ac:dyDescent="0.25">
      <c r="A1791" s="3"/>
      <c r="B1791" s="3"/>
    </row>
    <row r="1792" spans="1:2" x14ac:dyDescent="0.25">
      <c r="A1792" s="3"/>
      <c r="B1792" s="3"/>
    </row>
    <row r="1794" spans="1:2" x14ac:dyDescent="0.25">
      <c r="A1794" s="3"/>
      <c r="B1794" s="3"/>
    </row>
    <row r="1795" spans="1:2" x14ac:dyDescent="0.25">
      <c r="A1795" s="3"/>
      <c r="B1795" s="3"/>
    </row>
    <row r="1796" spans="1:2" x14ac:dyDescent="0.25">
      <c r="A1796" s="3"/>
      <c r="B1796" s="3"/>
    </row>
    <row r="1797" spans="1:2" x14ac:dyDescent="0.25">
      <c r="A1797" s="3"/>
      <c r="B1797" s="3"/>
    </row>
    <row r="1799" spans="1:2" x14ac:dyDescent="0.25">
      <c r="A1799" s="3"/>
      <c r="B1799" s="3"/>
    </row>
    <row r="1800" spans="1:2" x14ac:dyDescent="0.25">
      <c r="A1800" s="3"/>
      <c r="B1800" s="3"/>
    </row>
    <row r="1801" spans="1:2" x14ac:dyDescent="0.25">
      <c r="A1801" s="3"/>
      <c r="B1801" s="3"/>
    </row>
    <row r="1802" spans="1:2" x14ac:dyDescent="0.25">
      <c r="A1802" s="3"/>
      <c r="B1802" s="3"/>
    </row>
    <row r="1804" spans="1:2" x14ac:dyDescent="0.25">
      <c r="A1804" s="3"/>
      <c r="B1804" s="3"/>
    </row>
    <row r="1805" spans="1:2" x14ac:dyDescent="0.25">
      <c r="A1805" s="3"/>
      <c r="B1805" s="3"/>
    </row>
    <row r="1806" spans="1:2" x14ac:dyDescent="0.25">
      <c r="A1806" s="3"/>
      <c r="B1806" s="3"/>
    </row>
    <row r="1807" spans="1:2" x14ac:dyDescent="0.25">
      <c r="A1807" s="3"/>
      <c r="B1807" s="3"/>
    </row>
    <row r="1808" spans="1:2" x14ac:dyDescent="0.25">
      <c r="A1808" s="3"/>
      <c r="B1808" s="3"/>
    </row>
    <row r="1809" spans="1:2" x14ac:dyDescent="0.25">
      <c r="A1809" s="3"/>
      <c r="B1809" s="3"/>
    </row>
    <row r="1810" spans="1:2" x14ac:dyDescent="0.25">
      <c r="A1810" s="3"/>
      <c r="B1810" s="3"/>
    </row>
    <row r="1811" spans="1:2" x14ac:dyDescent="0.25">
      <c r="A1811" s="3"/>
      <c r="B1811" s="3"/>
    </row>
    <row r="1812" spans="1:2" x14ac:dyDescent="0.25">
      <c r="A1812" s="3"/>
      <c r="B1812" s="3"/>
    </row>
    <row r="1813" spans="1:2" x14ac:dyDescent="0.25">
      <c r="A1813" s="3"/>
      <c r="B1813" s="3"/>
    </row>
    <row r="1814" spans="1:2" x14ac:dyDescent="0.25">
      <c r="A1814" s="3"/>
      <c r="B1814" s="3"/>
    </row>
    <row r="1815" spans="1:2" x14ac:dyDescent="0.25">
      <c r="A1815" s="3"/>
      <c r="B1815" s="3"/>
    </row>
    <row r="1816" spans="1:2" x14ac:dyDescent="0.25">
      <c r="A1816" s="3"/>
      <c r="B1816" s="3"/>
    </row>
    <row r="1817" spans="1:2" x14ac:dyDescent="0.25">
      <c r="A1817" s="3"/>
      <c r="B1817" s="3"/>
    </row>
    <row r="1818" spans="1:2" x14ac:dyDescent="0.25">
      <c r="A1818" s="3"/>
      <c r="B1818" s="3"/>
    </row>
    <row r="1820" spans="1:2" x14ac:dyDescent="0.25">
      <c r="A1820" s="3"/>
      <c r="B1820" s="3"/>
    </row>
    <row r="1821" spans="1:2" x14ac:dyDescent="0.25">
      <c r="A1821" s="3"/>
      <c r="B1821" s="3"/>
    </row>
    <row r="1822" spans="1:2" x14ac:dyDescent="0.25">
      <c r="A1822" s="3"/>
      <c r="B1822" s="3"/>
    </row>
    <row r="1823" spans="1:2" x14ac:dyDescent="0.25">
      <c r="A1823" s="3"/>
      <c r="B1823" s="3"/>
    </row>
    <row r="1824" spans="1:2" x14ac:dyDescent="0.25">
      <c r="A1824" s="3"/>
      <c r="B1824" s="3"/>
    </row>
    <row r="1825" spans="1:2" x14ac:dyDescent="0.25">
      <c r="A1825" s="3"/>
      <c r="B1825" s="3"/>
    </row>
    <row r="1826" spans="1:2" x14ac:dyDescent="0.25">
      <c r="A1826" s="3"/>
      <c r="B1826" s="3"/>
    </row>
    <row r="1828" spans="1:2" x14ac:dyDescent="0.25">
      <c r="A1828" s="3"/>
      <c r="B1828" s="3"/>
    </row>
    <row r="1829" spans="1:2" x14ac:dyDescent="0.25">
      <c r="A1829" s="3"/>
      <c r="B1829" s="3"/>
    </row>
    <row r="1830" spans="1:2" x14ac:dyDescent="0.25">
      <c r="A1830" s="3"/>
      <c r="B1830" s="3"/>
    </row>
    <row r="1832" spans="1:2" x14ac:dyDescent="0.25">
      <c r="A1832" s="3"/>
      <c r="B1832" s="3"/>
    </row>
    <row r="1833" spans="1:2" x14ac:dyDescent="0.25">
      <c r="A1833" s="3"/>
      <c r="B1833" s="3"/>
    </row>
    <row r="1834" spans="1:2" x14ac:dyDescent="0.25">
      <c r="A1834" s="3"/>
      <c r="B1834" s="3"/>
    </row>
    <row r="1835" spans="1:2" x14ac:dyDescent="0.25">
      <c r="A1835" s="3"/>
      <c r="B1835" s="3"/>
    </row>
    <row r="1836" spans="1:2" x14ac:dyDescent="0.25">
      <c r="A1836" s="3"/>
      <c r="B1836" s="3"/>
    </row>
    <row r="1837" spans="1:2" x14ac:dyDescent="0.25">
      <c r="A1837" s="3"/>
      <c r="B1837" s="3"/>
    </row>
    <row r="1840" spans="1:2" x14ac:dyDescent="0.25">
      <c r="A1840" s="3"/>
      <c r="B1840" s="3"/>
    </row>
    <row r="1841" spans="1:2" x14ac:dyDescent="0.25">
      <c r="A1841" s="3"/>
      <c r="B1841" s="3"/>
    </row>
    <row r="1842" spans="1:2" x14ac:dyDescent="0.25">
      <c r="A1842" s="3"/>
      <c r="B1842" s="3"/>
    </row>
    <row r="1843" spans="1:2" x14ac:dyDescent="0.25">
      <c r="A1843" s="3"/>
      <c r="B1843" s="3"/>
    </row>
    <row r="1844" spans="1:2" x14ac:dyDescent="0.25">
      <c r="A1844" s="3"/>
      <c r="B1844" s="3"/>
    </row>
    <row r="1845" spans="1:2" x14ac:dyDescent="0.25">
      <c r="A1845" s="3"/>
      <c r="B1845" s="3"/>
    </row>
    <row r="1850" spans="1:2" x14ac:dyDescent="0.25">
      <c r="A1850" s="3"/>
      <c r="B1850" s="3"/>
    </row>
    <row r="1851" spans="1:2" x14ac:dyDescent="0.25">
      <c r="A1851" s="3"/>
      <c r="B1851" s="3"/>
    </row>
    <row r="1852" spans="1:2" x14ac:dyDescent="0.25">
      <c r="A1852" s="3"/>
      <c r="B1852" s="3"/>
    </row>
    <row r="1854" spans="1:2" x14ac:dyDescent="0.25">
      <c r="A1854" s="3"/>
      <c r="B1854" s="3"/>
    </row>
    <row r="1855" spans="1:2" x14ac:dyDescent="0.25">
      <c r="A1855" s="3"/>
      <c r="B1855" s="3"/>
    </row>
    <row r="1856" spans="1:2" x14ac:dyDescent="0.25">
      <c r="A1856" s="3"/>
      <c r="B1856" s="3"/>
    </row>
    <row r="1857" spans="1:2" x14ac:dyDescent="0.25">
      <c r="A1857" s="3"/>
      <c r="B1857" s="3"/>
    </row>
    <row r="1858" spans="1:2" x14ac:dyDescent="0.25">
      <c r="A1858" s="3"/>
      <c r="B1858" s="3"/>
    </row>
    <row r="1859" spans="1:2" x14ac:dyDescent="0.25">
      <c r="A1859" s="3"/>
      <c r="B1859" s="3"/>
    </row>
    <row r="1862" spans="1:2" x14ac:dyDescent="0.25">
      <c r="A1862" s="3"/>
      <c r="B1862" s="3"/>
    </row>
    <row r="1863" spans="1:2" x14ac:dyDescent="0.25">
      <c r="A1863" s="3"/>
      <c r="B1863" s="3"/>
    </row>
    <row r="1866" spans="1:2" x14ac:dyDescent="0.25">
      <c r="A1866" s="3"/>
      <c r="B1866" s="3"/>
    </row>
    <row r="1868" spans="1:2" x14ac:dyDescent="0.25">
      <c r="A1868" s="3"/>
      <c r="B1868" s="3"/>
    </row>
    <row r="1869" spans="1:2" x14ac:dyDescent="0.25">
      <c r="A1869" s="3"/>
      <c r="B1869" s="3"/>
    </row>
    <row r="1871" spans="1:2" x14ac:dyDescent="0.25">
      <c r="A1871" s="3"/>
      <c r="B1871" s="3"/>
    </row>
    <row r="1872" spans="1:2" x14ac:dyDescent="0.25">
      <c r="A1872" s="3"/>
      <c r="B1872" s="3"/>
    </row>
    <row r="1873" spans="1:2" x14ac:dyDescent="0.25">
      <c r="A1873" s="3"/>
      <c r="B1873" s="3"/>
    </row>
    <row r="1877" spans="1:2" x14ac:dyDescent="0.25">
      <c r="A1877" s="3"/>
      <c r="B1877" s="3"/>
    </row>
    <row r="1878" spans="1:2" x14ac:dyDescent="0.25">
      <c r="A1878" s="3"/>
      <c r="B1878" s="3"/>
    </row>
    <row r="1879" spans="1:2" x14ac:dyDescent="0.25">
      <c r="A1879" s="3"/>
      <c r="B1879" s="3"/>
    </row>
    <row r="1880" spans="1:2" x14ac:dyDescent="0.25">
      <c r="A1880" s="3"/>
      <c r="B1880" s="3"/>
    </row>
    <row r="1882" spans="1:2" x14ac:dyDescent="0.25">
      <c r="A1882" s="3"/>
      <c r="B1882" s="3"/>
    </row>
    <row r="1884" spans="1:2" x14ac:dyDescent="0.25">
      <c r="A1884" s="3"/>
      <c r="B1884" s="3"/>
    </row>
    <row r="1885" spans="1:2" x14ac:dyDescent="0.25">
      <c r="A1885" s="3"/>
      <c r="B1885" s="3"/>
    </row>
    <row r="1887" spans="1:2" x14ac:dyDescent="0.25">
      <c r="A1887" s="3"/>
      <c r="B1887" s="3"/>
    </row>
    <row r="1888" spans="1:2" x14ac:dyDescent="0.25">
      <c r="A1888" s="3"/>
      <c r="B1888" s="3"/>
    </row>
    <row r="1890" spans="1:2" x14ac:dyDescent="0.25">
      <c r="A1890" s="3"/>
      <c r="B1890" s="3"/>
    </row>
    <row r="1892" spans="1:2" x14ac:dyDescent="0.25">
      <c r="A1892" s="3"/>
      <c r="B1892" s="3"/>
    </row>
    <row r="1893" spans="1:2" x14ac:dyDescent="0.25">
      <c r="A1893" s="3"/>
      <c r="B1893" s="3"/>
    </row>
    <row r="1894" spans="1:2" x14ac:dyDescent="0.25">
      <c r="A1894" s="3"/>
      <c r="B1894" s="3"/>
    </row>
    <row r="1896" spans="1:2" x14ac:dyDescent="0.25">
      <c r="A1896" s="3"/>
      <c r="B1896" s="3"/>
    </row>
    <row r="1897" spans="1:2" x14ac:dyDescent="0.25">
      <c r="A1897" s="3"/>
      <c r="B1897" s="3"/>
    </row>
    <row r="1898" spans="1:2" x14ac:dyDescent="0.25">
      <c r="A1898" s="3"/>
      <c r="B1898" s="3"/>
    </row>
    <row r="1899" spans="1:2" x14ac:dyDescent="0.25">
      <c r="A1899" s="3"/>
      <c r="B1899" s="3"/>
    </row>
    <row r="1900" spans="1:2" x14ac:dyDescent="0.25">
      <c r="A1900" s="3"/>
      <c r="B1900" s="3"/>
    </row>
    <row r="1901" spans="1:2" x14ac:dyDescent="0.25">
      <c r="A1901" s="3"/>
      <c r="B1901" s="3"/>
    </row>
    <row r="1903" spans="1:2" x14ac:dyDescent="0.25">
      <c r="A1903" s="3"/>
      <c r="B1903" s="3"/>
    </row>
    <row r="1904" spans="1:2" x14ac:dyDescent="0.25">
      <c r="A1904" s="3"/>
      <c r="B1904" s="3"/>
    </row>
    <row r="1905" spans="1:2" x14ac:dyDescent="0.25">
      <c r="A1905" s="3"/>
      <c r="B1905" s="3"/>
    </row>
    <row r="1906" spans="1:2" x14ac:dyDescent="0.25">
      <c r="A1906" s="3"/>
      <c r="B1906" s="3"/>
    </row>
    <row r="1907" spans="1:2" x14ac:dyDescent="0.25">
      <c r="A1907" s="3"/>
      <c r="B1907" s="3"/>
    </row>
    <row r="1908" spans="1:2" x14ac:dyDescent="0.25">
      <c r="A1908" s="3"/>
      <c r="B1908" s="3"/>
    </row>
    <row r="1909" spans="1:2" x14ac:dyDescent="0.25">
      <c r="A1909" s="3"/>
      <c r="B1909" s="3"/>
    </row>
    <row r="1910" spans="1:2" x14ac:dyDescent="0.25">
      <c r="A1910" s="3"/>
      <c r="B1910" s="3"/>
    </row>
    <row r="1911" spans="1:2" x14ac:dyDescent="0.25">
      <c r="A1911" s="3"/>
      <c r="B1911" s="3"/>
    </row>
    <row r="1913" spans="1:2" x14ac:dyDescent="0.25">
      <c r="A1913" s="3"/>
      <c r="B1913" s="3"/>
    </row>
    <row r="1914" spans="1:2" x14ac:dyDescent="0.25">
      <c r="A1914" s="3"/>
      <c r="B1914" s="3"/>
    </row>
    <row r="1915" spans="1:2" x14ac:dyDescent="0.25">
      <c r="A1915" s="3"/>
      <c r="B1915" s="3"/>
    </row>
    <row r="1916" spans="1:2" x14ac:dyDescent="0.25">
      <c r="A1916" s="3"/>
      <c r="B1916" s="3"/>
    </row>
    <row r="1917" spans="1:2" x14ac:dyDescent="0.25">
      <c r="A1917" s="3"/>
      <c r="B1917" s="3"/>
    </row>
    <row r="1919" spans="1:2" x14ac:dyDescent="0.25">
      <c r="A1919" s="3"/>
      <c r="B1919" s="3"/>
    </row>
    <row r="1920" spans="1:2" x14ac:dyDescent="0.25">
      <c r="A1920" s="3"/>
      <c r="B1920" s="3"/>
    </row>
    <row r="1922" spans="1:2" x14ac:dyDescent="0.25">
      <c r="A1922" s="3"/>
      <c r="B1922" s="3"/>
    </row>
    <row r="1923" spans="1:2" x14ac:dyDescent="0.25">
      <c r="A1923" s="3"/>
      <c r="B1923" s="3"/>
    </row>
    <row r="1924" spans="1:2" x14ac:dyDescent="0.25">
      <c r="A1924" s="3"/>
      <c r="B1924" s="3"/>
    </row>
    <row r="1925" spans="1:2" x14ac:dyDescent="0.25">
      <c r="A1925" s="3"/>
      <c r="B1925" s="3"/>
    </row>
    <row r="1927" spans="1:2" x14ac:dyDescent="0.25">
      <c r="A1927" s="3"/>
      <c r="B1927" s="3"/>
    </row>
    <row r="1932" spans="1:2" x14ac:dyDescent="0.25">
      <c r="A1932" s="3"/>
      <c r="B1932" s="3"/>
    </row>
    <row r="1933" spans="1:2" x14ac:dyDescent="0.25">
      <c r="A1933" s="3"/>
      <c r="B1933" s="3"/>
    </row>
    <row r="1934" spans="1:2" x14ac:dyDescent="0.25">
      <c r="A1934" s="3"/>
      <c r="B1934" s="3"/>
    </row>
    <row r="1935" spans="1:2" x14ac:dyDescent="0.25">
      <c r="A1935" s="3"/>
      <c r="B1935" s="3"/>
    </row>
    <row r="1938" spans="1:2" x14ac:dyDescent="0.25">
      <c r="A1938" s="3"/>
      <c r="B1938" s="3"/>
    </row>
    <row r="1939" spans="1:2" x14ac:dyDescent="0.25">
      <c r="A1939" s="3"/>
      <c r="B1939" s="3"/>
    </row>
    <row r="1940" spans="1:2" x14ac:dyDescent="0.25">
      <c r="A1940" s="3"/>
      <c r="B1940" s="3"/>
    </row>
    <row r="1941" spans="1:2" x14ac:dyDescent="0.25">
      <c r="A1941" s="3"/>
      <c r="B1941" s="3"/>
    </row>
    <row r="1942" spans="1:2" x14ac:dyDescent="0.25">
      <c r="A1942" s="3"/>
      <c r="B1942" s="3"/>
    </row>
    <row r="1944" spans="1:2" x14ac:dyDescent="0.25">
      <c r="A1944" s="3"/>
      <c r="B1944" s="3"/>
    </row>
    <row r="1947" spans="1:2" x14ac:dyDescent="0.25">
      <c r="A1947" s="3"/>
      <c r="B1947" s="3"/>
    </row>
    <row r="1948" spans="1:2" x14ac:dyDescent="0.25">
      <c r="A1948" s="3"/>
      <c r="B1948" s="3"/>
    </row>
    <row r="1951" spans="1:2" x14ac:dyDescent="0.25">
      <c r="A1951" s="3"/>
      <c r="B1951" s="3"/>
    </row>
    <row r="1952" spans="1:2" x14ac:dyDescent="0.25">
      <c r="A1952" s="3"/>
      <c r="B1952" s="3"/>
    </row>
    <row r="1954" spans="1:2" x14ac:dyDescent="0.25">
      <c r="A1954" s="3"/>
      <c r="B1954" s="3"/>
    </row>
    <row r="1955" spans="1:2" x14ac:dyDescent="0.25">
      <c r="A1955" s="3"/>
      <c r="B1955" s="3"/>
    </row>
    <row r="1956" spans="1:2" x14ac:dyDescent="0.25">
      <c r="A1956" s="3"/>
      <c r="B1956" s="3"/>
    </row>
    <row r="1957" spans="1:2" x14ac:dyDescent="0.25">
      <c r="A1957" s="3"/>
      <c r="B1957" s="3"/>
    </row>
    <row r="1960" spans="1:2" x14ac:dyDescent="0.25">
      <c r="A1960" s="3"/>
      <c r="B1960" s="3"/>
    </row>
    <row r="1961" spans="1:2" x14ac:dyDescent="0.25">
      <c r="A1961" s="3"/>
      <c r="B1961" s="3"/>
    </row>
    <row r="1963" spans="1:2" x14ac:dyDescent="0.25">
      <c r="A1963" s="3"/>
      <c r="B1963" s="3"/>
    </row>
    <row r="1964" spans="1:2" x14ac:dyDescent="0.25">
      <c r="A1964" s="3"/>
      <c r="B1964" s="3"/>
    </row>
    <row r="1966" spans="1:2" x14ac:dyDescent="0.25">
      <c r="A1966" s="3"/>
      <c r="B1966" s="3"/>
    </row>
    <row r="1967" spans="1:2" x14ac:dyDescent="0.25">
      <c r="A1967" s="3"/>
      <c r="B1967" s="3"/>
    </row>
    <row r="1968" spans="1:2" x14ac:dyDescent="0.25">
      <c r="A1968" s="3"/>
      <c r="B1968" s="3"/>
    </row>
    <row r="1970" spans="1:2" x14ac:dyDescent="0.25">
      <c r="A1970" s="3"/>
      <c r="B1970" s="3"/>
    </row>
    <row r="1972" spans="1:2" x14ac:dyDescent="0.25">
      <c r="A1972" s="3"/>
      <c r="B1972" s="3"/>
    </row>
    <row r="1973" spans="1:2" x14ac:dyDescent="0.25">
      <c r="A1973" s="3"/>
      <c r="B1973" s="3"/>
    </row>
    <row r="1974" spans="1:2" x14ac:dyDescent="0.25">
      <c r="A1974" s="3"/>
      <c r="B1974" s="3"/>
    </row>
    <row r="1976" spans="1:2" x14ac:dyDescent="0.25">
      <c r="A1976" s="3"/>
      <c r="B1976" s="3"/>
    </row>
    <row r="1977" spans="1:2" x14ac:dyDescent="0.25">
      <c r="A1977" s="3"/>
      <c r="B1977" s="3"/>
    </row>
    <row r="1978" spans="1:2" x14ac:dyDescent="0.25">
      <c r="A1978" s="3"/>
      <c r="B1978" s="3"/>
    </row>
    <row r="1979" spans="1:2" x14ac:dyDescent="0.25">
      <c r="A1979" s="3"/>
      <c r="B1979" s="3"/>
    </row>
    <row r="1981" spans="1:2" x14ac:dyDescent="0.25">
      <c r="A1981" s="3"/>
      <c r="B1981" s="3"/>
    </row>
    <row r="1982" spans="1:2" x14ac:dyDescent="0.25">
      <c r="A1982" s="3"/>
      <c r="B1982" s="3"/>
    </row>
    <row r="1983" spans="1:2" x14ac:dyDescent="0.25">
      <c r="A1983" s="3"/>
      <c r="B1983" s="3"/>
    </row>
    <row r="1984" spans="1:2" x14ac:dyDescent="0.25">
      <c r="A1984" s="3"/>
      <c r="B1984" s="3"/>
    </row>
    <row r="1985" spans="1:2" x14ac:dyDescent="0.25">
      <c r="A1985" s="3"/>
      <c r="B1985" s="3"/>
    </row>
    <row r="1986" spans="1:2" x14ac:dyDescent="0.25">
      <c r="A1986" s="3"/>
      <c r="B1986" s="3"/>
    </row>
    <row r="1987" spans="1:2" x14ac:dyDescent="0.25">
      <c r="A1987" s="3"/>
      <c r="B1987" s="3"/>
    </row>
    <row r="1988" spans="1:2" x14ac:dyDescent="0.25">
      <c r="A1988" s="3"/>
      <c r="B1988" s="3"/>
    </row>
    <row r="1989" spans="1:2" x14ac:dyDescent="0.25">
      <c r="A1989" s="3"/>
      <c r="B1989" s="3"/>
    </row>
    <row r="1992" spans="1:2" x14ac:dyDescent="0.25">
      <c r="A1992" s="3"/>
      <c r="B1992" s="3"/>
    </row>
    <row r="1993" spans="1:2" x14ac:dyDescent="0.25">
      <c r="A1993" s="3"/>
      <c r="B1993" s="3"/>
    </row>
    <row r="1994" spans="1:2" x14ac:dyDescent="0.25">
      <c r="A1994" s="3"/>
      <c r="B1994" s="3"/>
    </row>
    <row r="1996" spans="1:2" x14ac:dyDescent="0.25">
      <c r="A1996" s="3"/>
      <c r="B1996" s="3"/>
    </row>
    <row r="1997" spans="1:2" x14ac:dyDescent="0.25">
      <c r="A1997" s="3"/>
      <c r="B1997" s="3"/>
    </row>
    <row r="1998" spans="1:2" x14ac:dyDescent="0.25">
      <c r="A1998" s="3"/>
      <c r="B1998" s="3"/>
    </row>
    <row r="2000" spans="1:2" x14ac:dyDescent="0.25">
      <c r="A2000" s="3"/>
      <c r="B2000" s="3"/>
    </row>
    <row r="2003" spans="1:2" x14ac:dyDescent="0.25">
      <c r="A2003" s="3"/>
      <c r="B2003" s="3"/>
    </row>
    <row r="2004" spans="1:2" x14ac:dyDescent="0.25">
      <c r="A2004" s="3"/>
      <c r="B2004" s="3"/>
    </row>
    <row r="2005" spans="1:2" x14ac:dyDescent="0.25">
      <c r="A2005" s="3"/>
      <c r="B2005" s="3"/>
    </row>
    <row r="2007" spans="1:2" x14ac:dyDescent="0.25">
      <c r="A2007" s="3"/>
      <c r="B2007" s="3"/>
    </row>
    <row r="2008" spans="1:2" x14ac:dyDescent="0.25">
      <c r="A2008" s="3"/>
      <c r="B2008" s="3"/>
    </row>
    <row r="2009" spans="1:2" x14ac:dyDescent="0.25">
      <c r="A2009" s="3"/>
      <c r="B2009" s="3"/>
    </row>
    <row r="2010" spans="1:2" x14ac:dyDescent="0.25">
      <c r="A2010" s="3"/>
      <c r="B2010" s="3"/>
    </row>
    <row r="2011" spans="1:2" x14ac:dyDescent="0.25">
      <c r="A2011" s="3"/>
      <c r="B2011" s="3"/>
    </row>
    <row r="2012" spans="1:2" x14ac:dyDescent="0.25">
      <c r="A2012" s="3"/>
      <c r="B2012" s="3"/>
    </row>
    <row r="2013" spans="1:2" x14ac:dyDescent="0.25">
      <c r="A2013" s="3"/>
      <c r="B2013" s="3"/>
    </row>
    <row r="2014" spans="1:2" x14ac:dyDescent="0.25">
      <c r="A2014" s="3"/>
      <c r="B2014" s="3"/>
    </row>
    <row r="2015" spans="1:2" x14ac:dyDescent="0.25">
      <c r="A2015" s="3"/>
      <c r="B2015" s="3"/>
    </row>
    <row r="2016" spans="1:2" x14ac:dyDescent="0.25">
      <c r="A2016" s="3"/>
      <c r="B2016" s="3"/>
    </row>
    <row r="2018" spans="1:2" x14ac:dyDescent="0.25">
      <c r="A2018" s="3"/>
      <c r="B2018" s="3"/>
    </row>
    <row r="2020" spans="1:2" x14ac:dyDescent="0.25">
      <c r="A2020" s="3"/>
      <c r="B2020" s="3"/>
    </row>
    <row r="2021" spans="1:2" x14ac:dyDescent="0.25">
      <c r="A2021" s="3"/>
      <c r="B2021" s="3"/>
    </row>
    <row r="2022" spans="1:2" x14ac:dyDescent="0.25">
      <c r="A2022" s="3"/>
      <c r="B2022" s="3"/>
    </row>
    <row r="2024" spans="1:2" x14ac:dyDescent="0.25">
      <c r="A2024" s="3"/>
      <c r="B2024" s="3"/>
    </row>
    <row r="2025" spans="1:2" x14ac:dyDescent="0.25">
      <c r="A2025" s="3"/>
      <c r="B2025" s="3"/>
    </row>
    <row r="2026" spans="1:2" x14ac:dyDescent="0.25">
      <c r="A2026" s="3"/>
      <c r="B2026" s="3"/>
    </row>
    <row r="2027" spans="1:2" x14ac:dyDescent="0.25">
      <c r="A2027" s="3"/>
      <c r="B2027" s="3"/>
    </row>
    <row r="2028" spans="1:2" x14ac:dyDescent="0.25">
      <c r="A2028" s="3"/>
      <c r="B2028" s="3"/>
    </row>
    <row r="2033" spans="1:2" x14ac:dyDescent="0.25">
      <c r="A2033" s="3"/>
      <c r="B2033" s="3"/>
    </row>
    <row r="2035" spans="1:2" x14ac:dyDescent="0.25">
      <c r="A2035" s="3"/>
      <c r="B2035" s="3"/>
    </row>
    <row r="2036" spans="1:2" x14ac:dyDescent="0.25">
      <c r="A2036" s="3"/>
      <c r="B2036" s="3"/>
    </row>
    <row r="2037" spans="1:2" x14ac:dyDescent="0.25">
      <c r="A2037" s="3"/>
      <c r="B2037" s="3"/>
    </row>
    <row r="2038" spans="1:2" x14ac:dyDescent="0.25">
      <c r="A2038" s="3"/>
      <c r="B2038" s="3"/>
    </row>
    <row r="2039" spans="1:2" x14ac:dyDescent="0.25">
      <c r="A2039" s="3"/>
      <c r="B2039" s="3"/>
    </row>
    <row r="2040" spans="1:2" x14ac:dyDescent="0.25">
      <c r="A2040" s="3"/>
      <c r="B2040" s="3"/>
    </row>
    <row r="2041" spans="1:2" x14ac:dyDescent="0.25">
      <c r="A2041" s="3"/>
      <c r="B2041" s="3"/>
    </row>
    <row r="2042" spans="1:2" x14ac:dyDescent="0.25">
      <c r="A2042" s="3"/>
      <c r="B2042" s="3"/>
    </row>
    <row r="2043" spans="1:2" x14ac:dyDescent="0.25">
      <c r="A2043" s="3"/>
      <c r="B2043" s="3"/>
    </row>
    <row r="2044" spans="1:2" x14ac:dyDescent="0.25">
      <c r="A2044" s="3"/>
      <c r="B2044" s="3"/>
    </row>
    <row r="2045" spans="1:2" x14ac:dyDescent="0.25">
      <c r="A2045" s="3"/>
      <c r="B2045" s="3"/>
    </row>
    <row r="2047" spans="1:2" x14ac:dyDescent="0.25">
      <c r="A2047" s="3"/>
      <c r="B2047" s="3"/>
    </row>
    <row r="2048" spans="1:2" x14ac:dyDescent="0.25">
      <c r="A2048" s="3"/>
      <c r="B2048" s="3"/>
    </row>
    <row r="2049" spans="1:2" x14ac:dyDescent="0.25">
      <c r="A2049" s="3"/>
      <c r="B2049" s="3"/>
    </row>
    <row r="2052" spans="1:2" x14ac:dyDescent="0.25">
      <c r="A2052" s="3"/>
      <c r="B2052" s="3"/>
    </row>
    <row r="2053" spans="1:2" x14ac:dyDescent="0.25">
      <c r="A2053" s="3"/>
      <c r="B2053" s="3"/>
    </row>
    <row r="2054" spans="1:2" x14ac:dyDescent="0.25">
      <c r="A2054" s="3"/>
      <c r="B2054" s="3"/>
    </row>
    <row r="2056" spans="1:2" x14ac:dyDescent="0.25">
      <c r="A2056" s="3"/>
      <c r="B2056" s="3"/>
    </row>
    <row r="2057" spans="1:2" x14ac:dyDescent="0.25">
      <c r="A2057" s="3"/>
      <c r="B2057" s="3"/>
    </row>
    <row r="2058" spans="1:2" x14ac:dyDescent="0.25">
      <c r="A2058" s="3"/>
      <c r="B2058" s="3"/>
    </row>
    <row r="2059" spans="1:2" x14ac:dyDescent="0.25">
      <c r="A2059" s="3"/>
      <c r="B2059" s="3"/>
    </row>
    <row r="2060" spans="1:2" x14ac:dyDescent="0.25">
      <c r="A2060" s="3"/>
      <c r="B2060" s="3"/>
    </row>
    <row r="2061" spans="1:2" x14ac:dyDescent="0.25">
      <c r="A2061" s="3"/>
      <c r="B2061" s="3"/>
    </row>
    <row r="2065" spans="1:2" x14ac:dyDescent="0.25">
      <c r="A2065" s="3"/>
      <c r="B2065" s="3"/>
    </row>
    <row r="2067" spans="1:2" x14ac:dyDescent="0.25">
      <c r="A2067" s="3"/>
      <c r="B2067" s="3"/>
    </row>
    <row r="2068" spans="1:2" x14ac:dyDescent="0.25">
      <c r="A2068" s="3"/>
      <c r="B2068" s="3"/>
    </row>
    <row r="2069" spans="1:2" x14ac:dyDescent="0.25">
      <c r="A2069" s="3"/>
      <c r="B2069" s="3"/>
    </row>
    <row r="2071" spans="1:2" x14ac:dyDescent="0.25">
      <c r="A2071" s="3"/>
      <c r="B2071" s="3"/>
    </row>
    <row r="2072" spans="1:2" x14ac:dyDescent="0.25">
      <c r="A2072" s="3"/>
      <c r="B2072" s="3"/>
    </row>
    <row r="2074" spans="1:2" x14ac:dyDescent="0.25">
      <c r="A2074" s="3"/>
      <c r="B2074" s="3"/>
    </row>
    <row r="2075" spans="1:2" x14ac:dyDescent="0.25">
      <c r="A2075" s="3"/>
      <c r="B2075" s="3"/>
    </row>
    <row r="2078" spans="1:2" x14ac:dyDescent="0.25">
      <c r="A2078" s="3"/>
      <c r="B2078" s="3"/>
    </row>
    <row r="2081" spans="1:2" x14ac:dyDescent="0.25">
      <c r="A2081" s="3"/>
      <c r="B2081" s="3"/>
    </row>
    <row r="2082" spans="1:2" x14ac:dyDescent="0.25">
      <c r="A2082" s="3"/>
      <c r="B2082" s="3"/>
    </row>
    <row r="2083" spans="1:2" x14ac:dyDescent="0.25">
      <c r="A2083" s="3"/>
      <c r="B2083" s="3"/>
    </row>
    <row r="2084" spans="1:2" x14ac:dyDescent="0.25">
      <c r="A2084" s="3"/>
      <c r="B2084" s="3"/>
    </row>
    <row r="2086" spans="1:2" x14ac:dyDescent="0.25">
      <c r="A2086" s="3"/>
      <c r="B2086" s="3"/>
    </row>
    <row r="2087" spans="1:2" x14ac:dyDescent="0.25">
      <c r="A2087" s="3"/>
      <c r="B2087" s="3"/>
    </row>
    <row r="2092" spans="1:2" x14ac:dyDescent="0.25">
      <c r="A2092" s="3"/>
      <c r="B2092" s="3"/>
    </row>
    <row r="2093" spans="1:2" x14ac:dyDescent="0.25">
      <c r="A2093" s="3"/>
      <c r="B2093" s="3"/>
    </row>
    <row r="2094" spans="1:2" x14ac:dyDescent="0.25">
      <c r="A2094" s="3"/>
      <c r="B2094" s="3"/>
    </row>
    <row r="2095" spans="1:2" x14ac:dyDescent="0.25">
      <c r="A2095" s="3"/>
      <c r="B2095" s="3"/>
    </row>
    <row r="2096" spans="1:2" x14ac:dyDescent="0.25">
      <c r="A2096" s="3"/>
      <c r="B2096" s="3"/>
    </row>
    <row r="2097" spans="1:2" x14ac:dyDescent="0.25">
      <c r="A2097" s="3"/>
      <c r="B2097" s="3"/>
    </row>
    <row r="2098" spans="1:2" x14ac:dyDescent="0.25">
      <c r="A2098" s="3"/>
      <c r="B2098" s="3"/>
    </row>
    <row r="2099" spans="1:2" x14ac:dyDescent="0.25">
      <c r="A2099" s="3"/>
      <c r="B2099" s="3"/>
    </row>
    <row r="2100" spans="1:2" x14ac:dyDescent="0.25">
      <c r="A2100" s="3"/>
      <c r="B2100" s="3"/>
    </row>
    <row r="2101" spans="1:2" x14ac:dyDescent="0.25">
      <c r="A2101" s="3"/>
      <c r="B2101" s="3"/>
    </row>
    <row r="2103" spans="1:2" x14ac:dyDescent="0.25">
      <c r="A2103" s="3"/>
      <c r="B2103" s="3"/>
    </row>
    <row r="2105" spans="1:2" x14ac:dyDescent="0.25">
      <c r="A2105" s="3"/>
      <c r="B2105" s="3"/>
    </row>
    <row r="2106" spans="1:2" x14ac:dyDescent="0.25">
      <c r="A2106" s="3"/>
      <c r="B2106" s="3"/>
    </row>
    <row r="2107" spans="1:2" x14ac:dyDescent="0.25">
      <c r="A2107" s="3"/>
      <c r="B2107" s="3"/>
    </row>
    <row r="2108" spans="1:2" x14ac:dyDescent="0.25">
      <c r="A2108" s="3"/>
      <c r="B2108" s="3"/>
    </row>
    <row r="2109" spans="1:2" x14ac:dyDescent="0.25">
      <c r="A2109" s="3"/>
      <c r="B2109" s="3"/>
    </row>
    <row r="2110" spans="1:2" x14ac:dyDescent="0.25">
      <c r="A2110" s="3"/>
      <c r="B2110" s="3"/>
    </row>
    <row r="2111" spans="1:2" x14ac:dyDescent="0.25">
      <c r="A2111" s="3"/>
      <c r="B2111" s="3"/>
    </row>
    <row r="2117" spans="1:2" x14ac:dyDescent="0.25">
      <c r="A2117" s="3"/>
      <c r="B2117" s="3"/>
    </row>
    <row r="2118" spans="1:2" x14ac:dyDescent="0.25">
      <c r="A2118" s="3"/>
      <c r="B2118" s="3"/>
    </row>
    <row r="2119" spans="1:2" x14ac:dyDescent="0.25">
      <c r="A2119" s="3"/>
      <c r="B2119" s="3"/>
    </row>
    <row r="2120" spans="1:2" x14ac:dyDescent="0.25">
      <c r="A2120" s="3"/>
      <c r="B2120" s="3"/>
    </row>
    <row r="2122" spans="1:2" x14ac:dyDescent="0.25">
      <c r="A2122" s="3"/>
      <c r="B2122" s="3"/>
    </row>
    <row r="2126" spans="1:2" x14ac:dyDescent="0.25">
      <c r="A2126" s="3"/>
      <c r="B2126" s="3"/>
    </row>
    <row r="2130" spans="1:2" x14ac:dyDescent="0.25">
      <c r="A2130" s="3"/>
      <c r="B2130" s="3"/>
    </row>
    <row r="2131" spans="1:2" x14ac:dyDescent="0.25">
      <c r="A2131" s="3"/>
      <c r="B2131" s="3"/>
    </row>
    <row r="2132" spans="1:2" x14ac:dyDescent="0.25">
      <c r="A2132" s="3"/>
      <c r="B2132" s="3"/>
    </row>
    <row r="2133" spans="1:2" x14ac:dyDescent="0.25">
      <c r="A2133" s="3"/>
      <c r="B2133" s="3"/>
    </row>
    <row r="2134" spans="1:2" x14ac:dyDescent="0.25">
      <c r="A2134" s="3"/>
      <c r="B2134" s="3"/>
    </row>
    <row r="2137" spans="1:2" x14ac:dyDescent="0.25">
      <c r="A2137" s="3"/>
      <c r="B2137" s="3"/>
    </row>
    <row r="2138" spans="1:2" x14ac:dyDescent="0.25">
      <c r="A2138" s="3"/>
      <c r="B2138" s="3"/>
    </row>
    <row r="2139" spans="1:2" x14ac:dyDescent="0.25">
      <c r="A2139" s="3"/>
      <c r="B2139" s="3"/>
    </row>
    <row r="2140" spans="1:2" x14ac:dyDescent="0.25">
      <c r="A2140" s="3"/>
      <c r="B2140" s="3"/>
    </row>
    <row r="2141" spans="1:2" x14ac:dyDescent="0.25">
      <c r="A2141" s="3"/>
      <c r="B2141" s="3"/>
    </row>
    <row r="2144" spans="1:2" x14ac:dyDescent="0.25">
      <c r="A2144" s="3"/>
      <c r="B2144" s="3"/>
    </row>
    <row r="2148" spans="1:2" x14ac:dyDescent="0.25">
      <c r="A2148" s="3"/>
      <c r="B2148" s="3"/>
    </row>
    <row r="2153" spans="1:2" x14ac:dyDescent="0.25">
      <c r="A2153" s="3"/>
      <c r="B2153" s="3"/>
    </row>
    <row r="2154" spans="1:2" x14ac:dyDescent="0.25">
      <c r="A2154" s="3"/>
      <c r="B2154" s="3"/>
    </row>
    <row r="2156" spans="1:2" x14ac:dyDescent="0.25">
      <c r="A2156" s="3"/>
      <c r="B2156" s="3"/>
    </row>
    <row r="2158" spans="1:2" x14ac:dyDescent="0.25">
      <c r="A2158" s="3"/>
      <c r="B2158" s="3"/>
    </row>
    <row r="2159" spans="1:2" x14ac:dyDescent="0.25">
      <c r="A2159" s="3"/>
      <c r="B2159" s="3"/>
    </row>
    <row r="2160" spans="1:2" x14ac:dyDescent="0.25">
      <c r="A2160" s="3"/>
      <c r="B2160" s="3"/>
    </row>
    <row r="2161" spans="1:2" x14ac:dyDescent="0.25">
      <c r="A2161" s="3"/>
      <c r="B2161" s="3"/>
    </row>
    <row r="2162" spans="1:2" x14ac:dyDescent="0.25">
      <c r="A2162" s="3"/>
      <c r="B2162" s="3"/>
    </row>
    <row r="2163" spans="1:2" x14ac:dyDescent="0.25">
      <c r="A2163" s="3"/>
      <c r="B2163" s="3"/>
    </row>
    <row r="2164" spans="1:2" x14ac:dyDescent="0.25">
      <c r="A2164" s="3"/>
      <c r="B2164" s="3"/>
    </row>
    <row r="2165" spans="1:2" x14ac:dyDescent="0.25">
      <c r="A2165" s="3"/>
      <c r="B2165" s="3"/>
    </row>
    <row r="2166" spans="1:2" x14ac:dyDescent="0.25">
      <c r="A2166" s="3"/>
      <c r="B2166" s="3"/>
    </row>
    <row r="2167" spans="1:2" x14ac:dyDescent="0.25">
      <c r="A2167" s="3"/>
      <c r="B2167" s="3"/>
    </row>
    <row r="2168" spans="1:2" x14ac:dyDescent="0.25">
      <c r="A2168" s="3"/>
      <c r="B2168" s="3"/>
    </row>
    <row r="2169" spans="1:2" x14ac:dyDescent="0.25">
      <c r="A2169" s="3"/>
      <c r="B2169" s="3"/>
    </row>
    <row r="2170" spans="1:2" x14ac:dyDescent="0.25">
      <c r="A2170" s="3"/>
      <c r="B2170" s="3"/>
    </row>
    <row r="2172" spans="1:2" x14ac:dyDescent="0.25">
      <c r="A2172" s="3"/>
      <c r="B2172" s="3"/>
    </row>
    <row r="2173" spans="1:2" x14ac:dyDescent="0.25">
      <c r="A2173" s="3"/>
      <c r="B2173" s="3"/>
    </row>
    <row r="2177" spans="1:2" x14ac:dyDescent="0.25">
      <c r="A2177" s="3"/>
      <c r="B2177" s="3"/>
    </row>
    <row r="2180" spans="1:2" x14ac:dyDescent="0.25">
      <c r="A2180" s="3"/>
      <c r="B2180" s="3"/>
    </row>
    <row r="2185" spans="1:2" x14ac:dyDescent="0.25">
      <c r="A2185" s="3"/>
      <c r="B2185" s="3"/>
    </row>
    <row r="2186" spans="1:2" x14ac:dyDescent="0.25">
      <c r="A2186" s="3"/>
      <c r="B2186" s="3"/>
    </row>
    <row r="2193" spans="1:2" x14ac:dyDescent="0.25">
      <c r="A2193" s="3"/>
      <c r="B2193" s="3"/>
    </row>
    <row r="2198" spans="1:2" x14ac:dyDescent="0.25">
      <c r="A2198" s="3"/>
      <c r="B2198" s="3"/>
    </row>
    <row r="2202" spans="1:2" x14ac:dyDescent="0.25">
      <c r="A2202" s="3"/>
      <c r="B2202" s="3"/>
    </row>
    <row r="2205" spans="1:2" x14ac:dyDescent="0.25">
      <c r="A2205" s="3"/>
      <c r="B2205" s="3"/>
    </row>
    <row r="2208" spans="1:2" x14ac:dyDescent="0.25">
      <c r="A2208" s="3"/>
      <c r="B2208" s="3"/>
    </row>
    <row r="2209" spans="1:2" x14ac:dyDescent="0.25">
      <c r="A2209" s="3"/>
      <c r="B2209" s="3"/>
    </row>
    <row r="2210" spans="1:2" x14ac:dyDescent="0.25">
      <c r="A2210" s="3"/>
      <c r="B2210" s="3"/>
    </row>
    <row r="2214" spans="1:2" x14ac:dyDescent="0.25">
      <c r="A2214" s="3"/>
      <c r="B2214" s="3"/>
    </row>
    <row r="2215" spans="1:2" x14ac:dyDescent="0.25">
      <c r="A2215" s="3"/>
      <c r="B2215" s="3"/>
    </row>
    <row r="2216" spans="1:2" x14ac:dyDescent="0.25">
      <c r="A2216" s="3"/>
      <c r="B2216" s="3"/>
    </row>
    <row r="2217" spans="1:2" x14ac:dyDescent="0.25">
      <c r="A2217" s="3"/>
      <c r="B2217" s="3"/>
    </row>
    <row r="2224" spans="1:2" x14ac:dyDescent="0.25">
      <c r="A2224" s="3"/>
      <c r="B2224" s="3"/>
    </row>
    <row r="2226" spans="1:2" x14ac:dyDescent="0.25">
      <c r="A2226" s="3"/>
      <c r="B2226" s="3"/>
    </row>
    <row r="2228" spans="1:2" x14ac:dyDescent="0.25">
      <c r="A2228" s="3"/>
      <c r="B2228" s="3"/>
    </row>
    <row r="2229" spans="1:2" x14ac:dyDescent="0.25">
      <c r="A2229" s="3"/>
      <c r="B2229" s="3"/>
    </row>
    <row r="2230" spans="1:2" x14ac:dyDescent="0.25">
      <c r="A2230" s="3"/>
      <c r="B2230" s="3"/>
    </row>
    <row r="2231" spans="1:2" x14ac:dyDescent="0.25">
      <c r="A2231" s="3"/>
      <c r="B2231" s="3"/>
    </row>
    <row r="2232" spans="1:2" x14ac:dyDescent="0.25">
      <c r="A2232" s="3"/>
      <c r="B2232" s="3"/>
    </row>
    <row r="2235" spans="1:2" x14ac:dyDescent="0.25">
      <c r="A2235" s="3"/>
      <c r="B2235" s="3"/>
    </row>
    <row r="2239" spans="1:2" x14ac:dyDescent="0.25">
      <c r="A2239" s="3"/>
      <c r="B2239" s="3"/>
    </row>
    <row r="2240" spans="1:2" x14ac:dyDescent="0.25">
      <c r="A2240" s="3"/>
      <c r="B2240" s="3"/>
    </row>
    <row r="2241" spans="1:2" x14ac:dyDescent="0.25">
      <c r="A2241" s="3"/>
      <c r="B2241" s="3"/>
    </row>
    <row r="2243" spans="1:2" x14ac:dyDescent="0.25">
      <c r="A2243" s="3"/>
      <c r="B2243" s="3"/>
    </row>
    <row r="2244" spans="1:2" x14ac:dyDescent="0.25">
      <c r="A2244" s="3"/>
      <c r="B2244" s="3"/>
    </row>
    <row r="2248" spans="1:2" x14ac:dyDescent="0.25">
      <c r="A2248" s="3"/>
      <c r="B2248" s="3"/>
    </row>
    <row r="2251" spans="1:2" x14ac:dyDescent="0.25">
      <c r="A2251" s="3"/>
      <c r="B2251" s="3"/>
    </row>
    <row r="2255" spans="1:2" x14ac:dyDescent="0.25">
      <c r="A2255" s="3"/>
      <c r="B2255" s="3"/>
    </row>
    <row r="2257" spans="1:2" x14ac:dyDescent="0.25">
      <c r="A2257" s="3"/>
      <c r="B2257" s="3"/>
    </row>
    <row r="2258" spans="1:2" x14ac:dyDescent="0.25">
      <c r="A2258" s="3"/>
      <c r="B2258" s="3"/>
    </row>
    <row r="2263" spans="1:2" x14ac:dyDescent="0.25">
      <c r="A2263" s="3"/>
      <c r="B2263" s="3"/>
    </row>
    <row r="2264" spans="1:2" x14ac:dyDescent="0.25">
      <c r="A2264" s="3"/>
      <c r="B2264" s="3"/>
    </row>
    <row r="2265" spans="1:2" x14ac:dyDescent="0.25">
      <c r="A2265" s="3"/>
      <c r="B2265" s="3"/>
    </row>
    <row r="2266" spans="1:2" x14ac:dyDescent="0.25">
      <c r="A2266" s="3"/>
      <c r="B2266" s="3"/>
    </row>
    <row r="2267" spans="1:2" x14ac:dyDescent="0.25">
      <c r="A2267" s="3"/>
      <c r="B2267" s="3"/>
    </row>
    <row r="2270" spans="1:2" x14ac:dyDescent="0.25">
      <c r="A2270" s="3"/>
      <c r="B2270" s="3"/>
    </row>
    <row r="2272" spans="1:2" x14ac:dyDescent="0.25">
      <c r="A2272" s="3"/>
      <c r="B2272" s="3"/>
    </row>
    <row r="2273" spans="1:2" x14ac:dyDescent="0.25">
      <c r="A2273" s="3"/>
      <c r="B2273" s="3"/>
    </row>
    <row r="2274" spans="1:2" x14ac:dyDescent="0.25">
      <c r="A2274" s="3"/>
      <c r="B2274" s="3"/>
    </row>
    <row r="2275" spans="1:2" x14ac:dyDescent="0.25">
      <c r="A2275" s="3"/>
      <c r="B2275" s="3"/>
    </row>
    <row r="2281" spans="1:2" x14ac:dyDescent="0.25">
      <c r="A2281" s="3"/>
      <c r="B2281" s="3"/>
    </row>
    <row r="2282" spans="1:2" x14ac:dyDescent="0.25">
      <c r="A2282" s="3"/>
      <c r="B2282" s="3"/>
    </row>
    <row r="2283" spans="1:2" x14ac:dyDescent="0.25">
      <c r="A2283" s="3"/>
      <c r="B2283" s="3"/>
    </row>
    <row r="2284" spans="1:2" x14ac:dyDescent="0.25">
      <c r="A2284" s="3"/>
      <c r="B2284" s="3"/>
    </row>
    <row r="2286" spans="1:2" x14ac:dyDescent="0.25">
      <c r="A2286" s="3"/>
      <c r="B2286" s="3"/>
    </row>
    <row r="2288" spans="1:2" x14ac:dyDescent="0.25">
      <c r="A2288" s="3"/>
      <c r="B2288" s="3"/>
    </row>
    <row r="2292" spans="1:2" x14ac:dyDescent="0.25">
      <c r="A2292" s="3"/>
      <c r="B2292" s="3"/>
    </row>
    <row r="2293" spans="1:2" x14ac:dyDescent="0.25">
      <c r="A2293" s="3"/>
      <c r="B2293" s="3"/>
    </row>
    <row r="2295" spans="1:2" x14ac:dyDescent="0.25">
      <c r="A2295" s="3"/>
      <c r="B2295" s="3"/>
    </row>
    <row r="2300" spans="1:2" x14ac:dyDescent="0.25">
      <c r="A2300" s="3"/>
      <c r="B2300" s="3"/>
    </row>
    <row r="2302" spans="1:2" x14ac:dyDescent="0.25">
      <c r="A2302" s="3"/>
      <c r="B2302" s="3"/>
    </row>
    <row r="2304" spans="1:2" x14ac:dyDescent="0.25">
      <c r="A2304" s="3"/>
      <c r="B2304" s="3"/>
    </row>
    <row r="2305" spans="1:2" x14ac:dyDescent="0.25">
      <c r="A2305" s="3"/>
      <c r="B2305" s="3"/>
    </row>
    <row r="2306" spans="1:2" x14ac:dyDescent="0.25">
      <c r="A2306" s="3"/>
      <c r="B2306" s="3"/>
    </row>
    <row r="2310" spans="1:2" x14ac:dyDescent="0.25">
      <c r="A2310" s="3"/>
      <c r="B2310" s="3"/>
    </row>
    <row r="2311" spans="1:2" x14ac:dyDescent="0.25">
      <c r="A2311" s="3"/>
      <c r="B2311" s="3"/>
    </row>
    <row r="2312" spans="1:2" x14ac:dyDescent="0.25">
      <c r="A2312" s="3"/>
      <c r="B2312" s="3"/>
    </row>
    <row r="2316" spans="1:2" x14ac:dyDescent="0.25">
      <c r="A2316" s="3"/>
      <c r="B2316" s="3"/>
    </row>
    <row r="2317" spans="1:2" x14ac:dyDescent="0.25">
      <c r="A2317" s="3"/>
      <c r="B2317" s="3"/>
    </row>
    <row r="2320" spans="1:2" x14ac:dyDescent="0.25">
      <c r="A2320" s="3"/>
      <c r="B2320" s="3"/>
    </row>
    <row r="2323" spans="1:2" x14ac:dyDescent="0.25">
      <c r="A2323" s="3"/>
      <c r="B2323" s="3"/>
    </row>
    <row r="2324" spans="1:2" x14ac:dyDescent="0.25">
      <c r="A2324" s="3"/>
      <c r="B2324" s="3"/>
    </row>
    <row r="2325" spans="1:2" x14ac:dyDescent="0.25">
      <c r="A2325" s="3"/>
      <c r="B2325" s="3"/>
    </row>
    <row r="2328" spans="1:2" x14ac:dyDescent="0.25">
      <c r="A2328" s="3"/>
      <c r="B2328" s="3"/>
    </row>
    <row r="2330" spans="1:2" x14ac:dyDescent="0.25">
      <c r="A2330" s="3"/>
      <c r="B2330" s="3"/>
    </row>
    <row r="2331" spans="1:2" x14ac:dyDescent="0.25">
      <c r="A2331" s="3"/>
      <c r="B2331" s="3"/>
    </row>
    <row r="2335" spans="1:2" x14ac:dyDescent="0.25">
      <c r="A2335" s="3"/>
      <c r="B2335" s="3"/>
    </row>
    <row r="2338" spans="1:2" x14ac:dyDescent="0.25">
      <c r="A2338" s="3"/>
      <c r="B2338" s="3"/>
    </row>
    <row r="2339" spans="1:2" x14ac:dyDescent="0.25">
      <c r="A2339" s="3"/>
      <c r="B2339" s="3"/>
    </row>
    <row r="2341" spans="1:2" x14ac:dyDescent="0.25">
      <c r="A2341" s="3"/>
      <c r="B2341" s="3"/>
    </row>
    <row r="2343" spans="1:2" x14ac:dyDescent="0.25">
      <c r="A2343" s="3"/>
      <c r="B2343" s="3"/>
    </row>
    <row r="2345" spans="1:2" x14ac:dyDescent="0.25">
      <c r="A2345" s="3"/>
      <c r="B2345" s="3"/>
    </row>
    <row r="2353" spans="1:2" x14ac:dyDescent="0.25">
      <c r="A2353" s="3"/>
      <c r="B2353" s="3"/>
    </row>
    <row r="2355" spans="1:2" x14ac:dyDescent="0.25">
      <c r="A2355" s="3"/>
      <c r="B2355" s="3"/>
    </row>
    <row r="2357" spans="1:2" x14ac:dyDescent="0.25">
      <c r="A2357" s="3"/>
      <c r="B2357" s="3"/>
    </row>
    <row r="2358" spans="1:2" x14ac:dyDescent="0.25">
      <c r="A2358" s="3"/>
      <c r="B2358" s="3"/>
    </row>
    <row r="2359" spans="1:2" x14ac:dyDescent="0.25">
      <c r="A2359" s="3"/>
      <c r="B2359" s="3"/>
    </row>
    <row r="2361" spans="1:2" x14ac:dyDescent="0.25">
      <c r="A2361" s="3"/>
      <c r="B2361" s="3"/>
    </row>
    <row r="2364" spans="1:2" x14ac:dyDescent="0.25">
      <c r="A2364" s="3"/>
      <c r="B2364" s="3"/>
    </row>
    <row r="2366" spans="1:2" x14ac:dyDescent="0.25">
      <c r="A2366" s="3"/>
      <c r="B2366" s="3"/>
    </row>
    <row r="2367" spans="1:2" x14ac:dyDescent="0.25">
      <c r="A2367" s="3"/>
      <c r="B2367" s="3"/>
    </row>
    <row r="2368" spans="1:2" x14ac:dyDescent="0.25">
      <c r="A2368" s="3"/>
      <c r="B2368" s="3"/>
    </row>
    <row r="2369" spans="1:2" x14ac:dyDescent="0.25">
      <c r="A2369" s="3"/>
      <c r="B2369" s="3"/>
    </row>
    <row r="2370" spans="1:2" x14ac:dyDescent="0.25">
      <c r="A2370" s="3"/>
      <c r="B2370" s="3"/>
    </row>
    <row r="2378" spans="1:2" x14ac:dyDescent="0.25">
      <c r="A2378" s="3"/>
      <c r="B2378" s="3"/>
    </row>
    <row r="2379" spans="1:2" x14ac:dyDescent="0.25">
      <c r="A2379" s="3"/>
      <c r="B2379" s="3"/>
    </row>
    <row r="2380" spans="1:2" x14ac:dyDescent="0.25">
      <c r="A2380" s="3"/>
      <c r="B2380" s="3"/>
    </row>
    <row r="2381" spans="1:2" x14ac:dyDescent="0.25">
      <c r="A2381" s="3"/>
      <c r="B2381" s="3"/>
    </row>
    <row r="2382" spans="1:2" x14ac:dyDescent="0.25">
      <c r="A2382" s="3"/>
      <c r="B2382" s="3"/>
    </row>
    <row r="2384" spans="1:2" x14ac:dyDescent="0.25">
      <c r="A2384" s="3"/>
      <c r="B2384" s="3"/>
    </row>
    <row r="2387" spans="1:2" x14ac:dyDescent="0.25">
      <c r="A2387" s="3"/>
      <c r="B2387" s="3"/>
    </row>
    <row r="2388" spans="1:2" x14ac:dyDescent="0.25">
      <c r="A2388" s="3"/>
      <c r="B2388" s="3"/>
    </row>
    <row r="2389" spans="1:2" x14ac:dyDescent="0.25">
      <c r="A2389" s="3"/>
      <c r="B2389" s="3"/>
    </row>
    <row r="2390" spans="1:2" x14ac:dyDescent="0.25">
      <c r="A2390" s="3"/>
      <c r="B2390" s="3"/>
    </row>
    <row r="2391" spans="1:2" x14ac:dyDescent="0.25">
      <c r="A2391" s="3"/>
      <c r="B2391" s="3"/>
    </row>
    <row r="2394" spans="1:2" x14ac:dyDescent="0.25">
      <c r="A2394" s="3"/>
      <c r="B2394" s="3"/>
    </row>
    <row r="2396" spans="1:2" x14ac:dyDescent="0.25">
      <c r="A2396" s="3"/>
      <c r="B2396" s="3"/>
    </row>
    <row r="2397" spans="1:2" x14ac:dyDescent="0.25">
      <c r="A2397" s="3"/>
      <c r="B2397" s="3"/>
    </row>
    <row r="2398" spans="1:2" x14ac:dyDescent="0.25">
      <c r="A2398" s="3"/>
      <c r="B2398" s="3"/>
    </row>
    <row r="2402" spans="1:2" x14ac:dyDescent="0.25">
      <c r="A2402" s="3"/>
      <c r="B2402" s="3"/>
    </row>
    <row r="2411" spans="1:2" x14ac:dyDescent="0.25">
      <c r="A2411" s="3"/>
      <c r="B2411" s="3"/>
    </row>
    <row r="2415" spans="1:2" x14ac:dyDescent="0.25">
      <c r="A2415" s="3"/>
      <c r="B2415" s="3"/>
    </row>
    <row r="2418" spans="1:2" x14ac:dyDescent="0.25">
      <c r="A2418" s="3"/>
      <c r="B2418" s="3"/>
    </row>
    <row r="2419" spans="1:2" x14ac:dyDescent="0.25">
      <c r="A2419" s="3"/>
      <c r="B2419" s="3"/>
    </row>
    <row r="2421" spans="1:2" x14ac:dyDescent="0.25">
      <c r="A2421" s="3"/>
      <c r="B2421" s="3"/>
    </row>
    <row r="2430" spans="1:2" x14ac:dyDescent="0.25">
      <c r="A2430" s="3"/>
      <c r="B2430" s="3"/>
    </row>
    <row r="2433" spans="1:2" x14ac:dyDescent="0.25">
      <c r="A2433" s="3"/>
      <c r="B2433" s="3"/>
    </row>
    <row r="2434" spans="1:2" x14ac:dyDescent="0.25">
      <c r="A2434" s="3"/>
      <c r="B2434" s="3"/>
    </row>
    <row r="2435" spans="1:2" x14ac:dyDescent="0.25">
      <c r="A2435" s="3"/>
      <c r="B2435" s="3"/>
    </row>
    <row r="2437" spans="1:2" x14ac:dyDescent="0.25">
      <c r="A2437" s="3"/>
      <c r="B2437" s="3"/>
    </row>
    <row r="2443" spans="1:2" x14ac:dyDescent="0.25">
      <c r="A2443" s="3"/>
      <c r="B2443" s="3"/>
    </row>
    <row r="2444" spans="1:2" x14ac:dyDescent="0.25">
      <c r="A2444" s="3"/>
      <c r="B2444" s="3"/>
    </row>
    <row r="2449" spans="1:2" x14ac:dyDescent="0.25">
      <c r="A2449" s="3"/>
      <c r="B2449" s="3"/>
    </row>
    <row r="2452" spans="1:2" x14ac:dyDescent="0.25">
      <c r="A2452" s="3"/>
      <c r="B2452" s="3"/>
    </row>
    <row r="2453" spans="1:2" x14ac:dyDescent="0.25">
      <c r="A2453" s="3"/>
      <c r="B2453" s="3"/>
    </row>
    <row r="2455" spans="1:2" x14ac:dyDescent="0.25">
      <c r="A2455" s="3"/>
      <c r="B2455" s="3"/>
    </row>
    <row r="2458" spans="1:2" x14ac:dyDescent="0.25">
      <c r="A2458" s="3"/>
      <c r="B2458" s="3"/>
    </row>
    <row r="2460" spans="1:2" x14ac:dyDescent="0.25">
      <c r="A2460" s="3"/>
      <c r="B2460" s="3"/>
    </row>
    <row r="2462" spans="1:2" x14ac:dyDescent="0.25">
      <c r="A2462" s="3"/>
      <c r="B2462" s="3"/>
    </row>
    <row r="2469" spans="1:2" x14ac:dyDescent="0.25">
      <c r="A2469" s="3"/>
      <c r="B2469" s="3"/>
    </row>
    <row r="2470" spans="1:2" x14ac:dyDescent="0.25">
      <c r="A2470" s="3"/>
      <c r="B2470" s="3"/>
    </row>
    <row r="2472" spans="1:2" x14ac:dyDescent="0.25">
      <c r="A2472" s="3"/>
      <c r="B2472" s="3"/>
    </row>
    <row r="2474" spans="1:2" x14ac:dyDescent="0.25">
      <c r="A2474" s="3"/>
      <c r="B2474" s="3"/>
    </row>
    <row r="2478" spans="1:2" x14ac:dyDescent="0.25">
      <c r="A2478" s="3"/>
      <c r="B2478" s="3"/>
    </row>
    <row r="2479" spans="1:2" x14ac:dyDescent="0.25">
      <c r="A2479" s="3"/>
      <c r="B2479" s="3"/>
    </row>
    <row r="2481" spans="1:2" x14ac:dyDescent="0.25">
      <c r="A2481" s="3"/>
      <c r="B2481" s="3"/>
    </row>
    <row r="2482" spans="1:2" x14ac:dyDescent="0.25">
      <c r="A2482" s="3"/>
      <c r="B2482" s="3"/>
    </row>
    <row r="2484" spans="1:2" x14ac:dyDescent="0.25">
      <c r="A2484" s="3"/>
      <c r="B2484" s="3"/>
    </row>
    <row r="2485" spans="1:2" x14ac:dyDescent="0.25">
      <c r="A2485" s="3"/>
      <c r="B2485" s="3"/>
    </row>
    <row r="2489" spans="1:2" x14ac:dyDescent="0.25">
      <c r="A2489" s="3"/>
      <c r="B2489" s="3"/>
    </row>
    <row r="2491" spans="1:2" x14ac:dyDescent="0.25">
      <c r="A2491" s="3"/>
      <c r="B2491" s="3"/>
    </row>
    <row r="2494" spans="1:2" x14ac:dyDescent="0.25">
      <c r="A2494" s="3"/>
      <c r="B2494" s="3"/>
    </row>
    <row r="2501" spans="1:2" x14ac:dyDescent="0.25">
      <c r="A2501" s="3"/>
      <c r="B2501" s="3"/>
    </row>
    <row r="2502" spans="1:2" x14ac:dyDescent="0.25">
      <c r="A2502" s="3"/>
      <c r="B2502" s="3"/>
    </row>
    <row r="2503" spans="1:2" x14ac:dyDescent="0.25">
      <c r="A2503" s="3"/>
      <c r="B2503" s="3"/>
    </row>
    <row r="2505" spans="1:2" x14ac:dyDescent="0.25">
      <c r="A2505" s="3"/>
      <c r="B2505" s="3"/>
    </row>
    <row r="2506" spans="1:2" x14ac:dyDescent="0.25">
      <c r="A2506" s="3"/>
      <c r="B2506" s="3"/>
    </row>
    <row r="2511" spans="1:2" x14ac:dyDescent="0.25">
      <c r="A2511" s="3"/>
      <c r="B2511" s="3"/>
    </row>
    <row r="2517" spans="1:2" x14ac:dyDescent="0.25">
      <c r="A2517" s="3"/>
      <c r="B2517" s="3"/>
    </row>
    <row r="2518" spans="1:2" x14ac:dyDescent="0.25">
      <c r="A2518" s="3"/>
      <c r="B2518" s="3"/>
    </row>
    <row r="2519" spans="1:2" x14ac:dyDescent="0.25">
      <c r="A2519" s="3"/>
      <c r="B2519" s="3"/>
    </row>
    <row r="2520" spans="1:2" x14ac:dyDescent="0.25">
      <c r="A2520" s="3"/>
      <c r="B2520" s="3"/>
    </row>
    <row r="2521" spans="1:2" x14ac:dyDescent="0.25">
      <c r="A2521" s="3"/>
      <c r="B2521" s="3"/>
    </row>
    <row r="2524" spans="1:2" x14ac:dyDescent="0.25">
      <c r="A2524" s="3"/>
      <c r="B2524" s="3"/>
    </row>
    <row r="2527" spans="1:2" x14ac:dyDescent="0.25">
      <c r="A2527" s="3"/>
      <c r="B2527" s="3"/>
    </row>
    <row r="2528" spans="1:2" x14ac:dyDescent="0.25">
      <c r="A2528" s="3"/>
      <c r="B2528" s="3"/>
    </row>
    <row r="2529" spans="1:2" x14ac:dyDescent="0.25">
      <c r="A2529" s="3"/>
      <c r="B2529" s="3"/>
    </row>
    <row r="2530" spans="1:2" x14ac:dyDescent="0.25">
      <c r="A2530" s="3"/>
      <c r="B2530" s="3"/>
    </row>
    <row r="2536" spans="1:2" x14ac:dyDescent="0.25">
      <c r="A2536" s="3"/>
      <c r="B2536" s="3"/>
    </row>
    <row r="2538" spans="1:2" x14ac:dyDescent="0.25">
      <c r="A2538" s="3"/>
      <c r="B2538" s="3"/>
    </row>
    <row r="2540" spans="1:2" x14ac:dyDescent="0.25">
      <c r="A2540" s="3"/>
      <c r="B2540" s="3"/>
    </row>
    <row r="2542" spans="1:2" x14ac:dyDescent="0.25">
      <c r="A2542" s="3"/>
      <c r="B2542" s="3"/>
    </row>
    <row r="2544" spans="1:2" x14ac:dyDescent="0.25">
      <c r="A2544" s="3"/>
      <c r="B2544" s="3"/>
    </row>
    <row r="2546" spans="1:2" x14ac:dyDescent="0.25">
      <c r="A2546" s="3"/>
      <c r="B2546" s="3"/>
    </row>
    <row r="2547" spans="1:2" x14ac:dyDescent="0.25">
      <c r="A2547" s="3"/>
      <c r="B2547" s="3"/>
    </row>
    <row r="2551" spans="1:2" x14ac:dyDescent="0.25">
      <c r="A2551" s="3"/>
      <c r="B2551" s="3"/>
    </row>
    <row r="2552" spans="1:2" x14ac:dyDescent="0.25">
      <c r="A2552" s="3"/>
      <c r="B2552" s="3"/>
    </row>
    <row r="2554" spans="1:2" x14ac:dyDescent="0.25">
      <c r="A2554" s="3"/>
      <c r="B2554" s="3"/>
    </row>
    <row r="2560" spans="1:2" x14ac:dyDescent="0.25">
      <c r="A2560" s="3"/>
      <c r="B2560" s="3"/>
    </row>
    <row r="2561" spans="1:2" x14ac:dyDescent="0.25">
      <c r="A2561" s="3"/>
      <c r="B2561" s="3"/>
    </row>
    <row r="2571" spans="1:2" x14ac:dyDescent="0.25">
      <c r="A2571" s="3"/>
      <c r="B2571" s="3"/>
    </row>
    <row r="2574" spans="1:2" x14ac:dyDescent="0.25">
      <c r="A2574" s="3"/>
      <c r="B2574" s="3"/>
    </row>
    <row r="2575" spans="1:2" x14ac:dyDescent="0.25">
      <c r="A2575" s="3"/>
      <c r="B2575" s="3"/>
    </row>
    <row r="2577" spans="1:2" x14ac:dyDescent="0.25">
      <c r="A2577" s="3"/>
      <c r="B2577" s="3"/>
    </row>
    <row r="2580" spans="1:2" x14ac:dyDescent="0.25">
      <c r="A2580" s="3"/>
      <c r="B2580" s="3"/>
    </row>
    <row r="2581" spans="1:2" x14ac:dyDescent="0.25">
      <c r="A2581" s="3"/>
      <c r="B2581" s="3"/>
    </row>
    <row r="2582" spans="1:2" x14ac:dyDescent="0.25">
      <c r="A2582" s="3"/>
      <c r="B2582" s="3"/>
    </row>
    <row r="2586" spans="1:2" x14ac:dyDescent="0.25">
      <c r="A2586" s="3"/>
      <c r="B2586" s="3"/>
    </row>
    <row r="2595" spans="1:2" x14ac:dyDescent="0.25">
      <c r="A2595" s="3"/>
      <c r="B2595" s="3"/>
    </row>
    <row r="2598" spans="1:2" x14ac:dyDescent="0.25">
      <c r="A2598" s="3"/>
      <c r="B2598" s="3"/>
    </row>
    <row r="2601" spans="1:2" x14ac:dyDescent="0.25">
      <c r="A2601" s="3"/>
      <c r="B2601" s="3"/>
    </row>
    <row r="2607" spans="1:2" x14ac:dyDescent="0.25">
      <c r="A2607" s="3"/>
      <c r="B2607" s="3"/>
    </row>
    <row r="2613" spans="1:2" x14ac:dyDescent="0.25">
      <c r="A2613" s="3"/>
      <c r="B2613" s="3"/>
    </row>
    <row r="2614" spans="1:2" x14ac:dyDescent="0.25">
      <c r="A2614" s="3"/>
      <c r="B2614" s="3"/>
    </row>
    <row r="2616" spans="1:2" x14ac:dyDescent="0.25">
      <c r="A2616" s="3"/>
      <c r="B2616" s="3"/>
    </row>
    <row r="2617" spans="1:2" x14ac:dyDescent="0.25">
      <c r="A2617" s="3"/>
      <c r="B2617" s="3"/>
    </row>
    <row r="2620" spans="1:2" x14ac:dyDescent="0.25">
      <c r="A2620" s="3"/>
      <c r="B2620" s="3"/>
    </row>
    <row r="2622" spans="1:2" x14ac:dyDescent="0.25">
      <c r="A2622" s="3"/>
      <c r="B2622" s="3"/>
    </row>
    <row r="2631" spans="1:2" x14ac:dyDescent="0.25">
      <c r="A2631" s="3"/>
      <c r="B2631" s="3"/>
    </row>
    <row r="2635" spans="1:2" x14ac:dyDescent="0.25">
      <c r="A2635" s="3"/>
      <c r="B2635" s="3"/>
    </row>
    <row r="2639" spans="1:2" x14ac:dyDescent="0.25">
      <c r="A2639" s="3"/>
      <c r="B2639" s="3"/>
    </row>
    <row r="2642" spans="1:2" x14ac:dyDescent="0.25">
      <c r="A2642" s="3"/>
      <c r="B2642" s="3"/>
    </row>
    <row r="2649" spans="1:2" x14ac:dyDescent="0.25">
      <c r="A2649" s="3"/>
      <c r="B2649" s="3"/>
    </row>
    <row r="2657" spans="1:2" x14ac:dyDescent="0.25">
      <c r="A2657" s="3"/>
      <c r="B2657" s="3"/>
    </row>
    <row r="2659" spans="1:2" x14ac:dyDescent="0.25">
      <c r="A2659" s="3"/>
      <c r="B2659" s="3"/>
    </row>
    <row r="2660" spans="1:2" x14ac:dyDescent="0.25">
      <c r="A2660" s="3"/>
      <c r="B2660" s="3"/>
    </row>
    <row r="2665" spans="1:2" x14ac:dyDescent="0.25">
      <c r="A2665" s="3"/>
      <c r="B2665" s="3"/>
    </row>
    <row r="2666" spans="1:2" x14ac:dyDescent="0.25">
      <c r="A2666" s="3"/>
      <c r="B2666" s="3"/>
    </row>
    <row r="2672" spans="1:2" x14ac:dyDescent="0.25">
      <c r="A2672" s="3"/>
      <c r="B2672" s="3"/>
    </row>
    <row r="2673" spans="1:2" x14ac:dyDescent="0.25">
      <c r="A2673" s="3"/>
      <c r="B2673" s="3"/>
    </row>
    <row r="2677" spans="1:2" x14ac:dyDescent="0.25">
      <c r="A2677" s="3"/>
      <c r="B2677" s="3"/>
    </row>
    <row r="2678" spans="1:2" x14ac:dyDescent="0.25">
      <c r="A2678" s="3"/>
      <c r="B2678" s="3"/>
    </row>
    <row r="2682" spans="1:2" x14ac:dyDescent="0.25">
      <c r="A2682" s="3"/>
      <c r="B2682" s="3"/>
    </row>
    <row r="2689" spans="1:2" x14ac:dyDescent="0.25">
      <c r="A2689" s="3"/>
      <c r="B2689" s="3"/>
    </row>
    <row r="2690" spans="1:2" x14ac:dyDescent="0.25">
      <c r="A2690" s="3"/>
      <c r="B2690" s="3"/>
    </row>
    <row r="2692" spans="1:2" x14ac:dyDescent="0.25">
      <c r="A2692" s="3"/>
      <c r="B2692" s="3"/>
    </row>
    <row r="2695" spans="1:2" x14ac:dyDescent="0.25">
      <c r="A2695" s="3"/>
      <c r="B2695" s="3"/>
    </row>
    <row r="2697" spans="1:2" x14ac:dyDescent="0.25">
      <c r="A2697" s="3"/>
      <c r="B2697" s="3"/>
    </row>
    <row r="2699" spans="1:2" x14ac:dyDescent="0.25">
      <c r="A2699" s="3"/>
      <c r="B2699" s="3"/>
    </row>
    <row r="2706" spans="1:2" x14ac:dyDescent="0.25">
      <c r="A2706" s="3"/>
      <c r="B2706" s="3"/>
    </row>
    <row r="2707" spans="1:2" x14ac:dyDescent="0.25">
      <c r="A2707" s="3"/>
      <c r="B2707" s="3"/>
    </row>
    <row r="2714" spans="1:2" x14ac:dyDescent="0.25">
      <c r="A2714" s="3"/>
      <c r="B2714" s="3"/>
    </row>
    <row r="2715" spans="1:2" x14ac:dyDescent="0.25">
      <c r="A2715" s="3"/>
      <c r="B2715" s="3"/>
    </row>
    <row r="2720" spans="1:2" x14ac:dyDescent="0.25">
      <c r="A2720" s="3"/>
      <c r="B2720" s="3"/>
    </row>
    <row r="2721" spans="1:2" x14ac:dyDescent="0.25">
      <c r="A2721" s="3"/>
      <c r="B2721" s="3"/>
    </row>
    <row r="2728" spans="1:2" x14ac:dyDescent="0.25">
      <c r="A2728" s="3"/>
      <c r="B2728" s="3"/>
    </row>
    <row r="2731" spans="1:2" x14ac:dyDescent="0.25">
      <c r="A2731" s="3"/>
      <c r="B2731" s="3"/>
    </row>
    <row r="2733" spans="1:2" x14ac:dyDescent="0.25">
      <c r="A2733" s="3"/>
      <c r="B2733" s="3"/>
    </row>
    <row r="2737" spans="1:2" x14ac:dyDescent="0.25">
      <c r="A2737" s="3"/>
      <c r="B2737" s="3"/>
    </row>
    <row r="2752" spans="1:2" x14ac:dyDescent="0.25">
      <c r="A2752" s="3"/>
      <c r="B2752" s="3"/>
    </row>
    <row r="2753" spans="1:2" x14ac:dyDescent="0.25">
      <c r="A2753" s="3"/>
      <c r="B2753" s="3"/>
    </row>
    <row r="2755" spans="1:2" x14ac:dyDescent="0.25">
      <c r="A2755" s="3"/>
      <c r="B2755" s="3"/>
    </row>
    <row r="2759" spans="1:2" x14ac:dyDescent="0.25">
      <c r="A2759" s="3"/>
      <c r="B2759" s="3"/>
    </row>
    <row r="2763" spans="1:2" x14ac:dyDescent="0.25">
      <c r="A2763" s="3"/>
      <c r="B2763" s="3"/>
    </row>
    <row r="2765" spans="1:2" x14ac:dyDescent="0.25">
      <c r="A2765" s="3"/>
      <c r="B2765" s="3"/>
    </row>
    <row r="2766" spans="1:2" x14ac:dyDescent="0.25">
      <c r="A2766" s="3"/>
      <c r="B2766" s="3"/>
    </row>
    <row r="2767" spans="1:2" x14ac:dyDescent="0.25">
      <c r="A2767" s="3"/>
      <c r="B2767" s="3"/>
    </row>
    <row r="2769" spans="1:2" x14ac:dyDescent="0.25">
      <c r="A2769" s="3"/>
      <c r="B2769" s="3"/>
    </row>
    <row r="2770" spans="1:2" x14ac:dyDescent="0.25">
      <c r="A2770" s="3"/>
      <c r="B2770" s="3"/>
    </row>
    <row r="2777" spans="1:2" x14ac:dyDescent="0.25">
      <c r="A2777" s="3"/>
      <c r="B2777" s="3"/>
    </row>
    <row r="2780" spans="1:2" x14ac:dyDescent="0.25">
      <c r="A2780" s="3"/>
      <c r="B2780" s="3"/>
    </row>
    <row r="2781" spans="1:2" x14ac:dyDescent="0.25">
      <c r="A2781" s="3"/>
      <c r="B2781" s="3"/>
    </row>
    <row r="2788" spans="1:2" x14ac:dyDescent="0.25">
      <c r="A2788" s="3"/>
      <c r="B2788" s="3"/>
    </row>
    <row r="2796" spans="1:2" x14ac:dyDescent="0.25">
      <c r="A2796" s="3"/>
      <c r="B2796" s="3"/>
    </row>
    <row r="2797" spans="1:2" x14ac:dyDescent="0.25">
      <c r="A2797" s="3"/>
      <c r="B2797" s="3"/>
    </row>
    <row r="2805" spans="1:2" x14ac:dyDescent="0.25">
      <c r="A2805" s="3"/>
      <c r="B2805" s="3"/>
    </row>
    <row r="2806" spans="1:2" x14ac:dyDescent="0.25">
      <c r="A2806" s="3"/>
      <c r="B2806" s="3"/>
    </row>
    <row r="2813" spans="1:2" x14ac:dyDescent="0.25">
      <c r="A2813" s="3"/>
      <c r="B2813" s="3"/>
    </row>
    <row r="2819" spans="1:2" x14ac:dyDescent="0.25">
      <c r="A2819" s="3"/>
      <c r="B2819" s="3"/>
    </row>
    <row r="2820" spans="1:2" x14ac:dyDescent="0.25">
      <c r="A2820" s="3"/>
      <c r="B2820" s="3"/>
    </row>
    <row r="2822" spans="1:2" x14ac:dyDescent="0.25">
      <c r="A2822" s="3"/>
      <c r="B2822" s="3"/>
    </row>
    <row r="2824" spans="1:2" x14ac:dyDescent="0.25">
      <c r="A2824" s="3"/>
      <c r="B2824" s="3"/>
    </row>
    <row r="2826" spans="1:2" x14ac:dyDescent="0.25">
      <c r="A2826" s="3"/>
      <c r="B2826" s="3"/>
    </row>
    <row r="2847" spans="1:2" x14ac:dyDescent="0.25">
      <c r="A2847" s="3"/>
      <c r="B2847" s="3"/>
    </row>
    <row r="2851" spans="1:2" x14ac:dyDescent="0.25">
      <c r="A2851" s="3"/>
      <c r="B2851" s="3"/>
    </row>
    <row r="2856" spans="1:2" x14ac:dyDescent="0.25">
      <c r="A2856" s="3"/>
      <c r="B2856" s="3"/>
    </row>
    <row r="2858" spans="1:2" x14ac:dyDescent="0.25">
      <c r="A2858" s="3"/>
      <c r="B2858" s="3"/>
    </row>
    <row r="2862" spans="1:2" x14ac:dyDescent="0.25">
      <c r="A2862" s="3"/>
      <c r="B2862" s="3"/>
    </row>
    <row r="2869" spans="1:2" x14ac:dyDescent="0.25">
      <c r="A2869" s="3"/>
      <c r="B2869" s="3"/>
    </row>
    <row r="2871" spans="1:2" x14ac:dyDescent="0.25">
      <c r="A2871" s="3"/>
      <c r="B2871" s="3"/>
    </row>
    <row r="2872" spans="1:2" x14ac:dyDescent="0.25">
      <c r="A2872" s="3"/>
      <c r="B2872" s="3"/>
    </row>
    <row r="2875" spans="1:2" x14ac:dyDescent="0.25">
      <c r="A2875" s="3"/>
      <c r="B2875" s="3"/>
    </row>
    <row r="2878" spans="1:2" x14ac:dyDescent="0.25">
      <c r="A2878" s="3"/>
      <c r="B2878" s="3"/>
    </row>
    <row r="2880" spans="1:2" x14ac:dyDescent="0.25">
      <c r="A2880" s="3"/>
      <c r="B2880" s="3"/>
    </row>
    <row r="2909" spans="1:2" x14ac:dyDescent="0.25">
      <c r="A2909" s="3"/>
      <c r="B2909" s="3"/>
    </row>
    <row r="2916" spans="1:2" x14ac:dyDescent="0.25">
      <c r="A2916" s="3"/>
      <c r="B2916" s="3"/>
    </row>
    <row r="2923" spans="1:2" x14ac:dyDescent="0.25">
      <c r="A2923" s="3"/>
      <c r="B2923" s="3"/>
    </row>
    <row r="2928" spans="1:2" x14ac:dyDescent="0.25">
      <c r="A2928" s="3"/>
      <c r="B2928" s="3"/>
    </row>
    <row r="2929" spans="1:2" x14ac:dyDescent="0.25">
      <c r="A2929" s="3"/>
      <c r="B2929" s="3"/>
    </row>
    <row r="2934" spans="1:2" x14ac:dyDescent="0.25">
      <c r="A2934" s="3"/>
      <c r="B2934" s="3"/>
    </row>
    <row r="2937" spans="1:2" x14ac:dyDescent="0.25">
      <c r="A2937" s="3"/>
      <c r="B2937" s="3"/>
    </row>
    <row r="2942" spans="1:2" x14ac:dyDescent="0.25">
      <c r="A2942" s="3"/>
      <c r="B2942" s="3"/>
    </row>
    <row r="2944" spans="1:2" x14ac:dyDescent="0.25">
      <c r="A2944" s="3"/>
      <c r="B2944" s="3"/>
    </row>
    <row r="2945" spans="1:2" x14ac:dyDescent="0.25">
      <c r="A2945" s="3"/>
      <c r="B2945" s="3"/>
    </row>
    <row r="2955" spans="1:2" x14ac:dyDescent="0.25">
      <c r="A2955" s="3"/>
      <c r="B2955" s="3"/>
    </row>
    <row r="2956" spans="1:2" x14ac:dyDescent="0.25">
      <c r="A2956" s="3"/>
      <c r="B2956" s="3"/>
    </row>
    <row r="2966" spans="1:2" x14ac:dyDescent="0.25">
      <c r="A2966" s="3"/>
      <c r="B2966" s="3"/>
    </row>
    <row r="2967" spans="1:2" x14ac:dyDescent="0.25">
      <c r="A2967" s="3"/>
      <c r="B2967" s="3"/>
    </row>
    <row r="2982" spans="1:2" x14ac:dyDescent="0.25">
      <c r="A2982" s="3"/>
      <c r="B2982" s="3"/>
    </row>
    <row r="2983" spans="1:2" x14ac:dyDescent="0.25">
      <c r="A2983" s="3"/>
      <c r="B2983" s="3"/>
    </row>
    <row r="2991" spans="1:2" x14ac:dyDescent="0.25">
      <c r="A2991" s="3"/>
      <c r="B2991" s="3"/>
    </row>
    <row r="2992" spans="1:2" x14ac:dyDescent="0.25">
      <c r="A2992" s="3"/>
      <c r="B2992" s="3"/>
    </row>
    <row r="2998" spans="1:2" x14ac:dyDescent="0.25">
      <c r="A2998" s="3"/>
      <c r="B2998" s="3"/>
    </row>
    <row r="3002" spans="1:2" x14ac:dyDescent="0.25">
      <c r="A3002" s="3"/>
      <c r="B3002" s="3"/>
    </row>
    <row r="3007" spans="1:2" x14ac:dyDescent="0.25">
      <c r="A3007" s="3"/>
      <c r="B3007" s="3"/>
    </row>
    <row r="3016" spans="1:2" x14ac:dyDescent="0.25">
      <c r="A3016" s="3"/>
      <c r="B3016" s="3"/>
    </row>
    <row r="3017" spans="1:2" x14ac:dyDescent="0.25">
      <c r="A3017" s="3"/>
      <c r="B3017" s="3"/>
    </row>
    <row r="3019" spans="1:2" x14ac:dyDescent="0.25">
      <c r="A3019" s="3"/>
      <c r="B3019" s="3"/>
    </row>
    <row r="3037" spans="1:2" x14ac:dyDescent="0.25">
      <c r="A3037" s="3"/>
      <c r="B3037" s="3"/>
    </row>
    <row r="3040" spans="1:2" x14ac:dyDescent="0.25">
      <c r="A3040" s="3"/>
      <c r="B3040" s="3"/>
    </row>
    <row r="3041" spans="1:2" x14ac:dyDescent="0.25">
      <c r="A3041" s="3"/>
      <c r="B3041" s="3"/>
    </row>
    <row r="3044" spans="1:2" x14ac:dyDescent="0.25">
      <c r="A3044" s="3"/>
      <c r="B3044" s="3"/>
    </row>
    <row r="3063" spans="1:2" x14ac:dyDescent="0.25">
      <c r="A3063" s="3"/>
      <c r="B3063" s="3"/>
    </row>
    <row r="3070" spans="1:2" x14ac:dyDescent="0.25">
      <c r="A3070" s="3"/>
      <c r="B3070" s="3"/>
    </row>
    <row r="3073" spans="1:2" x14ac:dyDescent="0.25">
      <c r="A3073" s="3"/>
      <c r="B3073" s="3"/>
    </row>
    <row r="3079" spans="1:2" x14ac:dyDescent="0.25">
      <c r="A3079" s="3"/>
      <c r="B3079" s="3"/>
    </row>
    <row r="3082" spans="1:2" x14ac:dyDescent="0.25">
      <c r="A3082" s="3"/>
      <c r="B3082" s="3"/>
    </row>
    <row r="3089" spans="1:2" x14ac:dyDescent="0.25">
      <c r="A3089" s="3"/>
      <c r="B3089" s="3"/>
    </row>
    <row r="3092" spans="1:2" x14ac:dyDescent="0.25">
      <c r="A3092" s="3"/>
      <c r="B3092" s="3"/>
    </row>
    <row r="3095" spans="1:2" x14ac:dyDescent="0.25">
      <c r="A3095" s="3"/>
      <c r="B3095" s="3"/>
    </row>
    <row r="3096" spans="1:2" x14ac:dyDescent="0.25">
      <c r="A3096" s="3"/>
      <c r="B3096" s="3"/>
    </row>
    <row r="3112" spans="1:2" x14ac:dyDescent="0.25">
      <c r="A3112" s="3"/>
      <c r="B3112" s="3"/>
    </row>
    <row r="3140" spans="1:2" x14ac:dyDescent="0.25">
      <c r="A3140" s="3"/>
      <c r="B3140" s="3"/>
    </row>
    <row r="3145" spans="1:2" x14ac:dyDescent="0.25">
      <c r="A3145" s="3"/>
      <c r="B3145" s="3"/>
    </row>
    <row r="3149" spans="1:2" x14ac:dyDescent="0.25">
      <c r="A3149" s="3"/>
      <c r="B3149" s="3"/>
    </row>
    <row r="3160" spans="1:2" x14ac:dyDescent="0.25">
      <c r="A3160" s="3"/>
      <c r="B3160" s="3"/>
    </row>
    <row r="3176" spans="1:2" x14ac:dyDescent="0.25">
      <c r="A3176" s="3"/>
      <c r="B3176" s="3"/>
    </row>
    <row r="3180" spans="1:2" x14ac:dyDescent="0.25">
      <c r="A3180" s="3"/>
      <c r="B3180" s="3"/>
    </row>
    <row r="3184" spans="1:2" x14ac:dyDescent="0.25">
      <c r="A3184" s="3"/>
      <c r="B3184" s="3"/>
    </row>
    <row r="3187" spans="1:2" x14ac:dyDescent="0.25">
      <c r="A3187" s="3"/>
      <c r="B3187" s="3"/>
    </row>
    <row r="3199" spans="1:2" x14ac:dyDescent="0.25">
      <c r="A3199" s="3"/>
      <c r="B3199" s="3"/>
    </row>
    <row r="3203" spans="1:2" x14ac:dyDescent="0.25">
      <c r="A3203" s="3"/>
      <c r="B3203" s="3"/>
    </row>
    <row r="3208" spans="1:2" x14ac:dyDescent="0.25">
      <c r="A3208" s="3"/>
      <c r="B3208" s="3"/>
    </row>
    <row r="3211" spans="1:2" x14ac:dyDescent="0.25">
      <c r="A3211" s="3"/>
      <c r="B3211" s="3"/>
    </row>
    <row r="3216" spans="1:2" x14ac:dyDescent="0.25">
      <c r="A3216" s="3"/>
      <c r="B3216" s="3"/>
    </row>
    <row r="3219" spans="1:2" x14ac:dyDescent="0.25">
      <c r="A3219" s="3"/>
      <c r="B3219" s="3"/>
    </row>
    <row r="3223" spans="1:2" x14ac:dyDescent="0.25">
      <c r="A3223" s="3"/>
      <c r="B3223" s="3"/>
    </row>
    <row r="3237" spans="1:2" x14ac:dyDescent="0.25">
      <c r="A3237" s="3"/>
      <c r="B3237" s="3"/>
    </row>
    <row r="3238" spans="1:2" x14ac:dyDescent="0.25">
      <c r="A3238" s="3"/>
      <c r="B3238" s="3"/>
    </row>
    <row r="3247" spans="1:2" x14ac:dyDescent="0.25">
      <c r="A3247" s="3"/>
      <c r="B3247" s="3"/>
    </row>
    <row r="3248" spans="1:2" x14ac:dyDescent="0.25">
      <c r="A3248" s="3"/>
      <c r="B3248" s="3"/>
    </row>
    <row r="3258" spans="1:2" x14ac:dyDescent="0.25">
      <c r="A3258" s="3"/>
      <c r="B3258" s="3"/>
    </row>
    <row r="3260" spans="1:2" x14ac:dyDescent="0.25">
      <c r="A3260" s="3"/>
      <c r="B3260" s="3"/>
    </row>
    <row r="3269" spans="1:2" x14ac:dyDescent="0.25">
      <c r="A3269" s="3"/>
      <c r="B3269" s="3"/>
    </row>
    <row r="3305" spans="1:2" x14ac:dyDescent="0.25">
      <c r="A3305" s="3"/>
      <c r="B3305" s="3"/>
    </row>
    <row r="3316" spans="1:2" x14ac:dyDescent="0.25">
      <c r="A3316" s="3"/>
      <c r="B3316" s="3"/>
    </row>
    <row r="3323" spans="1:2" x14ac:dyDescent="0.25">
      <c r="A3323" s="3"/>
      <c r="B3323" s="3"/>
    </row>
    <row r="3325" spans="1:2" x14ac:dyDescent="0.25">
      <c r="A3325" s="3"/>
      <c r="B3325" s="3"/>
    </row>
    <row r="3350" spans="1:2" x14ac:dyDescent="0.25">
      <c r="A3350" s="3"/>
      <c r="B3350" s="3"/>
    </row>
    <row r="3364" spans="1:2" x14ac:dyDescent="0.25">
      <c r="A3364" s="3"/>
      <c r="B3364" s="3"/>
    </row>
    <row r="3371" spans="1:2" x14ac:dyDescent="0.25">
      <c r="A3371" s="3"/>
      <c r="B3371" s="3"/>
    </row>
    <row r="3378" spans="1:2" x14ac:dyDescent="0.25">
      <c r="A3378" s="3"/>
      <c r="B3378" s="3"/>
    </row>
    <row r="3381" spans="1:2" x14ac:dyDescent="0.25">
      <c r="A3381" s="3"/>
      <c r="B3381" s="3"/>
    </row>
    <row r="3388" spans="1:2" x14ac:dyDescent="0.25">
      <c r="A3388" s="3"/>
      <c r="B3388" s="3"/>
    </row>
    <row r="3400" spans="1:2" x14ac:dyDescent="0.25">
      <c r="A3400" s="3"/>
      <c r="B3400" s="3"/>
    </row>
    <row r="3414" spans="1:2" x14ac:dyDescent="0.25">
      <c r="A3414" s="3"/>
      <c r="B3414" s="3"/>
    </row>
    <row r="3415" spans="1:2" x14ac:dyDescent="0.25">
      <c r="A3415" s="3"/>
      <c r="B3415" s="3"/>
    </row>
    <row r="3422" spans="1:2" x14ac:dyDescent="0.25">
      <c r="A3422" s="3"/>
      <c r="B3422" s="3"/>
    </row>
    <row r="3430" spans="1:2" x14ac:dyDescent="0.25">
      <c r="A3430" s="3"/>
      <c r="B3430" s="3"/>
    </row>
    <row r="3432" spans="1:2" x14ac:dyDescent="0.25">
      <c r="A3432" s="3"/>
      <c r="B3432" s="3"/>
    </row>
    <row r="3464" spans="1:2" x14ac:dyDescent="0.25">
      <c r="A3464" s="3"/>
      <c r="B3464" s="3"/>
    </row>
    <row r="3467" spans="1:2" x14ac:dyDescent="0.25">
      <c r="A3467" s="3"/>
      <c r="B3467" s="3"/>
    </row>
    <row r="3471" spans="1:2" x14ac:dyDescent="0.25">
      <c r="A3471" s="3"/>
      <c r="B3471" s="3"/>
    </row>
    <row r="3474" spans="1:2" x14ac:dyDescent="0.25">
      <c r="A3474" s="3"/>
      <c r="B3474" s="3"/>
    </row>
    <row r="3477" spans="1:2" x14ac:dyDescent="0.25">
      <c r="A3477" s="3"/>
      <c r="B3477" s="3"/>
    </row>
    <row r="3483" spans="1:2" x14ac:dyDescent="0.25">
      <c r="A3483" s="3"/>
      <c r="B3483" s="3"/>
    </row>
    <row r="3490" spans="1:2" x14ac:dyDescent="0.25">
      <c r="A3490" s="3"/>
      <c r="B3490" s="3"/>
    </row>
    <row r="3491" spans="1:2" x14ac:dyDescent="0.25">
      <c r="A3491" s="3"/>
      <c r="B3491" s="3"/>
    </row>
    <row r="3496" spans="1:2" x14ac:dyDescent="0.25">
      <c r="A3496" s="3"/>
      <c r="B3496" s="3"/>
    </row>
    <row r="3498" spans="1:2" x14ac:dyDescent="0.25">
      <c r="A3498" s="3"/>
      <c r="B3498" s="3"/>
    </row>
    <row r="3499" spans="1:2" x14ac:dyDescent="0.25">
      <c r="A3499" s="3"/>
      <c r="B3499" s="3"/>
    </row>
    <row r="3515" spans="1:2" x14ac:dyDescent="0.25">
      <c r="A3515" s="3"/>
      <c r="B3515" s="3"/>
    </row>
    <row r="3516" spans="1:2" x14ac:dyDescent="0.25">
      <c r="A3516" s="3"/>
      <c r="B3516" s="3"/>
    </row>
    <row r="3520" spans="1:2" x14ac:dyDescent="0.25">
      <c r="A3520" s="3"/>
      <c r="B3520" s="3"/>
    </row>
    <row r="3533" spans="1:2" x14ac:dyDescent="0.25">
      <c r="A3533" s="3"/>
      <c r="B3533" s="3"/>
    </row>
    <row r="3551" spans="1:2" x14ac:dyDescent="0.25">
      <c r="A3551" s="3"/>
      <c r="B3551" s="3"/>
    </row>
    <row r="3558" spans="1:2" x14ac:dyDescent="0.25">
      <c r="A3558" s="3"/>
      <c r="B3558" s="3"/>
    </row>
    <row r="3595" spans="1:2" x14ac:dyDescent="0.25">
      <c r="A3595" s="3"/>
      <c r="B3595" s="3"/>
    </row>
    <row r="3608" spans="1:2" x14ac:dyDescent="0.25">
      <c r="A3608" s="3"/>
      <c r="B3608" s="3"/>
    </row>
    <row r="3616" spans="1:2" x14ac:dyDescent="0.25">
      <c r="A3616" s="3"/>
      <c r="B3616" s="3"/>
    </row>
    <row r="3624" spans="1:2" x14ac:dyDescent="0.25">
      <c r="A3624" s="3"/>
      <c r="B3624" s="3"/>
    </row>
    <row r="3625" spans="1:2" x14ac:dyDescent="0.25">
      <c r="A3625" s="3"/>
      <c r="B3625" s="3"/>
    </row>
    <row r="3646" spans="1:2" x14ac:dyDescent="0.25">
      <c r="A3646" s="3"/>
      <c r="B3646" s="3"/>
    </row>
    <row r="3686" spans="1:2" x14ac:dyDescent="0.25">
      <c r="A3686" s="3"/>
      <c r="B3686" s="3"/>
    </row>
    <row r="3692" spans="1:2" x14ac:dyDescent="0.25">
      <c r="A3692" s="3"/>
      <c r="B3692" s="3"/>
    </row>
    <row r="3700" spans="1:2" x14ac:dyDescent="0.25">
      <c r="A3700" s="3"/>
      <c r="B3700" s="3"/>
    </row>
    <row r="3722" spans="1:2" x14ac:dyDescent="0.25">
      <c r="A3722" s="3"/>
      <c r="B3722" s="3"/>
    </row>
    <row r="3743" spans="1:2" x14ac:dyDescent="0.25">
      <c r="A3743" s="3"/>
      <c r="B3743" s="3"/>
    </row>
    <row r="3749" spans="1:2" x14ac:dyDescent="0.25">
      <c r="A3749" s="3"/>
      <c r="B3749" s="3"/>
    </row>
    <row r="3750" spans="1:2" x14ac:dyDescent="0.25">
      <c r="A3750" s="3"/>
      <c r="B3750" s="3"/>
    </row>
    <row r="3756" spans="1:2" x14ac:dyDescent="0.25">
      <c r="A3756" s="3"/>
      <c r="B3756" s="3"/>
    </row>
    <row r="3764" spans="1:2" x14ac:dyDescent="0.25">
      <c r="A3764" s="3"/>
      <c r="B3764" s="3"/>
    </row>
    <row r="3775" spans="1:2" x14ac:dyDescent="0.25">
      <c r="A3775" s="3"/>
      <c r="B3775" s="3"/>
    </row>
    <row r="3812" spans="1:2" x14ac:dyDescent="0.25">
      <c r="A3812" s="3"/>
      <c r="B3812" s="3"/>
    </row>
    <row r="3844" spans="1:2" x14ac:dyDescent="0.25">
      <c r="A3844" s="3"/>
      <c r="B3844" s="3"/>
    </row>
    <row r="3864" spans="1:2" x14ac:dyDescent="0.25">
      <c r="A3864" s="3"/>
      <c r="B3864" s="3"/>
    </row>
    <row r="3886" spans="1:2" x14ac:dyDescent="0.25">
      <c r="A3886" s="3"/>
      <c r="B3886" s="3"/>
    </row>
    <row r="3896" spans="1:2" x14ac:dyDescent="0.25">
      <c r="A3896" s="3"/>
      <c r="B3896" s="3"/>
    </row>
    <row r="3902" spans="1:2" x14ac:dyDescent="0.25">
      <c r="A3902" s="3"/>
      <c r="B3902" s="3"/>
    </row>
    <row r="3911" spans="1:2" x14ac:dyDescent="0.25">
      <c r="A3911" s="3"/>
      <c r="B3911" s="3"/>
    </row>
    <row r="3913" spans="1:2" x14ac:dyDescent="0.25">
      <c r="A3913" s="3"/>
      <c r="B3913" s="3"/>
    </row>
    <row r="3916" spans="1:2" x14ac:dyDescent="0.25">
      <c r="A3916" s="3"/>
      <c r="B3916" s="3"/>
    </row>
    <row r="3939" spans="1:2" x14ac:dyDescent="0.25">
      <c r="A3939" s="3"/>
      <c r="B3939" s="3"/>
    </row>
    <row r="3940" spans="1:2" x14ac:dyDescent="0.25">
      <c r="A3940" s="3"/>
      <c r="B3940" s="3"/>
    </row>
    <row r="3964" spans="1:2" x14ac:dyDescent="0.25">
      <c r="A3964" s="3"/>
      <c r="B3964" s="3"/>
    </row>
    <row r="4018" spans="1:2" x14ac:dyDescent="0.25">
      <c r="A4018" s="3"/>
      <c r="B4018" s="3"/>
    </row>
    <row r="4027" spans="1:2" x14ac:dyDescent="0.25">
      <c r="A4027" s="3"/>
      <c r="B4027" s="3"/>
    </row>
    <row r="4051" spans="1:2" x14ac:dyDescent="0.25">
      <c r="A4051" s="3"/>
      <c r="B4051" s="3"/>
    </row>
    <row r="4108" spans="1:2" x14ac:dyDescent="0.25">
      <c r="A4108" s="3"/>
      <c r="B4108" s="3"/>
    </row>
    <row r="4109" spans="1:2" x14ac:dyDescent="0.25">
      <c r="A4109" s="3"/>
      <c r="B4109" s="3"/>
    </row>
    <row r="4122" spans="1:2" x14ac:dyDescent="0.25">
      <c r="A4122" s="3"/>
      <c r="B4122" s="3"/>
    </row>
    <row r="4183" spans="1:2" x14ac:dyDescent="0.25">
      <c r="A4183" s="3"/>
      <c r="B4183" s="3"/>
    </row>
    <row r="4208" spans="1:2" x14ac:dyDescent="0.25">
      <c r="A4208" s="3"/>
      <c r="B4208" s="3"/>
    </row>
    <row r="4224" spans="1:2" x14ac:dyDescent="0.25">
      <c r="A4224" s="3"/>
      <c r="B4224" s="3"/>
    </row>
    <row r="4235" spans="1:2" x14ac:dyDescent="0.25">
      <c r="A4235" s="3"/>
      <c r="B4235" s="3"/>
    </row>
    <row r="4256" spans="1:2" x14ac:dyDescent="0.25">
      <c r="A4256" s="3"/>
      <c r="B4256" s="3"/>
    </row>
    <row r="4287" spans="1:2" x14ac:dyDescent="0.25">
      <c r="A4287" s="3"/>
      <c r="B4287" s="3"/>
    </row>
    <row r="4333" spans="1:2" x14ac:dyDescent="0.25">
      <c r="A4333" s="3"/>
      <c r="B4333" s="3"/>
    </row>
    <row r="4353" spans="1:2" x14ac:dyDescent="0.25">
      <c r="A4353" s="3"/>
      <c r="B4353" s="3"/>
    </row>
    <row r="4680" spans="1:2" x14ac:dyDescent="0.25">
      <c r="A4680" s="3"/>
      <c r="B4680" s="3"/>
    </row>
    <row r="4891" spans="1:2" x14ac:dyDescent="0.25">
      <c r="A4891" s="3"/>
      <c r="B4891" s="3"/>
    </row>
    <row r="5025" spans="1:2" x14ac:dyDescent="0.25">
      <c r="A5025" s="3"/>
      <c r="B5025" s="3"/>
    </row>
    <row r="5171" spans="1:2" x14ac:dyDescent="0.25">
      <c r="A5171" s="3"/>
      <c r="B5171" s="3"/>
    </row>
    <row r="5320" spans="1:2" x14ac:dyDescent="0.25">
      <c r="A5320" s="3"/>
      <c r="B5320" s="3"/>
    </row>
    <row r="5440" spans="1:2" x14ac:dyDescent="0.25">
      <c r="A5440" s="3"/>
      <c r="B5440" s="3"/>
    </row>
    <row r="5542" spans="1:2" x14ac:dyDescent="0.25">
      <c r="A5542" s="3"/>
      <c r="B5542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workbookViewId="0">
      <selection activeCell="F70" sqref="F70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41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K13">
        <v>5.7000000000000002E-2</v>
      </c>
      <c r="L13">
        <v>0.15</v>
      </c>
      <c r="N13">
        <v>0.16</v>
      </c>
      <c r="O13">
        <v>0.27</v>
      </c>
      <c r="Q13">
        <v>0.27</v>
      </c>
      <c r="R13">
        <v>0.38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0.48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0.48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0.48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0.48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0.48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K43">
        <v>0.2</v>
      </c>
      <c r="L43">
        <v>0.4</v>
      </c>
      <c r="N43">
        <v>0.5</v>
      </c>
      <c r="O43">
        <v>0.7</v>
      </c>
      <c r="T43">
        <v>0.3</v>
      </c>
      <c r="U43">
        <v>0.7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8" sqref="F28"/>
    </sheetView>
  </sheetViews>
  <sheetFormatPr defaultRowHeight="15" x14ac:dyDescent="0.25"/>
  <sheetData>
    <row r="1" spans="1:10" x14ac:dyDescent="0.25">
      <c r="B1">
        <v>275</v>
      </c>
      <c r="C1">
        <v>278</v>
      </c>
      <c r="D1">
        <v>280</v>
      </c>
      <c r="E1">
        <v>282</v>
      </c>
      <c r="F1">
        <v>285</v>
      </c>
      <c r="G1">
        <v>288</v>
      </c>
      <c r="H1">
        <v>290</v>
      </c>
      <c r="I1">
        <v>293</v>
      </c>
      <c r="J1">
        <v>295</v>
      </c>
    </row>
    <row r="2" spans="1:10" x14ac:dyDescent="0.25">
      <c r="A2">
        <v>0.3</v>
      </c>
      <c r="B2">
        <v>0</v>
      </c>
      <c r="D2">
        <v>0</v>
      </c>
      <c r="F2">
        <v>0</v>
      </c>
      <c r="H2">
        <v>0</v>
      </c>
    </row>
    <row r="3" spans="1:10" x14ac:dyDescent="0.25">
      <c r="A3">
        <v>0.5</v>
      </c>
      <c r="B3">
        <v>0</v>
      </c>
      <c r="D3">
        <v>0</v>
      </c>
      <c r="F3">
        <v>0</v>
      </c>
      <c r="H3">
        <v>0</v>
      </c>
    </row>
    <row r="4" spans="1:10" x14ac:dyDescent="0.25">
      <c r="A4">
        <v>0.8</v>
      </c>
      <c r="B4">
        <v>0</v>
      </c>
      <c r="D4">
        <v>0</v>
      </c>
      <c r="F4">
        <v>0</v>
      </c>
      <c r="H4">
        <v>0</v>
      </c>
    </row>
    <row r="5" spans="1:10" x14ac:dyDescent="0.25">
      <c r="A5">
        <v>0.9</v>
      </c>
      <c r="B5">
        <v>1</v>
      </c>
      <c r="D5">
        <v>1</v>
      </c>
      <c r="F5">
        <v>1</v>
      </c>
      <c r="H5">
        <v>1</v>
      </c>
    </row>
    <row r="6" spans="1:1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0" x14ac:dyDescent="0.25">
      <c r="A7">
        <v>1.1000000000000001</v>
      </c>
      <c r="B7">
        <v>0</v>
      </c>
    </row>
    <row r="8" spans="1:10" x14ac:dyDescent="0.25">
      <c r="A8">
        <v>1.2</v>
      </c>
    </row>
    <row r="9" spans="1:10" x14ac:dyDescent="0.25">
      <c r="A9">
        <v>1.3</v>
      </c>
      <c r="B9">
        <v>1</v>
      </c>
      <c r="D9">
        <v>1</v>
      </c>
      <c r="F9">
        <v>1</v>
      </c>
      <c r="H9">
        <v>1</v>
      </c>
    </row>
    <row r="10" spans="1:10" x14ac:dyDescent="0.25">
      <c r="A10">
        <v>1.5</v>
      </c>
      <c r="B10">
        <v>0</v>
      </c>
      <c r="D10">
        <v>0</v>
      </c>
      <c r="F10">
        <v>0</v>
      </c>
      <c r="H10">
        <v>0</v>
      </c>
    </row>
    <row r="15" spans="1:10" x14ac:dyDescent="0.25">
      <c r="A15" t="s">
        <v>42</v>
      </c>
      <c r="B15" t="s">
        <v>44</v>
      </c>
      <c r="C15" t="s">
        <v>48</v>
      </c>
    </row>
    <row r="16" spans="1:10" x14ac:dyDescent="0.25">
      <c r="A16">
        <v>0.2</v>
      </c>
      <c r="B16">
        <f>1-A16</f>
        <v>0.8</v>
      </c>
      <c r="C16">
        <v>0.28000000000000003</v>
      </c>
      <c r="E16" t="s">
        <v>43</v>
      </c>
      <c r="F16">
        <f>B16^4</f>
        <v>0.40960000000000019</v>
      </c>
      <c r="G16">
        <f>F16*C16</f>
        <v>0.11468800000000007</v>
      </c>
    </row>
    <row r="17" spans="1:8" x14ac:dyDescent="0.25">
      <c r="E17" t="s">
        <v>45</v>
      </c>
      <c r="F17">
        <f>4*A16*B16^4</f>
        <v>0.32768000000000019</v>
      </c>
      <c r="G17">
        <f>F17*C16</f>
        <v>9.1750400000000065E-2</v>
      </c>
    </row>
    <row r="18" spans="1:8" x14ac:dyDescent="0.25">
      <c r="E18" t="s">
        <v>46</v>
      </c>
      <c r="F18">
        <f>18*A16^2*B16^8</f>
        <v>0.12079595520000014</v>
      </c>
      <c r="G18">
        <f>F18*C16</f>
        <v>3.3822867456000043E-2</v>
      </c>
    </row>
    <row r="19" spans="1:8" x14ac:dyDescent="0.25">
      <c r="E19" t="s">
        <v>47</v>
      </c>
      <c r="F19">
        <f>4*A16^3*B16^8*(1 + 3*B16 + 18*B16^2)</f>
        <v>8.0101140070400104E-2</v>
      </c>
      <c r="G19">
        <f>F19*C16</f>
        <v>2.2428319219712032E-2</v>
      </c>
    </row>
    <row r="23" spans="1:8" x14ac:dyDescent="0.25">
      <c r="A23" t="s">
        <v>50</v>
      </c>
      <c r="B23">
        <v>124.77652999999999</v>
      </c>
      <c r="F23" s="3">
        <v>1.5129900000000001E-6</v>
      </c>
      <c r="H23" s="3">
        <f>F23*1000000</f>
        <v>1.5129900000000001</v>
      </c>
    </row>
    <row r="24" spans="1:8" x14ac:dyDescent="0.25">
      <c r="A24" t="s">
        <v>49</v>
      </c>
      <c r="B24">
        <v>0.57404999999999995</v>
      </c>
      <c r="F24" s="3">
        <v>1.29139E-6</v>
      </c>
      <c r="H24" s="3">
        <f t="shared" ref="H24:H26" si="0">F24*1000000</f>
        <v>1.29139</v>
      </c>
    </row>
    <row r="25" spans="1:8" x14ac:dyDescent="0.25">
      <c r="F25" s="3">
        <v>1.78772E-6</v>
      </c>
      <c r="H25" s="3">
        <f t="shared" si="0"/>
        <v>1.78772</v>
      </c>
    </row>
    <row r="26" spans="1:8" x14ac:dyDescent="0.25">
      <c r="A26" t="s">
        <v>51</v>
      </c>
      <c r="B26" t="s">
        <v>52</v>
      </c>
      <c r="F26" s="3">
        <v>8.50521E-7</v>
      </c>
      <c r="H26" s="3">
        <f t="shared" si="0"/>
        <v>0.85052099999999997</v>
      </c>
    </row>
    <row r="27" spans="1:8" x14ac:dyDescent="0.25">
      <c r="A27">
        <f>$B$24*B27+$B$23</f>
        <v>278.04787999999996</v>
      </c>
      <c r="B27">
        <v>267</v>
      </c>
      <c r="H27" s="3"/>
    </row>
    <row r="28" spans="1:8" x14ac:dyDescent="0.25">
      <c r="A28">
        <f>$B$24*B28+$B$23</f>
        <v>281.49217999999996</v>
      </c>
      <c r="B28">
        <v>273</v>
      </c>
      <c r="F28" s="3"/>
      <c r="H28" s="3"/>
    </row>
    <row r="29" spans="1:8" x14ac:dyDescent="0.25">
      <c r="F29" s="3"/>
      <c r="H29" s="3"/>
    </row>
    <row r="30" spans="1:8" x14ac:dyDescent="0.25">
      <c r="F30" s="3"/>
      <c r="H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K17" sqref="K17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0" x14ac:dyDescent="0.25">
      <c r="A1" t="s">
        <v>54</v>
      </c>
      <c r="B1">
        <v>0.54</v>
      </c>
    </row>
    <row r="2" spans="1:20" x14ac:dyDescent="0.25">
      <c r="A2" t="s">
        <v>55</v>
      </c>
      <c r="B2" s="12">
        <v>8.6173302999999999E-5</v>
      </c>
      <c r="H2">
        <v>1.5129999999999999E-2</v>
      </c>
      <c r="I2" s="3">
        <v>6.5859800000000004E-4</v>
      </c>
      <c r="K2">
        <v>2.1340000000000001E-2</v>
      </c>
      <c r="L2" s="3">
        <v>4.89932E-4</v>
      </c>
      <c r="N2">
        <v>1.47E-2</v>
      </c>
      <c r="O2" s="3">
        <v>4.9997900000000001E-4</v>
      </c>
      <c r="Q2">
        <v>1.0059999999999999E-2</v>
      </c>
      <c r="R2" s="3">
        <v>4.1619900000000002E-4</v>
      </c>
      <c r="T2">
        <f>--AVERAGE(H2,K2,N2,Q2)</f>
        <v>1.53075E-2</v>
      </c>
    </row>
    <row r="3" spans="1:20" x14ac:dyDescent="0.25">
      <c r="H3">
        <v>2.427E-2</v>
      </c>
      <c r="I3" s="3">
        <v>6.5533400000000004E-4</v>
      </c>
      <c r="K3">
        <v>2.613E-2</v>
      </c>
      <c r="L3" s="3">
        <v>3.3549399999999998E-4</v>
      </c>
      <c r="N3">
        <v>2.3709999999999998E-2</v>
      </c>
      <c r="O3" s="3">
        <v>4.9557699999999997E-4</v>
      </c>
      <c r="R3" t="s">
        <v>53</v>
      </c>
      <c r="T3">
        <f>--AVERAGE(H3,K3,N3)</f>
        <v>2.4703333333333331E-2</v>
      </c>
    </row>
    <row r="4" spans="1:20" x14ac:dyDescent="0.25">
      <c r="A4" t="s">
        <v>56</v>
      </c>
      <c r="B4" s="8">
        <f xml:space="preserve"> B1 / (B2)</f>
        <v>6266.4419396805533</v>
      </c>
      <c r="D4">
        <v>6233</v>
      </c>
      <c r="H4">
        <v>8.9980000000000004E-2</v>
      </c>
      <c r="I4">
        <v>1.1100000000000001E-3</v>
      </c>
      <c r="K4">
        <v>8.5739999999999997E-2</v>
      </c>
      <c r="L4" s="3">
        <v>9.0069399999999995E-4</v>
      </c>
      <c r="N4">
        <v>8.7739999999999999E-2</v>
      </c>
      <c r="O4" s="3">
        <v>8.3811200000000001E-4</v>
      </c>
      <c r="Q4">
        <v>8.5989999999999997E-2</v>
      </c>
      <c r="R4" s="3">
        <v>7.0286700000000003E-4</v>
      </c>
      <c r="T4">
        <f>--AVERAGE(H4,K4,N4,Q4)</f>
        <v>8.7362499999999996E-2</v>
      </c>
    </row>
    <row r="5" spans="1:20" x14ac:dyDescent="0.25">
      <c r="D5" s="8"/>
      <c r="H5">
        <v>0.10440000000000001</v>
      </c>
      <c r="I5">
        <v>1.1100000000000001E-3</v>
      </c>
      <c r="K5">
        <v>9.9019999999999997E-2</v>
      </c>
      <c r="L5">
        <v>1E-3</v>
      </c>
      <c r="N5">
        <v>0.10077999999999999</v>
      </c>
      <c r="O5" s="3">
        <v>8.4611400000000002E-4</v>
      </c>
      <c r="Q5">
        <v>9.8269999999999996E-2</v>
      </c>
      <c r="R5" s="3">
        <v>7.9381799999999995E-4</v>
      </c>
      <c r="T5">
        <f>--AVERAGE(H5,K5,N5,Q5)</f>
        <v>0.1006175</v>
      </c>
    </row>
    <row r="6" spans="1:20" x14ac:dyDescent="0.25">
      <c r="H6">
        <v>0.11365</v>
      </c>
      <c r="I6">
        <v>1.2099999999999999E-3</v>
      </c>
      <c r="K6">
        <v>0.10997</v>
      </c>
      <c r="L6">
        <v>1.0300000000000001E-3</v>
      </c>
      <c r="N6">
        <v>0.11104</v>
      </c>
      <c r="O6" s="3">
        <v>9.1300300000000001E-4</v>
      </c>
      <c r="Q6">
        <v>0.10994</v>
      </c>
      <c r="R6" s="3">
        <v>8.1039299999999996E-4</v>
      </c>
      <c r="T6">
        <f>--AVERAGE(H6,K6,N6,Q6)</f>
        <v>0.11114999999999998</v>
      </c>
    </row>
    <row r="7" spans="1:20" x14ac:dyDescent="0.25">
      <c r="H7">
        <v>0.15375</v>
      </c>
      <c r="I7">
        <v>1.57E-3</v>
      </c>
      <c r="K7">
        <v>0.15462999999999999</v>
      </c>
      <c r="L7">
        <v>2.7799999999999999E-3</v>
      </c>
      <c r="N7">
        <v>0.15417</v>
      </c>
      <c r="O7">
        <v>1.34E-3</v>
      </c>
      <c r="T7">
        <f>--AVERAGE(H7,K7,N7)</f>
        <v>0.15418333333333334</v>
      </c>
    </row>
    <row r="8" spans="1:20" x14ac:dyDescent="0.25">
      <c r="T8" t="s">
        <v>53</v>
      </c>
    </row>
    <row r="9" spans="1:20" x14ac:dyDescent="0.25">
      <c r="T9" t="s">
        <v>53</v>
      </c>
    </row>
    <row r="10" spans="1:20" x14ac:dyDescent="0.25">
      <c r="T10" t="s">
        <v>53</v>
      </c>
    </row>
    <row r="11" spans="1:20" x14ac:dyDescent="0.25">
      <c r="T11" t="s">
        <v>53</v>
      </c>
    </row>
    <row r="12" spans="1:20" x14ac:dyDescent="0.25">
      <c r="T12" t="s">
        <v>53</v>
      </c>
    </row>
    <row r="13" spans="1:20" x14ac:dyDescent="0.25">
      <c r="T13" t="s">
        <v>53</v>
      </c>
    </row>
    <row r="14" spans="1:20" x14ac:dyDescent="0.25">
      <c r="T14" t="s">
        <v>53</v>
      </c>
    </row>
    <row r="15" spans="1:20" x14ac:dyDescent="0.25">
      <c r="T15" t="s">
        <v>53</v>
      </c>
    </row>
    <row r="16" spans="1:20" x14ac:dyDescent="0.25">
      <c r="T16" t="s">
        <v>53</v>
      </c>
    </row>
    <row r="17" spans="20:20" x14ac:dyDescent="0.25">
      <c r="T17" t="s">
        <v>53</v>
      </c>
    </row>
    <row r="18" spans="20:20" x14ac:dyDescent="0.25">
      <c r="T18" t="s">
        <v>53</v>
      </c>
    </row>
    <row r="19" spans="20:20" x14ac:dyDescent="0.25">
      <c r="T19" t="s">
        <v>53</v>
      </c>
    </row>
    <row r="20" spans="20:20" x14ac:dyDescent="0.25">
      <c r="T20" t="s">
        <v>53</v>
      </c>
    </row>
    <row r="21" spans="20:20" x14ac:dyDescent="0.25">
      <c r="T21" t="s">
        <v>53</v>
      </c>
    </row>
    <row r="22" spans="20:20" x14ac:dyDescent="0.25">
      <c r="T22" t="s">
        <v>53</v>
      </c>
    </row>
    <row r="23" spans="20:20" x14ac:dyDescent="0.25">
      <c r="T23" t="s">
        <v>53</v>
      </c>
    </row>
    <row r="24" spans="20:20" x14ac:dyDescent="0.25">
      <c r="T24" t="s">
        <v>53</v>
      </c>
    </row>
    <row r="25" spans="20:20" x14ac:dyDescent="0.25">
      <c r="T25" t="s">
        <v>53</v>
      </c>
    </row>
    <row r="26" spans="20:20" x14ac:dyDescent="0.25">
      <c r="T26" t="s">
        <v>53</v>
      </c>
    </row>
    <row r="27" spans="20:20" x14ac:dyDescent="0.25">
      <c r="T27" t="s">
        <v>53</v>
      </c>
    </row>
    <row r="28" spans="20:20" x14ac:dyDescent="0.25">
      <c r="T28" t="s">
        <v>53</v>
      </c>
    </row>
    <row r="29" spans="20:20" x14ac:dyDescent="0.25">
      <c r="T29" t="s">
        <v>53</v>
      </c>
    </row>
    <row r="30" spans="20:20" x14ac:dyDescent="0.25">
      <c r="T30" t="s">
        <v>53</v>
      </c>
    </row>
    <row r="31" spans="20:20" x14ac:dyDescent="0.25">
      <c r="T31" t="s">
        <v>53</v>
      </c>
    </row>
    <row r="32" spans="20:20" x14ac:dyDescent="0.25">
      <c r="T32" t="s">
        <v>53</v>
      </c>
    </row>
    <row r="33" spans="20:20" x14ac:dyDescent="0.25">
      <c r="T33" t="s">
        <v>53</v>
      </c>
    </row>
    <row r="34" spans="20:20" x14ac:dyDescent="0.25">
      <c r="T34" t="s">
        <v>53</v>
      </c>
    </row>
    <row r="35" spans="20:20" x14ac:dyDescent="0.25">
      <c r="T35" t="s">
        <v>53</v>
      </c>
    </row>
    <row r="36" spans="20:20" x14ac:dyDescent="0.25">
      <c r="T36" t="s">
        <v>53</v>
      </c>
    </row>
    <row r="37" spans="20:20" x14ac:dyDescent="0.25">
      <c r="T37" t="s">
        <v>53</v>
      </c>
    </row>
    <row r="38" spans="20:20" x14ac:dyDescent="0.25">
      <c r="T38" t="s">
        <v>53</v>
      </c>
    </row>
    <row r="39" spans="20:20" x14ac:dyDescent="0.25">
      <c r="T39" t="s">
        <v>53</v>
      </c>
    </row>
    <row r="40" spans="20:20" x14ac:dyDescent="0.25">
      <c r="T40" t="s">
        <v>53</v>
      </c>
    </row>
    <row r="41" spans="20:20" x14ac:dyDescent="0.25">
      <c r="T41" t="s">
        <v>53</v>
      </c>
    </row>
    <row r="42" spans="20:20" x14ac:dyDescent="0.25">
      <c r="T42" t="s">
        <v>53</v>
      </c>
    </row>
    <row r="43" spans="20:20" x14ac:dyDescent="0.25">
      <c r="T43" t="s">
        <v>53</v>
      </c>
    </row>
    <row r="44" spans="20:20" x14ac:dyDescent="0.25">
      <c r="T44" t="s">
        <v>53</v>
      </c>
    </row>
    <row r="45" spans="20:20" x14ac:dyDescent="0.25">
      <c r="T45" t="s">
        <v>53</v>
      </c>
    </row>
    <row r="46" spans="20:20" x14ac:dyDescent="0.25">
      <c r="T46" t="s">
        <v>53</v>
      </c>
    </row>
    <row r="47" spans="20:20" x14ac:dyDescent="0.25">
      <c r="T47" t="s">
        <v>53</v>
      </c>
    </row>
    <row r="48" spans="20:20" x14ac:dyDescent="0.25">
      <c r="T48" t="s">
        <v>53</v>
      </c>
    </row>
    <row r="49" spans="20:20" x14ac:dyDescent="0.25">
      <c r="T49" t="s">
        <v>53</v>
      </c>
    </row>
    <row r="50" spans="20:20" x14ac:dyDescent="0.25">
      <c r="T50" t="s">
        <v>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30" sqref="E30"/>
    </sheetView>
  </sheetViews>
  <sheetFormatPr defaultRowHeight="15" x14ac:dyDescent="0.25"/>
  <cols>
    <col min="1" max="1" width="10.140625" style="8" bestFit="1" customWidth="1"/>
    <col min="2" max="2" width="10.7109375" style="15" bestFit="1" customWidth="1"/>
    <col min="4" max="4" width="10.85546875" bestFit="1" customWidth="1"/>
  </cols>
  <sheetData>
    <row r="1" spans="1:5" x14ac:dyDescent="0.25">
      <c r="B1" s="15">
        <v>40429</v>
      </c>
      <c r="D1" t="s">
        <v>62</v>
      </c>
      <c r="E1" s="8">
        <f ca="1">SUM(A1:A17)</f>
        <v>1761</v>
      </c>
    </row>
    <row r="2" spans="1:5" x14ac:dyDescent="0.25">
      <c r="A2" s="8">
        <f>B2-B1</f>
        <v>295</v>
      </c>
      <c r="B2" s="15">
        <v>40724</v>
      </c>
      <c r="D2" t="s">
        <v>61</v>
      </c>
      <c r="E2">
        <f ca="1">E1 /365</f>
        <v>4.8246575342465752</v>
      </c>
    </row>
    <row r="4" spans="1:5" x14ac:dyDescent="0.25">
      <c r="B4" s="15">
        <v>40787</v>
      </c>
    </row>
    <row r="5" spans="1:5" x14ac:dyDescent="0.25">
      <c r="A5" s="8">
        <f>B5-B4</f>
        <v>303</v>
      </c>
      <c r="B5" s="15">
        <v>41090</v>
      </c>
      <c r="D5">
        <f>365-242</f>
        <v>123</v>
      </c>
      <c r="E5">
        <f>1702 - 365 * 4</f>
        <v>242</v>
      </c>
    </row>
    <row r="7" spans="1:5" x14ac:dyDescent="0.25">
      <c r="B7" s="15">
        <v>41153</v>
      </c>
    </row>
    <row r="8" spans="1:5" x14ac:dyDescent="0.25">
      <c r="A8" s="8">
        <f>B8-B7</f>
        <v>302</v>
      </c>
      <c r="B8" s="15">
        <v>41455</v>
      </c>
    </row>
    <row r="10" spans="1:5" x14ac:dyDescent="0.25">
      <c r="B10" s="15">
        <v>41541</v>
      </c>
    </row>
    <row r="11" spans="1:5" x14ac:dyDescent="0.25">
      <c r="A11" s="8">
        <f>B11-B10</f>
        <v>279</v>
      </c>
      <c r="B11" s="15">
        <v>41820</v>
      </c>
    </row>
    <row r="13" spans="1:5" x14ac:dyDescent="0.25">
      <c r="B13" s="15">
        <v>41821</v>
      </c>
    </row>
    <row r="14" spans="1:5" x14ac:dyDescent="0.25">
      <c r="A14" s="8">
        <f>B14-B13</f>
        <v>40</v>
      </c>
      <c r="B14" s="15">
        <v>41861</v>
      </c>
    </row>
    <row r="16" spans="1:5" x14ac:dyDescent="0.25">
      <c r="B16" s="15">
        <v>41884</v>
      </c>
    </row>
    <row r="17" spans="1:2" x14ac:dyDescent="0.25">
      <c r="A17" s="8">
        <f ca="1">B20-B16</f>
        <v>542</v>
      </c>
      <c r="B17" s="15">
        <v>41820</v>
      </c>
    </row>
    <row r="20" spans="1:2" x14ac:dyDescent="0.25">
      <c r="B20" s="15">
        <f ca="1">TODAY()</f>
        <v>42426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Hamamatsu S10362-11-100C apf</vt:lpstr>
      <vt:lpstr>results</vt:lpstr>
      <vt:lpstr>th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2016-02-26T12:19:24Z</dcterms:modified>
</cp:coreProperties>
</file>