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IR" sheetId="1" r:id="rId1"/>
    <sheet name="VUV" sheetId="2" r:id="rId2"/>
  </sheets>
  <calcPr calcId="152511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2" i="2"/>
  <c r="L24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2" i="2"/>
  <c r="E15" i="2"/>
  <c r="L2" i="2"/>
  <c r="G23" i="1" l="1"/>
  <c r="L25" i="1"/>
  <c r="L26" i="1"/>
  <c r="L27" i="1"/>
  <c r="L28" i="1"/>
  <c r="L29" i="1"/>
  <c r="L30" i="1"/>
  <c r="L31" i="1"/>
  <c r="L32" i="1"/>
  <c r="L33" i="1"/>
  <c r="L34" i="1"/>
  <c r="L35" i="1"/>
  <c r="L23" i="1"/>
  <c r="G24" i="1" l="1"/>
  <c r="G25" i="1"/>
  <c r="G26" i="1"/>
  <c r="G27" i="1"/>
  <c r="G28" i="1"/>
  <c r="G29" i="1"/>
  <c r="G30" i="1"/>
  <c r="G31" i="1"/>
  <c r="G32" i="1"/>
  <c r="G33" i="1"/>
  <c r="G34" i="1"/>
  <c r="G35" i="1"/>
  <c r="F23" i="1"/>
  <c r="E24" i="1"/>
  <c r="E25" i="1"/>
  <c r="E26" i="1"/>
  <c r="E27" i="1"/>
  <c r="E28" i="1"/>
  <c r="E29" i="1"/>
  <c r="E30" i="1"/>
  <c r="E31" i="1"/>
  <c r="E32" i="1"/>
  <c r="E33" i="1"/>
  <c r="E34" i="1"/>
  <c r="E35" i="1"/>
  <c r="E23" i="1"/>
  <c r="D24" i="1"/>
  <c r="D25" i="1"/>
  <c r="D26" i="1"/>
  <c r="D27" i="1"/>
  <c r="D28" i="1"/>
  <c r="D29" i="1"/>
  <c r="D30" i="1"/>
  <c r="D31" i="1"/>
  <c r="D32" i="1"/>
  <c r="D33" i="1"/>
  <c r="D34" i="1"/>
  <c r="D35" i="1"/>
  <c r="D23" i="1"/>
</calcChain>
</file>

<file path=xl/sharedStrings.xml><?xml version="1.0" encoding="utf-8"?>
<sst xmlns="http://schemas.openxmlformats.org/spreadsheetml/2006/main" count="32" uniqueCount="23">
  <si>
    <t xml:space="preserve">x pix </t>
  </si>
  <si>
    <t>x real</t>
  </si>
  <si>
    <t>k_x</t>
  </si>
  <si>
    <t>b_x</t>
  </si>
  <si>
    <t>y pix</t>
  </si>
  <si>
    <t>y real</t>
  </si>
  <si>
    <t>k_y</t>
  </si>
  <si>
    <t>b_y</t>
  </si>
  <si>
    <t>x pix</t>
  </si>
  <si>
    <t>rel</t>
  </si>
  <si>
    <t>y real summ</t>
  </si>
  <si>
    <t>pi</t>
  </si>
  <si>
    <t>h_bar * c [MeV * fm]</t>
  </si>
  <si>
    <t>E</t>
  </si>
  <si>
    <t>eff</t>
  </si>
  <si>
    <t>x_real</t>
  </si>
  <si>
    <t>x_pix</t>
  </si>
  <si>
    <t>y_pix</t>
  </si>
  <si>
    <t>y_norm to peak</t>
  </si>
  <si>
    <t>max</t>
  </si>
  <si>
    <t>min</t>
  </si>
  <si>
    <t>E, eV</t>
  </si>
  <si>
    <t>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</si>
</sst>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837489063867018E-2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NIR!$A$2:$A$7</c:f>
              <c:numCache>
                <c:formatCode>General</c:formatCode>
                <c:ptCount val="6"/>
                <c:pt idx="0">
                  <c:v>247</c:v>
                </c:pt>
                <c:pt idx="1">
                  <c:v>399</c:v>
                </c:pt>
                <c:pt idx="2">
                  <c:v>551</c:v>
                </c:pt>
                <c:pt idx="3">
                  <c:v>703</c:v>
                </c:pt>
                <c:pt idx="4">
                  <c:v>856</c:v>
                </c:pt>
                <c:pt idx="5">
                  <c:v>1008</c:v>
                </c:pt>
              </c:numCache>
            </c:numRef>
          </c:xVal>
          <c:yVal>
            <c:numRef>
              <c:f>NIR!$B$2:$B$7</c:f>
              <c:numCache>
                <c:formatCode>General</c:formatCode>
                <c:ptCount val="6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64232"/>
        <c:axId val="183254464"/>
      </c:scatterChart>
      <c:valAx>
        <c:axId val="18366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54464"/>
        <c:crosses val="autoZero"/>
        <c:crossBetween val="midCat"/>
      </c:valAx>
      <c:valAx>
        <c:axId val="1832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6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NIR!$N$1</c:f>
              <c:strCache>
                <c:ptCount val="1"/>
                <c:pt idx="0">
                  <c:v>y real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13692038495189"/>
                  <c:y val="1.5281423155438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NIR!$M$2:$M$7</c:f>
              <c:numCache>
                <c:formatCode>General</c:formatCode>
                <c:ptCount val="6"/>
                <c:pt idx="0">
                  <c:v>143</c:v>
                </c:pt>
                <c:pt idx="1">
                  <c:v>250</c:v>
                </c:pt>
                <c:pt idx="2">
                  <c:v>357</c:v>
                </c:pt>
                <c:pt idx="3">
                  <c:v>464</c:v>
                </c:pt>
                <c:pt idx="4">
                  <c:v>571</c:v>
                </c:pt>
                <c:pt idx="5">
                  <c:v>677</c:v>
                </c:pt>
              </c:numCache>
            </c:numRef>
          </c:xVal>
          <c:yVal>
            <c:numRef>
              <c:f>NIR!$N$2:$N$7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3328"/>
        <c:axId val="183425312"/>
      </c:scatterChart>
      <c:valAx>
        <c:axId val="1836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25312"/>
        <c:crosses val="autoZero"/>
        <c:crossBetween val="midCat"/>
      </c:valAx>
      <c:valAx>
        <c:axId val="1834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1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NIR!$D$23:$D$35</c:f>
              <c:numCache>
                <c:formatCode>General</c:formatCode>
                <c:ptCount val="13"/>
                <c:pt idx="0">
                  <c:v>696.47600000000011</c:v>
                </c:pt>
                <c:pt idx="1">
                  <c:v>727.35500000000002</c:v>
                </c:pt>
                <c:pt idx="2">
                  <c:v>750.02150000000006</c:v>
                </c:pt>
                <c:pt idx="3">
                  <c:v>763.49</c:v>
                </c:pt>
                <c:pt idx="4">
                  <c:v>771.7025000000001</c:v>
                </c:pt>
                <c:pt idx="5">
                  <c:v>794.36900000000003</c:v>
                </c:pt>
                <c:pt idx="6">
                  <c:v>800.6105</c:v>
                </c:pt>
                <c:pt idx="7">
                  <c:v>810.7940000000001</c:v>
                </c:pt>
                <c:pt idx="8">
                  <c:v>825.57650000000012</c:v>
                </c:pt>
                <c:pt idx="9">
                  <c:v>842.00150000000008</c:v>
                </c:pt>
                <c:pt idx="10">
                  <c:v>911.64350000000013</c:v>
                </c:pt>
                <c:pt idx="11">
                  <c:v>921.827</c:v>
                </c:pt>
                <c:pt idx="12">
                  <c:v>965.18900000000008</c:v>
                </c:pt>
              </c:numCache>
            </c:numRef>
          </c:xVal>
          <c:yVal>
            <c:numRef>
              <c:f>NIR!$G$23:$G$35</c:f>
              <c:numCache>
                <c:formatCode>General</c:formatCode>
                <c:ptCount val="13"/>
                <c:pt idx="0">
                  <c:v>0.15391970517530382</c:v>
                </c:pt>
                <c:pt idx="1">
                  <c:v>3.29897066850416E-2</c:v>
                </c:pt>
                <c:pt idx="2">
                  <c:v>4.2048133538244756E-2</c:v>
                </c:pt>
                <c:pt idx="3">
                  <c:v>0.15165509846200301</c:v>
                </c:pt>
                <c:pt idx="4">
                  <c:v>0.21506408643442512</c:v>
                </c:pt>
                <c:pt idx="5">
                  <c:v>1.2608246265334489E-2</c:v>
                </c:pt>
                <c:pt idx="6">
                  <c:v>3.4801392055682237E-2</c:v>
                </c:pt>
                <c:pt idx="7">
                  <c:v>4.3406897566225226E-2</c:v>
                </c:pt>
                <c:pt idx="8">
                  <c:v>0.17022487351106949</c:v>
                </c:pt>
                <c:pt idx="9">
                  <c:v>4.521858293686587E-2</c:v>
                </c:pt>
                <c:pt idx="10">
                  <c:v>6.5147122013912803E-2</c:v>
                </c:pt>
                <c:pt idx="11">
                  <c:v>1.7137459691936068E-2</c:v>
                </c:pt>
                <c:pt idx="12">
                  <c:v>1.5778695663955598E-2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05848"/>
        <c:axId val="388792400"/>
      </c:scatterChart>
      <c:valAx>
        <c:axId val="15760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792400"/>
        <c:crosses val="autoZero"/>
        <c:crossBetween val="midCat"/>
      </c:valAx>
      <c:valAx>
        <c:axId val="3887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0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55693350831146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343175853018374E-2"/>
                  <c:y val="-0.389810075823855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VUV!$B$2:$B$16</c:f>
              <c:numCache>
                <c:formatCode>General</c:formatCode>
                <c:ptCount val="15"/>
                <c:pt idx="0">
                  <c:v>65</c:v>
                </c:pt>
                <c:pt idx="1">
                  <c:v>146</c:v>
                </c:pt>
                <c:pt idx="2">
                  <c:v>223</c:v>
                </c:pt>
                <c:pt idx="3">
                  <c:v>300</c:v>
                </c:pt>
                <c:pt idx="4">
                  <c:v>375</c:v>
                </c:pt>
                <c:pt idx="5">
                  <c:v>454</c:v>
                </c:pt>
                <c:pt idx="6">
                  <c:v>532</c:v>
                </c:pt>
                <c:pt idx="7">
                  <c:v>608</c:v>
                </c:pt>
                <c:pt idx="8">
                  <c:v>683</c:v>
                </c:pt>
                <c:pt idx="9">
                  <c:v>762</c:v>
                </c:pt>
                <c:pt idx="10">
                  <c:v>840</c:v>
                </c:pt>
                <c:pt idx="11">
                  <c:v>917</c:v>
                </c:pt>
                <c:pt idx="12">
                  <c:v>992</c:v>
                </c:pt>
                <c:pt idx="13">
                  <c:v>1071</c:v>
                </c:pt>
                <c:pt idx="14">
                  <c:v>1152</c:v>
                </c:pt>
              </c:numCache>
            </c:numRef>
          </c:xVal>
          <c:yVal>
            <c:numRef>
              <c:f>VUV!$A$2:$A$16</c:f>
              <c:numCache>
                <c:formatCode>General</c:formatCode>
                <c:ptCount val="15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39472"/>
        <c:axId val="434341040"/>
      </c:scatterChart>
      <c:valAx>
        <c:axId val="4343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341040"/>
        <c:crosses val="autoZero"/>
        <c:crossBetween val="midCat"/>
      </c:valAx>
      <c:valAx>
        <c:axId val="4343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33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VUV!$J$2:$J$42</c:f>
              <c:numCache>
                <c:formatCode>General</c:formatCode>
                <c:ptCount val="41"/>
                <c:pt idx="0">
                  <c:v>535</c:v>
                </c:pt>
                <c:pt idx="1">
                  <c:v>538</c:v>
                </c:pt>
                <c:pt idx="2">
                  <c:v>542</c:v>
                </c:pt>
                <c:pt idx="3">
                  <c:v>548</c:v>
                </c:pt>
                <c:pt idx="4">
                  <c:v>554</c:v>
                </c:pt>
                <c:pt idx="5">
                  <c:v>557</c:v>
                </c:pt>
                <c:pt idx="6">
                  <c:v>561</c:v>
                </c:pt>
                <c:pt idx="7">
                  <c:v>565</c:v>
                </c:pt>
                <c:pt idx="8">
                  <c:v>570</c:v>
                </c:pt>
                <c:pt idx="9">
                  <c:v>574</c:v>
                </c:pt>
                <c:pt idx="10">
                  <c:v>581</c:v>
                </c:pt>
                <c:pt idx="11">
                  <c:v>586</c:v>
                </c:pt>
                <c:pt idx="12">
                  <c:v>590</c:v>
                </c:pt>
                <c:pt idx="13">
                  <c:v>594</c:v>
                </c:pt>
                <c:pt idx="14">
                  <c:v>599</c:v>
                </c:pt>
                <c:pt idx="15">
                  <c:v>602</c:v>
                </c:pt>
                <c:pt idx="16">
                  <c:v>606</c:v>
                </c:pt>
                <c:pt idx="17">
                  <c:v>609</c:v>
                </c:pt>
                <c:pt idx="18">
                  <c:v>613</c:v>
                </c:pt>
                <c:pt idx="19">
                  <c:v>616</c:v>
                </c:pt>
                <c:pt idx="20">
                  <c:v>621</c:v>
                </c:pt>
                <c:pt idx="21">
                  <c:v>626</c:v>
                </c:pt>
                <c:pt idx="22">
                  <c:v>631</c:v>
                </c:pt>
                <c:pt idx="23">
                  <c:v>634</c:v>
                </c:pt>
                <c:pt idx="24">
                  <c:v>637</c:v>
                </c:pt>
                <c:pt idx="25">
                  <c:v>639</c:v>
                </c:pt>
                <c:pt idx="26">
                  <c:v>641</c:v>
                </c:pt>
                <c:pt idx="27">
                  <c:v>645</c:v>
                </c:pt>
                <c:pt idx="28">
                  <c:v>647</c:v>
                </c:pt>
                <c:pt idx="29">
                  <c:v>649</c:v>
                </c:pt>
                <c:pt idx="30">
                  <c:v>652</c:v>
                </c:pt>
                <c:pt idx="31">
                  <c:v>655</c:v>
                </c:pt>
                <c:pt idx="32">
                  <c:v>660</c:v>
                </c:pt>
                <c:pt idx="33">
                  <c:v>663</c:v>
                </c:pt>
                <c:pt idx="34">
                  <c:v>666</c:v>
                </c:pt>
                <c:pt idx="35">
                  <c:v>671</c:v>
                </c:pt>
                <c:pt idx="36">
                  <c:v>674</c:v>
                </c:pt>
                <c:pt idx="37">
                  <c:v>678</c:v>
                </c:pt>
                <c:pt idx="38">
                  <c:v>684</c:v>
                </c:pt>
                <c:pt idx="39">
                  <c:v>691</c:v>
                </c:pt>
                <c:pt idx="40">
                  <c:v>710</c:v>
                </c:pt>
              </c:numCache>
            </c:numRef>
          </c:xVal>
          <c:yVal>
            <c:numRef>
              <c:f>VUV!$K$2:$K$42</c:f>
              <c:numCache>
                <c:formatCode>General</c:formatCode>
                <c:ptCount val="41"/>
                <c:pt idx="0">
                  <c:v>117</c:v>
                </c:pt>
                <c:pt idx="1">
                  <c:v>121</c:v>
                </c:pt>
                <c:pt idx="2">
                  <c:v>127</c:v>
                </c:pt>
                <c:pt idx="3">
                  <c:v>133</c:v>
                </c:pt>
                <c:pt idx="4">
                  <c:v>142</c:v>
                </c:pt>
                <c:pt idx="5">
                  <c:v>148</c:v>
                </c:pt>
                <c:pt idx="6">
                  <c:v>155</c:v>
                </c:pt>
                <c:pt idx="7">
                  <c:v>164</c:v>
                </c:pt>
                <c:pt idx="8">
                  <c:v>178</c:v>
                </c:pt>
                <c:pt idx="9">
                  <c:v>191</c:v>
                </c:pt>
                <c:pt idx="10">
                  <c:v>216</c:v>
                </c:pt>
                <c:pt idx="11">
                  <c:v>236</c:v>
                </c:pt>
                <c:pt idx="12">
                  <c:v>256</c:v>
                </c:pt>
                <c:pt idx="13">
                  <c:v>279</c:v>
                </c:pt>
                <c:pt idx="14">
                  <c:v>304</c:v>
                </c:pt>
                <c:pt idx="15">
                  <c:v>333</c:v>
                </c:pt>
                <c:pt idx="16">
                  <c:v>354</c:v>
                </c:pt>
                <c:pt idx="17">
                  <c:v>374</c:v>
                </c:pt>
                <c:pt idx="18">
                  <c:v>392</c:v>
                </c:pt>
                <c:pt idx="19">
                  <c:v>405</c:v>
                </c:pt>
                <c:pt idx="20">
                  <c:v>416</c:v>
                </c:pt>
                <c:pt idx="21">
                  <c:v>418</c:v>
                </c:pt>
                <c:pt idx="22">
                  <c:v>417</c:v>
                </c:pt>
                <c:pt idx="23">
                  <c:v>406</c:v>
                </c:pt>
                <c:pt idx="24">
                  <c:v>390</c:v>
                </c:pt>
                <c:pt idx="25">
                  <c:v>375</c:v>
                </c:pt>
                <c:pt idx="26">
                  <c:v>356</c:v>
                </c:pt>
                <c:pt idx="27">
                  <c:v>335</c:v>
                </c:pt>
                <c:pt idx="28">
                  <c:v>319</c:v>
                </c:pt>
                <c:pt idx="29">
                  <c:v>305</c:v>
                </c:pt>
                <c:pt idx="30">
                  <c:v>284</c:v>
                </c:pt>
                <c:pt idx="31">
                  <c:v>261</c:v>
                </c:pt>
                <c:pt idx="32">
                  <c:v>239</c:v>
                </c:pt>
                <c:pt idx="33">
                  <c:v>215</c:v>
                </c:pt>
                <c:pt idx="34">
                  <c:v>196</c:v>
                </c:pt>
                <c:pt idx="35">
                  <c:v>169</c:v>
                </c:pt>
                <c:pt idx="36">
                  <c:v>148</c:v>
                </c:pt>
                <c:pt idx="37">
                  <c:v>134</c:v>
                </c:pt>
                <c:pt idx="38">
                  <c:v>123</c:v>
                </c:pt>
                <c:pt idx="39">
                  <c:v>115</c:v>
                </c:pt>
                <c:pt idx="40">
                  <c:v>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1416"/>
        <c:axId val="437071024"/>
      </c:scatterChart>
      <c:valAx>
        <c:axId val="43707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71024"/>
        <c:crosses val="autoZero"/>
        <c:crossBetween val="midCat"/>
      </c:valAx>
      <c:valAx>
        <c:axId val="4370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7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VUV!$N$2:$N$42</c:f>
              <c:numCache>
                <c:formatCode>General</c:formatCode>
                <c:ptCount val="41"/>
                <c:pt idx="0">
                  <c:v>139.46100000000001</c:v>
                </c:pt>
                <c:pt idx="1">
                  <c:v>139.0728</c:v>
                </c:pt>
                <c:pt idx="2">
                  <c:v>138.55520000000001</c:v>
                </c:pt>
                <c:pt idx="3">
                  <c:v>137.77879999999999</c:v>
                </c:pt>
                <c:pt idx="4">
                  <c:v>137.00240000000002</c:v>
                </c:pt>
                <c:pt idx="5">
                  <c:v>136.61420000000001</c:v>
                </c:pt>
                <c:pt idx="6">
                  <c:v>136.09660000000002</c:v>
                </c:pt>
                <c:pt idx="7">
                  <c:v>135.57900000000001</c:v>
                </c:pt>
                <c:pt idx="8">
                  <c:v>134.93200000000002</c:v>
                </c:pt>
                <c:pt idx="9">
                  <c:v>134.4144</c:v>
                </c:pt>
                <c:pt idx="10">
                  <c:v>133.5086</c:v>
                </c:pt>
                <c:pt idx="11">
                  <c:v>132.86160000000001</c:v>
                </c:pt>
                <c:pt idx="12">
                  <c:v>132.34399999999999</c:v>
                </c:pt>
                <c:pt idx="13">
                  <c:v>131.82640000000001</c:v>
                </c:pt>
                <c:pt idx="14">
                  <c:v>131.17939999999999</c:v>
                </c:pt>
                <c:pt idx="15">
                  <c:v>130.7912</c:v>
                </c:pt>
                <c:pt idx="16">
                  <c:v>130.27359999999999</c:v>
                </c:pt>
                <c:pt idx="17">
                  <c:v>129.8854</c:v>
                </c:pt>
                <c:pt idx="18">
                  <c:v>129.36779999999999</c:v>
                </c:pt>
                <c:pt idx="19">
                  <c:v>128.9796</c:v>
                </c:pt>
                <c:pt idx="20">
                  <c:v>128.33260000000001</c:v>
                </c:pt>
                <c:pt idx="21">
                  <c:v>127.68560000000001</c:v>
                </c:pt>
                <c:pt idx="22">
                  <c:v>127.0386</c:v>
                </c:pt>
                <c:pt idx="23">
                  <c:v>126.6504</c:v>
                </c:pt>
                <c:pt idx="24">
                  <c:v>126.26220000000001</c:v>
                </c:pt>
                <c:pt idx="25">
                  <c:v>126.0034</c:v>
                </c:pt>
                <c:pt idx="26">
                  <c:v>125.74460000000001</c:v>
                </c:pt>
                <c:pt idx="27">
                  <c:v>125.227</c:v>
                </c:pt>
                <c:pt idx="28">
                  <c:v>124.96820000000001</c:v>
                </c:pt>
                <c:pt idx="29">
                  <c:v>124.7094</c:v>
                </c:pt>
                <c:pt idx="30">
                  <c:v>124.3212</c:v>
                </c:pt>
                <c:pt idx="31">
                  <c:v>123.93300000000001</c:v>
                </c:pt>
                <c:pt idx="32">
                  <c:v>123.286</c:v>
                </c:pt>
                <c:pt idx="33">
                  <c:v>122.8978</c:v>
                </c:pt>
                <c:pt idx="34">
                  <c:v>122.50960000000001</c:v>
                </c:pt>
                <c:pt idx="35">
                  <c:v>121.8626</c:v>
                </c:pt>
                <c:pt idx="36">
                  <c:v>121.4744</c:v>
                </c:pt>
                <c:pt idx="37">
                  <c:v>120.9568</c:v>
                </c:pt>
                <c:pt idx="38">
                  <c:v>120.18040000000001</c:v>
                </c:pt>
                <c:pt idx="39">
                  <c:v>119.27460000000001</c:v>
                </c:pt>
                <c:pt idx="40">
                  <c:v>116.816</c:v>
                </c:pt>
              </c:numCache>
            </c:numRef>
          </c:xVal>
          <c:yVal>
            <c:numRef>
              <c:f>VUV!$P$2:$P$42</c:f>
              <c:numCache>
                <c:formatCode>General</c:formatCode>
                <c:ptCount val="41"/>
                <c:pt idx="0">
                  <c:v>1.6339869281045753E-2</c:v>
                </c:pt>
                <c:pt idx="1">
                  <c:v>2.9411764705882353E-2</c:v>
                </c:pt>
                <c:pt idx="2">
                  <c:v>4.9019607843137254E-2</c:v>
                </c:pt>
                <c:pt idx="3">
                  <c:v>6.8627450980392163E-2</c:v>
                </c:pt>
                <c:pt idx="4">
                  <c:v>9.8039215686274508E-2</c:v>
                </c:pt>
                <c:pt idx="5">
                  <c:v>0.11764705882352941</c:v>
                </c:pt>
                <c:pt idx="6">
                  <c:v>0.14052287581699346</c:v>
                </c:pt>
                <c:pt idx="7">
                  <c:v>0.16993464052287582</c:v>
                </c:pt>
                <c:pt idx="8">
                  <c:v>0.21568627450980393</c:v>
                </c:pt>
                <c:pt idx="9">
                  <c:v>0.2581699346405229</c:v>
                </c:pt>
                <c:pt idx="10">
                  <c:v>0.33986928104575165</c:v>
                </c:pt>
                <c:pt idx="11">
                  <c:v>0.40522875816993464</c:v>
                </c:pt>
                <c:pt idx="12">
                  <c:v>0.47058823529411764</c:v>
                </c:pt>
                <c:pt idx="13">
                  <c:v>0.54575163398692805</c:v>
                </c:pt>
                <c:pt idx="14">
                  <c:v>0.62745098039215685</c:v>
                </c:pt>
                <c:pt idx="15">
                  <c:v>0.72222222222222221</c:v>
                </c:pt>
                <c:pt idx="16">
                  <c:v>0.79084967320261434</c:v>
                </c:pt>
                <c:pt idx="17">
                  <c:v>0.85620915032679734</c:v>
                </c:pt>
                <c:pt idx="18">
                  <c:v>0.91503267973856206</c:v>
                </c:pt>
                <c:pt idx="19">
                  <c:v>0.95751633986928109</c:v>
                </c:pt>
                <c:pt idx="20">
                  <c:v>0.99346405228758172</c:v>
                </c:pt>
                <c:pt idx="21">
                  <c:v>1</c:v>
                </c:pt>
                <c:pt idx="22">
                  <c:v>0.99673202614379086</c:v>
                </c:pt>
                <c:pt idx="23">
                  <c:v>0.96078431372549022</c:v>
                </c:pt>
                <c:pt idx="24">
                  <c:v>0.90849673202614378</c:v>
                </c:pt>
                <c:pt idx="25">
                  <c:v>0.85947712418300659</c:v>
                </c:pt>
                <c:pt idx="26">
                  <c:v>0.79738562091503273</c:v>
                </c:pt>
                <c:pt idx="27">
                  <c:v>0.72875816993464049</c:v>
                </c:pt>
                <c:pt idx="28">
                  <c:v>0.67647058823529416</c:v>
                </c:pt>
                <c:pt idx="29">
                  <c:v>0.63071895424836599</c:v>
                </c:pt>
                <c:pt idx="30">
                  <c:v>0.56209150326797386</c:v>
                </c:pt>
                <c:pt idx="31">
                  <c:v>0.48692810457516339</c:v>
                </c:pt>
                <c:pt idx="32">
                  <c:v>0.41503267973856212</c:v>
                </c:pt>
                <c:pt idx="33">
                  <c:v>0.33660130718954251</c:v>
                </c:pt>
                <c:pt idx="34">
                  <c:v>0.27450980392156865</c:v>
                </c:pt>
                <c:pt idx="35">
                  <c:v>0.18627450980392157</c:v>
                </c:pt>
                <c:pt idx="36">
                  <c:v>0.11764705882352941</c:v>
                </c:pt>
                <c:pt idx="37">
                  <c:v>7.1895424836601302E-2</c:v>
                </c:pt>
                <c:pt idx="38">
                  <c:v>3.5947712418300651E-2</c:v>
                </c:pt>
                <c:pt idx="39">
                  <c:v>9.8039215686274508E-3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10416"/>
        <c:axId val="388795536"/>
      </c:scatterChart>
      <c:valAx>
        <c:axId val="3829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795536"/>
        <c:crosses val="autoZero"/>
        <c:crossBetween val="midCat"/>
      </c:valAx>
      <c:valAx>
        <c:axId val="388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91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VUV!$O$2:$O$42</c:f>
              <c:numCache>
                <c:formatCode>General</c:formatCode>
                <c:ptCount val="41"/>
                <c:pt idx="0">
                  <c:v>8.890241062193569</c:v>
                </c:pt>
                <c:pt idx="1">
                  <c:v>8.9150567815890476</c:v>
                </c:pt>
                <c:pt idx="2">
                  <c:v>8.9483607167004724</c:v>
                </c:pt>
                <c:pt idx="3">
                  <c:v>8.9987857985014923</c:v>
                </c:pt>
                <c:pt idx="4">
                  <c:v>9.0497824036263399</c:v>
                </c:pt>
                <c:pt idx="5">
                  <c:v>9.0754980724886387</c:v>
                </c:pt>
                <c:pt idx="6">
                  <c:v>9.1100138341044321</c:v>
                </c:pt>
                <c:pt idx="7">
                  <c:v>9.1447931373927922</c:v>
                </c:pt>
                <c:pt idx="8">
                  <c:v>9.1886424923263359</c:v>
                </c:pt>
                <c:pt idx="9">
                  <c:v>9.224025913701043</c:v>
                </c:pt>
                <c:pt idx="10">
                  <c:v>9.2866070708147443</c:v>
                </c:pt>
                <c:pt idx="11">
                  <c:v>9.3318303315222551</c:v>
                </c:pt>
                <c:pt idx="12">
                  <c:v>9.3683273044080391</c:v>
                </c:pt>
                <c:pt idx="13">
                  <c:v>9.4051108789633737</c:v>
                </c:pt>
                <c:pt idx="14">
                  <c:v>9.4514985491211085</c:v>
                </c:pt>
                <c:pt idx="15">
                  <c:v>9.4795514436336497</c:v>
                </c:pt>
                <c:pt idx="16">
                  <c:v>9.5172153742168604</c:v>
                </c:pt>
                <c:pt idx="17">
                  <c:v>9.545660318823959</c:v>
                </c:pt>
                <c:pt idx="18">
                  <c:v>9.5838524638633231</c:v>
                </c:pt>
                <c:pt idx="19">
                  <c:v>9.6126977349486076</c:v>
                </c:pt>
                <c:pt idx="20">
                  <c:v>9.6611609892932684</c:v>
                </c:pt>
                <c:pt idx="21">
                  <c:v>9.7101153832113987</c:v>
                </c:pt>
                <c:pt idx="22">
                  <c:v>9.7595684207365121</c:v>
                </c:pt>
                <c:pt idx="23">
                  <c:v>9.7894827712709738</c:v>
                </c:pt>
                <c:pt idx="24">
                  <c:v>9.8195810684003391</c:v>
                </c:pt>
                <c:pt idx="25">
                  <c:v>9.8397496319510225</c:v>
                </c:pt>
                <c:pt idx="26">
                  <c:v>9.8600012149593486</c:v>
                </c:pt>
                <c:pt idx="27">
                  <c:v>9.9007554982118666</c:v>
                </c:pt>
                <c:pt idx="28">
                  <c:v>9.9212592385469041</c:v>
                </c:pt>
                <c:pt idx="29">
                  <c:v>9.9418480786097714</c:v>
                </c:pt>
                <c:pt idx="30">
                  <c:v>9.9728920632569285</c:v>
                </c:pt>
                <c:pt idx="31">
                  <c:v>10.004130528386929</c:v>
                </c:pt>
                <c:pt idx="32">
                  <c:v>10.056631805513824</c:v>
                </c:pt>
                <c:pt idx="33">
                  <c:v>10.088397910903021</c:v>
                </c:pt>
                <c:pt idx="34">
                  <c:v>10.120365332794959</c:v>
                </c:pt>
                <c:pt idx="35">
                  <c:v>10.174096964733868</c:v>
                </c:pt>
                <c:pt idx="36">
                  <c:v>10.206610683193968</c:v>
                </c:pt>
                <c:pt idx="37">
                  <c:v>10.250286951825588</c:v>
                </c:pt>
                <c:pt idx="38">
                  <c:v>10.316506757962008</c:v>
                </c:pt>
                <c:pt idx="39">
                  <c:v>10.394852791579911</c:v>
                </c:pt>
                <c:pt idx="40">
                  <c:v>10.613630913355854</c:v>
                </c:pt>
              </c:numCache>
            </c:numRef>
          </c:xVal>
          <c:yVal>
            <c:numRef>
              <c:f>VUV!$P$2:$P$42</c:f>
              <c:numCache>
                <c:formatCode>General</c:formatCode>
                <c:ptCount val="41"/>
                <c:pt idx="0">
                  <c:v>1.6339869281045753E-2</c:v>
                </c:pt>
                <c:pt idx="1">
                  <c:v>2.9411764705882353E-2</c:v>
                </c:pt>
                <c:pt idx="2">
                  <c:v>4.9019607843137254E-2</c:v>
                </c:pt>
                <c:pt idx="3">
                  <c:v>6.8627450980392163E-2</c:v>
                </c:pt>
                <c:pt idx="4">
                  <c:v>9.8039215686274508E-2</c:v>
                </c:pt>
                <c:pt idx="5">
                  <c:v>0.11764705882352941</c:v>
                </c:pt>
                <c:pt idx="6">
                  <c:v>0.14052287581699346</c:v>
                </c:pt>
                <c:pt idx="7">
                  <c:v>0.16993464052287582</c:v>
                </c:pt>
                <c:pt idx="8">
                  <c:v>0.21568627450980393</c:v>
                </c:pt>
                <c:pt idx="9">
                  <c:v>0.2581699346405229</c:v>
                </c:pt>
                <c:pt idx="10">
                  <c:v>0.33986928104575165</c:v>
                </c:pt>
                <c:pt idx="11">
                  <c:v>0.40522875816993464</c:v>
                </c:pt>
                <c:pt idx="12">
                  <c:v>0.47058823529411764</c:v>
                </c:pt>
                <c:pt idx="13">
                  <c:v>0.54575163398692805</c:v>
                </c:pt>
                <c:pt idx="14">
                  <c:v>0.62745098039215685</c:v>
                </c:pt>
                <c:pt idx="15">
                  <c:v>0.72222222222222221</c:v>
                </c:pt>
                <c:pt idx="16">
                  <c:v>0.79084967320261434</c:v>
                </c:pt>
                <c:pt idx="17">
                  <c:v>0.85620915032679734</c:v>
                </c:pt>
                <c:pt idx="18">
                  <c:v>0.91503267973856206</c:v>
                </c:pt>
                <c:pt idx="19">
                  <c:v>0.95751633986928109</c:v>
                </c:pt>
                <c:pt idx="20">
                  <c:v>0.99346405228758172</c:v>
                </c:pt>
                <c:pt idx="21">
                  <c:v>1</c:v>
                </c:pt>
                <c:pt idx="22">
                  <c:v>0.99673202614379086</c:v>
                </c:pt>
                <c:pt idx="23">
                  <c:v>0.96078431372549022</c:v>
                </c:pt>
                <c:pt idx="24">
                  <c:v>0.90849673202614378</c:v>
                </c:pt>
                <c:pt idx="25">
                  <c:v>0.85947712418300659</c:v>
                </c:pt>
                <c:pt idx="26">
                  <c:v>0.79738562091503273</c:v>
                </c:pt>
                <c:pt idx="27">
                  <c:v>0.72875816993464049</c:v>
                </c:pt>
                <c:pt idx="28">
                  <c:v>0.67647058823529416</c:v>
                </c:pt>
                <c:pt idx="29">
                  <c:v>0.63071895424836599</c:v>
                </c:pt>
                <c:pt idx="30">
                  <c:v>0.56209150326797386</c:v>
                </c:pt>
                <c:pt idx="31">
                  <c:v>0.48692810457516339</c:v>
                </c:pt>
                <c:pt idx="32">
                  <c:v>0.41503267973856212</c:v>
                </c:pt>
                <c:pt idx="33">
                  <c:v>0.33660130718954251</c:v>
                </c:pt>
                <c:pt idx="34">
                  <c:v>0.27450980392156865</c:v>
                </c:pt>
                <c:pt idx="35">
                  <c:v>0.18627450980392157</c:v>
                </c:pt>
                <c:pt idx="36">
                  <c:v>0.11764705882352941</c:v>
                </c:pt>
                <c:pt idx="37">
                  <c:v>7.1895424836601302E-2</c:v>
                </c:pt>
                <c:pt idx="38">
                  <c:v>3.5947712418300651E-2</c:v>
                </c:pt>
                <c:pt idx="39">
                  <c:v>9.8039215686274508E-3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01272"/>
        <c:axId val="388794752"/>
      </c:scatterChart>
      <c:valAx>
        <c:axId val="38660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794752"/>
        <c:crosses val="autoZero"/>
        <c:crossBetween val="midCat"/>
      </c:valAx>
      <c:valAx>
        <c:axId val="3887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60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33337</xdr:rowOff>
    </xdr:from>
    <xdr:to>
      <xdr:col>9</xdr:col>
      <xdr:colOff>561975</xdr:colOff>
      <xdr:row>14</xdr:row>
      <xdr:rowOff>109537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1</xdr:row>
      <xdr:rowOff>14287</xdr:rowOff>
    </xdr:from>
    <xdr:to>
      <xdr:col>22</xdr:col>
      <xdr:colOff>19050</xdr:colOff>
      <xdr:row>15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37</xdr:row>
      <xdr:rowOff>80962</xdr:rowOff>
    </xdr:from>
    <xdr:to>
      <xdr:col>11</xdr:col>
      <xdr:colOff>314325</xdr:colOff>
      <xdr:row>51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17</xdr:row>
      <xdr:rowOff>4762</xdr:rowOff>
    </xdr:from>
    <xdr:to>
      <xdr:col>8</xdr:col>
      <xdr:colOff>9525</xdr:colOff>
      <xdr:row>31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438150</xdr:colOff>
      <xdr:row>1</xdr:row>
      <xdr:rowOff>4762</xdr:rowOff>
    </xdr:from>
    <xdr:to>
      <xdr:col>27</xdr:col>
      <xdr:colOff>133350</xdr:colOff>
      <xdr:row>15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428625</xdr:colOff>
      <xdr:row>15</xdr:row>
      <xdr:rowOff>119062</xdr:rowOff>
    </xdr:from>
    <xdr:to>
      <xdr:col>27</xdr:col>
      <xdr:colOff>123825</xdr:colOff>
      <xdr:row>30</xdr:row>
      <xdr:rowOff>4762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400050</xdr:colOff>
      <xdr:row>30</xdr:row>
      <xdr:rowOff>4762</xdr:rowOff>
    </xdr:from>
    <xdr:to>
      <xdr:col>27</xdr:col>
      <xdr:colOff>95250</xdr:colOff>
      <xdr:row>44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16" workbookViewId="0">
      <selection activeCell="D39" sqref="D39"/>
    </sheetView>
  </sheetViews>
  <sheetFormatPr defaultRowHeight="15" x14ac:dyDescent="0.25"/>
  <cols>
    <col min="6" max="6" width="11.7109375" bestFit="1" customWidth="1"/>
    <col min="10" max="10" width="19.28515625" bestFit="1" customWidth="1"/>
  </cols>
  <sheetData>
    <row r="1" spans="1:14" x14ac:dyDescent="0.25">
      <c r="A1" t="s">
        <v>0</v>
      </c>
      <c r="B1" t="s">
        <v>1</v>
      </c>
      <c r="M1" t="s">
        <v>4</v>
      </c>
      <c r="N1" t="s">
        <v>5</v>
      </c>
    </row>
    <row r="2" spans="1:14" x14ac:dyDescent="0.25">
      <c r="A2">
        <v>247</v>
      </c>
      <c r="B2">
        <v>700</v>
      </c>
      <c r="M2">
        <v>143</v>
      </c>
      <c r="N2">
        <v>0</v>
      </c>
    </row>
    <row r="3" spans="1:14" x14ac:dyDescent="0.25">
      <c r="A3">
        <v>399</v>
      </c>
      <c r="B3">
        <v>750</v>
      </c>
      <c r="M3">
        <v>250</v>
      </c>
      <c r="N3">
        <v>20</v>
      </c>
    </row>
    <row r="4" spans="1:14" x14ac:dyDescent="0.25">
      <c r="A4">
        <v>551</v>
      </c>
      <c r="B4">
        <v>800</v>
      </c>
      <c r="M4">
        <v>357</v>
      </c>
      <c r="N4">
        <v>40</v>
      </c>
    </row>
    <row r="5" spans="1:14" x14ac:dyDescent="0.25">
      <c r="A5">
        <v>703</v>
      </c>
      <c r="B5">
        <v>850</v>
      </c>
      <c r="M5">
        <v>464</v>
      </c>
      <c r="N5">
        <v>60</v>
      </c>
    </row>
    <row r="6" spans="1:14" x14ac:dyDescent="0.25">
      <c r="A6">
        <v>856</v>
      </c>
      <c r="B6">
        <v>900</v>
      </c>
      <c r="M6">
        <v>571</v>
      </c>
      <c r="N6">
        <v>80</v>
      </c>
    </row>
    <row r="7" spans="1:14" x14ac:dyDescent="0.25">
      <c r="A7">
        <v>1008</v>
      </c>
      <c r="B7">
        <v>950</v>
      </c>
      <c r="M7">
        <v>677</v>
      </c>
      <c r="N7">
        <v>100</v>
      </c>
    </row>
    <row r="17" spans="1:16" x14ac:dyDescent="0.25">
      <c r="A17" t="s">
        <v>2</v>
      </c>
      <c r="B17">
        <v>0.32850000000000001</v>
      </c>
      <c r="N17" t="s">
        <v>6</v>
      </c>
      <c r="O17">
        <v>0.18720000000000001</v>
      </c>
    </row>
    <row r="18" spans="1:16" x14ac:dyDescent="0.25">
      <c r="A18" t="s">
        <v>3</v>
      </c>
      <c r="B18">
        <v>618.95000000000005</v>
      </c>
      <c r="N18" t="s">
        <v>7</v>
      </c>
      <c r="O18">
        <v>-26.8</v>
      </c>
    </row>
    <row r="21" spans="1:16" x14ac:dyDescent="0.25">
      <c r="O21">
        <v>1.8</v>
      </c>
      <c r="P21">
        <v>0</v>
      </c>
    </row>
    <row r="22" spans="1:16" x14ac:dyDescent="0.25">
      <c r="A22" t="s">
        <v>8</v>
      </c>
      <c r="B22" t="s">
        <v>4</v>
      </c>
      <c r="D22" t="s">
        <v>1</v>
      </c>
      <c r="E22" t="s">
        <v>5</v>
      </c>
      <c r="F22" t="s">
        <v>10</v>
      </c>
      <c r="G22" t="s">
        <v>9</v>
      </c>
      <c r="J22" t="s">
        <v>12</v>
      </c>
      <c r="K22" t="s">
        <v>11</v>
      </c>
      <c r="L22" t="s">
        <v>13</v>
      </c>
      <c r="M22" t="s">
        <v>14</v>
      </c>
      <c r="O22">
        <v>1.79</v>
      </c>
      <c r="P22">
        <v>0</v>
      </c>
    </row>
    <row r="23" spans="1:16" x14ac:dyDescent="0.25">
      <c r="A23">
        <v>236</v>
      </c>
      <c r="B23">
        <v>483</v>
      </c>
      <c r="D23">
        <f>A23*$B$17 + $B$18</f>
        <v>696.47600000000011</v>
      </c>
      <c r="E23">
        <f>B23*$O$17 + $O$18</f>
        <v>63.61760000000001</v>
      </c>
      <c r="F23">
        <f>SUM(E23:E35)</f>
        <v>413.3168</v>
      </c>
      <c r="G23">
        <f>E23/$F$23</f>
        <v>0.15391970517530382</v>
      </c>
      <c r="J23">
        <v>197.3269718</v>
      </c>
      <c r="K23">
        <v>3.1415926000000001</v>
      </c>
      <c r="L23">
        <f>2*$K$23 * $J$23 / D23</f>
        <v>1.7801645839549061</v>
      </c>
      <c r="M23">
        <v>0.15391970517530382</v>
      </c>
      <c r="O23">
        <v>1.7801645839549061</v>
      </c>
      <c r="P23">
        <v>0.15391970517530382</v>
      </c>
    </row>
    <row r="24" spans="1:16" x14ac:dyDescent="0.25">
      <c r="A24">
        <v>330</v>
      </c>
      <c r="B24">
        <v>216</v>
      </c>
      <c r="D24">
        <f t="shared" ref="D24:D35" si="0">A24*$B$17 + $B$18</f>
        <v>727.35500000000002</v>
      </c>
      <c r="E24">
        <f t="shared" ref="E24:E35" si="1">B24*$O$17 + $O$18</f>
        <v>13.635200000000001</v>
      </c>
      <c r="G24">
        <f t="shared" ref="G24:G35" si="2">E24/$F$23</f>
        <v>3.29897066850416E-2</v>
      </c>
      <c r="L24">
        <f>2*$K$23 * $J$23 / D24</f>
        <v>1.7045897928447282</v>
      </c>
      <c r="M24">
        <v>3.29897066850416E-2</v>
      </c>
      <c r="O24">
        <v>1.7045897928447282</v>
      </c>
      <c r="P24">
        <v>3.29897066850416E-2</v>
      </c>
    </row>
    <row r="25" spans="1:16" x14ac:dyDescent="0.25">
      <c r="A25">
        <v>399</v>
      </c>
      <c r="B25">
        <v>236</v>
      </c>
      <c r="D25">
        <f t="shared" si="0"/>
        <v>750.02150000000006</v>
      </c>
      <c r="E25">
        <f t="shared" si="1"/>
        <v>17.379200000000001</v>
      </c>
      <c r="G25">
        <f t="shared" si="2"/>
        <v>4.2048133538244756E-2</v>
      </c>
      <c r="L25">
        <f t="shared" ref="L24:L35" si="3">2*$K$23 * $J$23 / D25</f>
        <v>1.6530751568782727</v>
      </c>
      <c r="M25">
        <v>4.2048133538244756E-2</v>
      </c>
      <c r="O25">
        <v>1.6530751568782727</v>
      </c>
      <c r="P25">
        <v>4.2048133538244756E-2</v>
      </c>
    </row>
    <row r="26" spans="1:16" x14ac:dyDescent="0.25">
      <c r="A26">
        <v>440</v>
      </c>
      <c r="B26">
        <v>478</v>
      </c>
      <c r="D26">
        <f t="shared" si="0"/>
        <v>763.49</v>
      </c>
      <c r="E26">
        <f t="shared" si="1"/>
        <v>62.681600000000003</v>
      </c>
      <c r="G26">
        <f t="shared" si="2"/>
        <v>0.15165509846200301</v>
      </c>
      <c r="L26">
        <f t="shared" si="3"/>
        <v>1.6239137497211193</v>
      </c>
      <c r="M26">
        <v>0.15165509846200301</v>
      </c>
      <c r="O26">
        <v>1.6239137497211193</v>
      </c>
      <c r="P26">
        <v>0.15165509846200301</v>
      </c>
    </row>
    <row r="27" spans="1:16" x14ac:dyDescent="0.25">
      <c r="A27">
        <v>465</v>
      </c>
      <c r="B27">
        <v>618</v>
      </c>
      <c r="D27">
        <f t="shared" si="0"/>
        <v>771.7025000000001</v>
      </c>
      <c r="E27">
        <f t="shared" si="1"/>
        <v>88.889600000000002</v>
      </c>
      <c r="G27">
        <f t="shared" si="2"/>
        <v>0.21506408643442512</v>
      </c>
      <c r="L27">
        <f t="shared" si="3"/>
        <v>1.6066319712254105</v>
      </c>
      <c r="M27">
        <v>0.21506408643442512</v>
      </c>
      <c r="O27">
        <v>1.6066319712254105</v>
      </c>
      <c r="P27">
        <v>0.21506408643442512</v>
      </c>
    </row>
    <row r="28" spans="1:16" x14ac:dyDescent="0.25">
      <c r="A28">
        <v>534</v>
      </c>
      <c r="B28">
        <v>171</v>
      </c>
      <c r="D28">
        <f t="shared" si="0"/>
        <v>794.36900000000003</v>
      </c>
      <c r="E28">
        <f t="shared" si="1"/>
        <v>5.2112000000000016</v>
      </c>
      <c r="G28">
        <f t="shared" si="2"/>
        <v>1.2608246265334489E-2</v>
      </c>
      <c r="L28">
        <f t="shared" si="3"/>
        <v>1.5607883852146514</v>
      </c>
      <c r="M28">
        <v>1.2608246265334489E-2</v>
      </c>
      <c r="O28">
        <v>1.5607883852146514</v>
      </c>
      <c r="P28">
        <v>1.2608246265334489E-2</v>
      </c>
    </row>
    <row r="29" spans="1:16" x14ac:dyDescent="0.25">
      <c r="A29">
        <v>553</v>
      </c>
      <c r="B29">
        <v>220</v>
      </c>
      <c r="D29">
        <f t="shared" si="0"/>
        <v>800.6105</v>
      </c>
      <c r="E29">
        <f t="shared" si="1"/>
        <v>14.384000000000004</v>
      </c>
      <c r="G29">
        <f t="shared" si="2"/>
        <v>3.4801392055682237E-2</v>
      </c>
      <c r="L29">
        <f t="shared" si="3"/>
        <v>1.5486205948767564</v>
      </c>
      <c r="M29">
        <v>3.4801392055682237E-2</v>
      </c>
      <c r="O29">
        <v>1.5486205948767564</v>
      </c>
      <c r="P29">
        <v>3.4801392055682237E-2</v>
      </c>
    </row>
    <row r="30" spans="1:16" x14ac:dyDescent="0.25">
      <c r="A30">
        <v>584</v>
      </c>
      <c r="B30">
        <v>239</v>
      </c>
      <c r="D30">
        <f t="shared" si="0"/>
        <v>810.7940000000001</v>
      </c>
      <c r="E30">
        <f t="shared" si="1"/>
        <v>17.940799999999999</v>
      </c>
      <c r="G30">
        <f t="shared" si="2"/>
        <v>4.3406897566225226E-2</v>
      </c>
      <c r="L30">
        <f t="shared" si="3"/>
        <v>1.5291700589478674</v>
      </c>
      <c r="M30">
        <v>4.3406897566225226E-2</v>
      </c>
      <c r="O30">
        <v>1.5291700589478674</v>
      </c>
      <c r="P30">
        <v>4.3406897566225226E-2</v>
      </c>
    </row>
    <row r="31" spans="1:16" x14ac:dyDescent="0.25">
      <c r="A31">
        <v>629</v>
      </c>
      <c r="B31">
        <v>519</v>
      </c>
      <c r="D31">
        <f t="shared" si="0"/>
        <v>825.57650000000012</v>
      </c>
      <c r="E31">
        <f t="shared" si="1"/>
        <v>70.356800000000007</v>
      </c>
      <c r="G31">
        <f t="shared" si="2"/>
        <v>0.17022487351106949</v>
      </c>
      <c r="L31">
        <f t="shared" si="3"/>
        <v>1.5017892451814909</v>
      </c>
      <c r="M31">
        <v>0.17022487351106949</v>
      </c>
      <c r="O31">
        <v>1.5017892451814909</v>
      </c>
      <c r="P31">
        <v>0.17022487351106949</v>
      </c>
    </row>
    <row r="32" spans="1:16" x14ac:dyDescent="0.25">
      <c r="A32">
        <v>679</v>
      </c>
      <c r="B32">
        <v>243</v>
      </c>
      <c r="D32">
        <f t="shared" si="0"/>
        <v>842.00150000000008</v>
      </c>
      <c r="E32">
        <f t="shared" si="1"/>
        <v>18.689600000000002</v>
      </c>
      <c r="G32">
        <f t="shared" si="2"/>
        <v>4.521858293686587E-2</v>
      </c>
      <c r="L32">
        <f t="shared" si="3"/>
        <v>1.4724937055035856</v>
      </c>
      <c r="M32">
        <v>4.521858293686587E-2</v>
      </c>
      <c r="O32">
        <v>1.4724937055035856</v>
      </c>
      <c r="P32">
        <v>4.521858293686587E-2</v>
      </c>
    </row>
    <row r="33" spans="1:16" x14ac:dyDescent="0.25">
      <c r="A33">
        <v>891</v>
      </c>
      <c r="B33">
        <v>287</v>
      </c>
      <c r="D33">
        <f t="shared" si="0"/>
        <v>911.64350000000013</v>
      </c>
      <c r="E33">
        <f t="shared" si="1"/>
        <v>26.926399999999997</v>
      </c>
      <c r="G33">
        <f t="shared" si="2"/>
        <v>6.5147122013912803E-2</v>
      </c>
      <c r="L33">
        <f t="shared" si="3"/>
        <v>1.3600074028658979</v>
      </c>
      <c r="M33">
        <v>6.5147122013912803E-2</v>
      </c>
      <c r="O33">
        <v>1.3600074028658979</v>
      </c>
      <c r="P33">
        <v>6.5147122013912803E-2</v>
      </c>
    </row>
    <row r="34" spans="1:16" x14ac:dyDescent="0.25">
      <c r="A34">
        <v>922</v>
      </c>
      <c r="B34">
        <v>181</v>
      </c>
      <c r="D34">
        <f t="shared" si="0"/>
        <v>921.827</v>
      </c>
      <c r="E34">
        <f t="shared" si="1"/>
        <v>7.0832000000000015</v>
      </c>
      <c r="G34">
        <f t="shared" si="2"/>
        <v>1.7137459691936068E-2</v>
      </c>
      <c r="L34">
        <f t="shared" si="3"/>
        <v>1.3449832872920595</v>
      </c>
      <c r="M34">
        <v>1.7137459691936068E-2</v>
      </c>
      <c r="O34">
        <v>1.3449832872920595</v>
      </c>
      <c r="P34">
        <v>1.7137459691936068E-2</v>
      </c>
    </row>
    <row r="35" spans="1:16" x14ac:dyDescent="0.25">
      <c r="A35">
        <v>1054</v>
      </c>
      <c r="B35">
        <v>178</v>
      </c>
      <c r="D35">
        <f t="shared" si="0"/>
        <v>965.18900000000008</v>
      </c>
      <c r="E35">
        <f t="shared" si="1"/>
        <v>6.521600000000003</v>
      </c>
      <c r="G35">
        <f t="shared" si="2"/>
        <v>1.5778695663955598E-2</v>
      </c>
      <c r="L35">
        <f t="shared" si="3"/>
        <v>1.2845586810195488</v>
      </c>
      <c r="M35">
        <v>1.5778695663955598E-2</v>
      </c>
      <c r="O35">
        <v>1.2845586810195488</v>
      </c>
      <c r="P35">
        <v>1.5778695663955598E-2</v>
      </c>
    </row>
    <row r="36" spans="1:16" x14ac:dyDescent="0.25">
      <c r="O36">
        <v>1.28</v>
      </c>
      <c r="P36">
        <v>0</v>
      </c>
    </row>
    <row r="37" spans="1:16" x14ac:dyDescent="0.25">
      <c r="O37">
        <v>1.27</v>
      </c>
      <c r="P3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L9" workbookViewId="0">
      <selection activeCell="M23" sqref="M23"/>
    </sheetView>
  </sheetViews>
  <sheetFormatPr defaultRowHeight="15" x14ac:dyDescent="0.25"/>
  <cols>
    <col min="16" max="16" width="14.85546875" bestFit="1" customWidth="1"/>
    <col min="29" max="29" width="19.28515625" bestFit="1" customWidth="1"/>
  </cols>
  <sheetData>
    <row r="1" spans="1:33" x14ac:dyDescent="0.25">
      <c r="A1" t="s">
        <v>15</v>
      </c>
      <c r="B1" t="s">
        <v>16</v>
      </c>
      <c r="J1" t="s">
        <v>16</v>
      </c>
      <c r="K1" t="s">
        <v>17</v>
      </c>
      <c r="L1" t="s">
        <v>19</v>
      </c>
      <c r="M1" t="s">
        <v>20</v>
      </c>
      <c r="N1" t="s">
        <v>15</v>
      </c>
      <c r="O1" t="s">
        <v>21</v>
      </c>
      <c r="P1" t="s">
        <v>18</v>
      </c>
    </row>
    <row r="2" spans="1:33" x14ac:dyDescent="0.25">
      <c r="A2">
        <v>200</v>
      </c>
      <c r="B2">
        <v>65</v>
      </c>
      <c r="J2">
        <v>535</v>
      </c>
      <c r="K2">
        <v>117</v>
      </c>
      <c r="L2">
        <f>MAX(K2:K42)</f>
        <v>418</v>
      </c>
      <c r="M2">
        <f>MIN(K2:K42)</f>
        <v>112</v>
      </c>
      <c r="N2">
        <f>J2*$E$15 + $E$16</f>
        <v>139.46100000000001</v>
      </c>
      <c r="O2">
        <f>2 * $AD$3 * $AC$3 /  N2</f>
        <v>8.890241062193569</v>
      </c>
      <c r="P2">
        <f>(K2 - $M$2)/($L$2 - $M$2)</f>
        <v>1.6339869281045753E-2</v>
      </c>
      <c r="R2">
        <v>8.8800000000000008</v>
      </c>
      <c r="S2">
        <v>0</v>
      </c>
      <c r="AC2" t="s">
        <v>12</v>
      </c>
      <c r="AD2" t="s">
        <v>11</v>
      </c>
      <c r="AG2" t="s">
        <v>22</v>
      </c>
    </row>
    <row r="3" spans="1:33" x14ac:dyDescent="0.25">
      <c r="A3">
        <v>190</v>
      </c>
      <c r="B3">
        <v>146</v>
      </c>
      <c r="J3">
        <v>538</v>
      </c>
      <c r="K3">
        <v>121</v>
      </c>
      <c r="N3">
        <f t="shared" ref="N3:N42" si="0">J3*$E$15 + $E$16</f>
        <v>139.0728</v>
      </c>
      <c r="O3">
        <f t="shared" ref="O3:O42" si="1">2 * $AD$3 * $AC$3 /  N3</f>
        <v>8.9150567815890476</v>
      </c>
      <c r="P3">
        <f t="shared" ref="P3:P42" si="2">(K3 - $M$2)/($L$2 - $M$2)</f>
        <v>2.9411764705882353E-2</v>
      </c>
      <c r="R3">
        <v>8.8902410621935708</v>
      </c>
      <c r="S3">
        <v>1.6339869281045753E-2</v>
      </c>
      <c r="AC3">
        <v>197.3269718</v>
      </c>
      <c r="AD3">
        <v>3.1415926000000001</v>
      </c>
    </row>
    <row r="4" spans="1:33" x14ac:dyDescent="0.25">
      <c r="A4">
        <v>180</v>
      </c>
      <c r="B4">
        <v>223</v>
      </c>
      <c r="J4">
        <v>542</v>
      </c>
      <c r="K4">
        <v>127</v>
      </c>
      <c r="N4">
        <f t="shared" si="0"/>
        <v>138.55520000000001</v>
      </c>
      <c r="O4">
        <f t="shared" si="1"/>
        <v>8.9483607167004724</v>
      </c>
      <c r="P4">
        <f t="shared" si="2"/>
        <v>4.9019607843137254E-2</v>
      </c>
      <c r="R4">
        <v>8.9150567815890476</v>
      </c>
      <c r="S4">
        <v>2.9411764705882353E-2</v>
      </c>
    </row>
    <row r="5" spans="1:33" x14ac:dyDescent="0.25">
      <c r="A5">
        <v>170</v>
      </c>
      <c r="B5">
        <v>300</v>
      </c>
      <c r="J5">
        <v>548</v>
      </c>
      <c r="K5">
        <v>133</v>
      </c>
      <c r="N5">
        <f t="shared" si="0"/>
        <v>137.77879999999999</v>
      </c>
      <c r="O5">
        <f t="shared" si="1"/>
        <v>8.9987857985014923</v>
      </c>
      <c r="P5">
        <f t="shared" si="2"/>
        <v>6.8627450980392163E-2</v>
      </c>
      <c r="R5">
        <v>8.9483607167004724</v>
      </c>
      <c r="S5">
        <v>4.9019607843137254E-2</v>
      </c>
    </row>
    <row r="6" spans="1:33" x14ac:dyDescent="0.25">
      <c r="A6">
        <v>160</v>
      </c>
      <c r="B6">
        <v>375</v>
      </c>
      <c r="J6">
        <v>554</v>
      </c>
      <c r="K6">
        <v>142</v>
      </c>
      <c r="N6">
        <f t="shared" si="0"/>
        <v>137.00240000000002</v>
      </c>
      <c r="O6">
        <f t="shared" si="1"/>
        <v>9.0497824036263399</v>
      </c>
      <c r="P6">
        <f t="shared" si="2"/>
        <v>9.8039215686274508E-2</v>
      </c>
      <c r="R6">
        <v>8.9987857985014923</v>
      </c>
      <c r="S6">
        <v>6.8627450980392163E-2</v>
      </c>
    </row>
    <row r="7" spans="1:33" x14ac:dyDescent="0.25">
      <c r="A7">
        <v>150</v>
      </c>
      <c r="B7">
        <v>454</v>
      </c>
      <c r="J7">
        <v>557</v>
      </c>
      <c r="K7">
        <v>148</v>
      </c>
      <c r="N7">
        <f t="shared" si="0"/>
        <v>136.61420000000001</v>
      </c>
      <c r="O7">
        <f t="shared" si="1"/>
        <v>9.0754980724886387</v>
      </c>
      <c r="P7">
        <f t="shared" si="2"/>
        <v>0.11764705882352941</v>
      </c>
      <c r="R7">
        <v>9.0497824036263399</v>
      </c>
      <c r="S7">
        <v>9.8039215686274508E-2</v>
      </c>
    </row>
    <row r="8" spans="1:33" x14ac:dyDescent="0.25">
      <c r="A8">
        <v>140</v>
      </c>
      <c r="B8">
        <v>532</v>
      </c>
      <c r="J8">
        <v>561</v>
      </c>
      <c r="K8">
        <v>155</v>
      </c>
      <c r="N8">
        <f t="shared" si="0"/>
        <v>136.09660000000002</v>
      </c>
      <c r="O8">
        <f t="shared" si="1"/>
        <v>9.1100138341044321</v>
      </c>
      <c r="P8">
        <f t="shared" si="2"/>
        <v>0.14052287581699346</v>
      </c>
      <c r="R8">
        <v>9.0754980724886387</v>
      </c>
      <c r="S8">
        <v>0.11764705882352941</v>
      </c>
    </row>
    <row r="9" spans="1:33" x14ac:dyDescent="0.25">
      <c r="A9">
        <v>130</v>
      </c>
      <c r="B9">
        <v>608</v>
      </c>
      <c r="J9">
        <v>565</v>
      </c>
      <c r="K9">
        <v>164</v>
      </c>
      <c r="N9">
        <f t="shared" si="0"/>
        <v>135.57900000000001</v>
      </c>
      <c r="O9">
        <f t="shared" si="1"/>
        <v>9.1447931373927922</v>
      </c>
      <c r="P9">
        <f t="shared" si="2"/>
        <v>0.16993464052287582</v>
      </c>
      <c r="R9">
        <v>9.1100138341044321</v>
      </c>
      <c r="S9">
        <v>0.14052287581699346</v>
      </c>
    </row>
    <row r="10" spans="1:33" x14ac:dyDescent="0.25">
      <c r="A10">
        <v>120</v>
      </c>
      <c r="B10">
        <v>683</v>
      </c>
      <c r="J10">
        <v>570</v>
      </c>
      <c r="K10">
        <v>178</v>
      </c>
      <c r="N10">
        <f t="shared" si="0"/>
        <v>134.93200000000002</v>
      </c>
      <c r="O10">
        <f t="shared" si="1"/>
        <v>9.1886424923263359</v>
      </c>
      <c r="P10">
        <f t="shared" si="2"/>
        <v>0.21568627450980393</v>
      </c>
      <c r="R10">
        <v>9.1447931373927922</v>
      </c>
      <c r="S10">
        <v>0.16993464052287582</v>
      </c>
    </row>
    <row r="11" spans="1:33" x14ac:dyDescent="0.25">
      <c r="A11">
        <v>110</v>
      </c>
      <c r="B11">
        <v>762</v>
      </c>
      <c r="J11">
        <v>574</v>
      </c>
      <c r="K11">
        <v>191</v>
      </c>
      <c r="N11">
        <f t="shared" si="0"/>
        <v>134.4144</v>
      </c>
      <c r="O11">
        <f t="shared" si="1"/>
        <v>9.224025913701043</v>
      </c>
      <c r="P11">
        <f t="shared" si="2"/>
        <v>0.2581699346405229</v>
      </c>
      <c r="R11">
        <v>9.1886424923263359</v>
      </c>
      <c r="S11">
        <v>0.21568627450980393</v>
      </c>
    </row>
    <row r="12" spans="1:33" x14ac:dyDescent="0.25">
      <c r="A12">
        <v>100</v>
      </c>
      <c r="B12">
        <v>840</v>
      </c>
      <c r="J12">
        <v>581</v>
      </c>
      <c r="K12">
        <v>216</v>
      </c>
      <c r="N12">
        <f t="shared" si="0"/>
        <v>133.5086</v>
      </c>
      <c r="O12">
        <f t="shared" si="1"/>
        <v>9.2866070708147443</v>
      </c>
      <c r="P12">
        <f t="shared" si="2"/>
        <v>0.33986928104575165</v>
      </c>
      <c r="R12">
        <v>9.224025913701043</v>
      </c>
      <c r="S12">
        <v>0.2581699346405229</v>
      </c>
    </row>
    <row r="13" spans="1:33" x14ac:dyDescent="0.25">
      <c r="A13">
        <v>90</v>
      </c>
      <c r="B13">
        <v>917</v>
      </c>
      <c r="J13">
        <v>586</v>
      </c>
      <c r="K13">
        <v>236</v>
      </c>
      <c r="N13">
        <f t="shared" si="0"/>
        <v>132.86160000000001</v>
      </c>
      <c r="O13">
        <f t="shared" si="1"/>
        <v>9.3318303315222551</v>
      </c>
      <c r="P13">
        <f t="shared" si="2"/>
        <v>0.40522875816993464</v>
      </c>
      <c r="R13">
        <v>9.2866070708147443</v>
      </c>
      <c r="S13">
        <v>0.33986928104575165</v>
      </c>
    </row>
    <row r="14" spans="1:33" x14ac:dyDescent="0.25">
      <c r="A14">
        <v>80</v>
      </c>
      <c r="B14">
        <v>992</v>
      </c>
      <c r="J14">
        <v>590</v>
      </c>
      <c r="K14">
        <v>256</v>
      </c>
      <c r="N14">
        <f t="shared" si="0"/>
        <v>132.34399999999999</v>
      </c>
      <c r="O14">
        <f t="shared" si="1"/>
        <v>9.3683273044080391</v>
      </c>
      <c r="P14">
        <f t="shared" si="2"/>
        <v>0.47058823529411764</v>
      </c>
      <c r="R14">
        <v>9.3318303315222551</v>
      </c>
      <c r="S14">
        <v>0.40522875816993464</v>
      </c>
    </row>
    <row r="15" spans="1:33" x14ac:dyDescent="0.25">
      <c r="A15">
        <v>70</v>
      </c>
      <c r="B15">
        <v>1071</v>
      </c>
      <c r="D15" t="s">
        <v>2</v>
      </c>
      <c r="E15">
        <f>-0.1294</f>
        <v>-0.12939999999999999</v>
      </c>
      <c r="J15">
        <v>594</v>
      </c>
      <c r="K15">
        <v>279</v>
      </c>
      <c r="N15">
        <f t="shared" si="0"/>
        <v>131.82640000000001</v>
      </c>
      <c r="O15">
        <f t="shared" si="1"/>
        <v>9.4051108789633737</v>
      </c>
      <c r="P15">
        <f t="shared" si="2"/>
        <v>0.54575163398692805</v>
      </c>
      <c r="R15">
        <v>9.3683273044080391</v>
      </c>
      <c r="S15">
        <v>0.47058823529411764</v>
      </c>
    </row>
    <row r="16" spans="1:33" x14ac:dyDescent="0.25">
      <c r="A16">
        <v>60</v>
      </c>
      <c r="B16">
        <v>1152</v>
      </c>
      <c r="D16" t="s">
        <v>3</v>
      </c>
      <c r="E16">
        <v>208.69</v>
      </c>
      <c r="J16">
        <v>599</v>
      </c>
      <c r="K16">
        <v>304</v>
      </c>
      <c r="N16">
        <f t="shared" si="0"/>
        <v>131.17939999999999</v>
      </c>
      <c r="O16">
        <f t="shared" si="1"/>
        <v>9.4514985491211085</v>
      </c>
      <c r="P16">
        <f t="shared" si="2"/>
        <v>0.62745098039215685</v>
      </c>
      <c r="R16">
        <v>9.4051108789633737</v>
      </c>
      <c r="S16">
        <v>0.54575163398692805</v>
      </c>
    </row>
    <row r="17" spans="10:19" x14ac:dyDescent="0.25">
      <c r="J17">
        <v>602</v>
      </c>
      <c r="K17">
        <v>333</v>
      </c>
      <c r="N17">
        <f t="shared" si="0"/>
        <v>130.7912</v>
      </c>
      <c r="O17">
        <f t="shared" si="1"/>
        <v>9.4795514436336497</v>
      </c>
      <c r="P17">
        <f t="shared" si="2"/>
        <v>0.72222222222222221</v>
      </c>
      <c r="R17">
        <v>9.4514985491211085</v>
      </c>
      <c r="S17">
        <v>0.62745098039215685</v>
      </c>
    </row>
    <row r="18" spans="10:19" x14ac:dyDescent="0.25">
      <c r="J18">
        <v>606</v>
      </c>
      <c r="K18">
        <v>354</v>
      </c>
      <c r="N18">
        <f t="shared" si="0"/>
        <v>130.27359999999999</v>
      </c>
      <c r="O18">
        <f t="shared" si="1"/>
        <v>9.5172153742168604</v>
      </c>
      <c r="P18">
        <f t="shared" si="2"/>
        <v>0.79084967320261434</v>
      </c>
      <c r="R18">
        <v>9.4795514436336497</v>
      </c>
      <c r="S18">
        <v>0.72222222222222221</v>
      </c>
    </row>
    <row r="19" spans="10:19" x14ac:dyDescent="0.25">
      <c r="J19">
        <v>609</v>
      </c>
      <c r="K19">
        <v>374</v>
      </c>
      <c r="N19">
        <f t="shared" si="0"/>
        <v>129.8854</v>
      </c>
      <c r="O19">
        <f t="shared" si="1"/>
        <v>9.545660318823959</v>
      </c>
      <c r="P19">
        <f t="shared" si="2"/>
        <v>0.85620915032679734</v>
      </c>
      <c r="R19">
        <v>9.5172153742168604</v>
      </c>
      <c r="S19">
        <v>0.79084967320261434</v>
      </c>
    </row>
    <row r="20" spans="10:19" x14ac:dyDescent="0.25">
      <c r="J20">
        <v>613</v>
      </c>
      <c r="K20">
        <v>392</v>
      </c>
      <c r="N20">
        <f t="shared" si="0"/>
        <v>129.36779999999999</v>
      </c>
      <c r="O20">
        <f t="shared" si="1"/>
        <v>9.5838524638633231</v>
      </c>
      <c r="P20">
        <f t="shared" si="2"/>
        <v>0.91503267973856206</v>
      </c>
      <c r="R20">
        <v>9.545660318823959</v>
      </c>
      <c r="S20">
        <v>0.85620915032679734</v>
      </c>
    </row>
    <row r="21" spans="10:19" x14ac:dyDescent="0.25">
      <c r="J21">
        <v>616</v>
      </c>
      <c r="K21">
        <v>405</v>
      </c>
      <c r="N21">
        <f t="shared" si="0"/>
        <v>128.9796</v>
      </c>
      <c r="O21">
        <f t="shared" si="1"/>
        <v>9.6126977349486076</v>
      </c>
      <c r="P21">
        <f t="shared" si="2"/>
        <v>0.95751633986928109</v>
      </c>
      <c r="R21">
        <v>9.5838524638633231</v>
      </c>
      <c r="S21">
        <v>0.91503267973856206</v>
      </c>
    </row>
    <row r="22" spans="10:19" x14ac:dyDescent="0.25">
      <c r="J22">
        <v>621</v>
      </c>
      <c r="K22">
        <v>416</v>
      </c>
      <c r="N22">
        <f t="shared" si="0"/>
        <v>128.33260000000001</v>
      </c>
      <c r="O22">
        <f t="shared" si="1"/>
        <v>9.6611609892932684</v>
      </c>
      <c r="P22">
        <f t="shared" si="2"/>
        <v>0.99346405228758172</v>
      </c>
      <c r="R22">
        <v>9.6126977349486076</v>
      </c>
      <c r="S22">
        <v>0.95751633986928109</v>
      </c>
    </row>
    <row r="23" spans="10:19" x14ac:dyDescent="0.25">
      <c r="J23">
        <v>626</v>
      </c>
      <c r="K23">
        <v>418</v>
      </c>
      <c r="N23">
        <f t="shared" si="0"/>
        <v>127.68560000000001</v>
      </c>
      <c r="O23">
        <f t="shared" si="1"/>
        <v>9.7101153832113987</v>
      </c>
      <c r="P23">
        <f t="shared" si="2"/>
        <v>1</v>
      </c>
      <c r="R23">
        <v>9.6611609892932684</v>
      </c>
      <c r="S23">
        <v>0.99346405228758172</v>
      </c>
    </row>
    <row r="24" spans="10:19" x14ac:dyDescent="0.25">
      <c r="J24">
        <v>631</v>
      </c>
      <c r="K24">
        <v>417</v>
      </c>
      <c r="N24">
        <f t="shared" si="0"/>
        <v>127.0386</v>
      </c>
      <c r="O24">
        <f t="shared" si="1"/>
        <v>9.7595684207365121</v>
      </c>
      <c r="P24">
        <f t="shared" si="2"/>
        <v>0.99673202614379086</v>
      </c>
      <c r="R24">
        <v>9.7101153832113987</v>
      </c>
      <c r="S24">
        <v>1</v>
      </c>
    </row>
    <row r="25" spans="10:19" x14ac:dyDescent="0.25">
      <c r="J25">
        <v>634</v>
      </c>
      <c r="K25">
        <v>406</v>
      </c>
      <c r="N25">
        <f t="shared" si="0"/>
        <v>126.6504</v>
      </c>
      <c r="O25">
        <f t="shared" si="1"/>
        <v>9.7894827712709738</v>
      </c>
      <c r="P25">
        <f t="shared" si="2"/>
        <v>0.96078431372549022</v>
      </c>
      <c r="R25">
        <v>9.7595684207365121</v>
      </c>
      <c r="S25">
        <v>0.99673202614379086</v>
      </c>
    </row>
    <row r="26" spans="10:19" x14ac:dyDescent="0.25">
      <c r="J26">
        <v>637</v>
      </c>
      <c r="K26">
        <v>390</v>
      </c>
      <c r="N26">
        <f t="shared" si="0"/>
        <v>126.26220000000001</v>
      </c>
      <c r="O26">
        <f t="shared" si="1"/>
        <v>9.8195810684003391</v>
      </c>
      <c r="P26">
        <f t="shared" si="2"/>
        <v>0.90849673202614378</v>
      </c>
      <c r="R26">
        <v>9.7894827712709738</v>
      </c>
      <c r="S26">
        <v>0.96078431372549022</v>
      </c>
    </row>
    <row r="27" spans="10:19" x14ac:dyDescent="0.25">
      <c r="J27">
        <v>639</v>
      </c>
      <c r="K27">
        <v>375</v>
      </c>
      <c r="N27">
        <f t="shared" si="0"/>
        <v>126.0034</v>
      </c>
      <c r="O27">
        <f t="shared" si="1"/>
        <v>9.8397496319510225</v>
      </c>
      <c r="P27">
        <f t="shared" si="2"/>
        <v>0.85947712418300659</v>
      </c>
      <c r="R27">
        <v>9.8195810684003391</v>
      </c>
      <c r="S27">
        <v>0.90849673202614378</v>
      </c>
    </row>
    <row r="28" spans="10:19" x14ac:dyDescent="0.25">
      <c r="J28">
        <v>641</v>
      </c>
      <c r="K28">
        <v>356</v>
      </c>
      <c r="N28">
        <f t="shared" si="0"/>
        <v>125.74460000000001</v>
      </c>
      <c r="O28">
        <f t="shared" si="1"/>
        <v>9.8600012149593486</v>
      </c>
      <c r="P28">
        <f t="shared" si="2"/>
        <v>0.79738562091503273</v>
      </c>
      <c r="R28">
        <v>9.8397496319510225</v>
      </c>
      <c r="S28">
        <v>0.85947712418300659</v>
      </c>
    </row>
    <row r="29" spans="10:19" x14ac:dyDescent="0.25">
      <c r="J29">
        <v>645</v>
      </c>
      <c r="K29">
        <v>335</v>
      </c>
      <c r="N29">
        <f t="shared" si="0"/>
        <v>125.227</v>
      </c>
      <c r="O29">
        <f t="shared" si="1"/>
        <v>9.9007554982118666</v>
      </c>
      <c r="P29">
        <f t="shared" si="2"/>
        <v>0.72875816993464049</v>
      </c>
      <c r="R29">
        <v>9.8600012149593486</v>
      </c>
      <c r="S29">
        <v>0.79738562091503273</v>
      </c>
    </row>
    <row r="30" spans="10:19" x14ac:dyDescent="0.25">
      <c r="J30">
        <v>647</v>
      </c>
      <c r="K30">
        <v>319</v>
      </c>
      <c r="N30">
        <f t="shared" si="0"/>
        <v>124.96820000000001</v>
      </c>
      <c r="O30">
        <f t="shared" si="1"/>
        <v>9.9212592385469041</v>
      </c>
      <c r="P30">
        <f t="shared" si="2"/>
        <v>0.67647058823529416</v>
      </c>
      <c r="R30">
        <v>9.9007554982118666</v>
      </c>
      <c r="S30">
        <v>0.72875816993464049</v>
      </c>
    </row>
    <row r="31" spans="10:19" x14ac:dyDescent="0.25">
      <c r="J31">
        <v>649</v>
      </c>
      <c r="K31">
        <v>305</v>
      </c>
      <c r="N31">
        <f t="shared" si="0"/>
        <v>124.7094</v>
      </c>
      <c r="O31">
        <f t="shared" si="1"/>
        <v>9.9418480786097714</v>
      </c>
      <c r="P31">
        <f t="shared" si="2"/>
        <v>0.63071895424836599</v>
      </c>
      <c r="R31">
        <v>9.9212592385469041</v>
      </c>
      <c r="S31">
        <v>0.67647058823529416</v>
      </c>
    </row>
    <row r="32" spans="10:19" x14ac:dyDescent="0.25">
      <c r="J32">
        <v>652</v>
      </c>
      <c r="K32">
        <v>284</v>
      </c>
      <c r="N32">
        <f t="shared" si="0"/>
        <v>124.3212</v>
      </c>
      <c r="O32">
        <f t="shared" si="1"/>
        <v>9.9728920632569285</v>
      </c>
      <c r="P32">
        <f t="shared" si="2"/>
        <v>0.56209150326797386</v>
      </c>
      <c r="R32">
        <v>9.9418480786097714</v>
      </c>
      <c r="S32">
        <v>0.63071895424836599</v>
      </c>
    </row>
    <row r="33" spans="10:19" x14ac:dyDescent="0.25">
      <c r="J33">
        <v>655</v>
      </c>
      <c r="K33">
        <v>261</v>
      </c>
      <c r="N33">
        <f t="shared" si="0"/>
        <v>123.93300000000001</v>
      </c>
      <c r="O33">
        <f t="shared" si="1"/>
        <v>10.004130528386929</v>
      </c>
      <c r="P33">
        <f t="shared" si="2"/>
        <v>0.48692810457516339</v>
      </c>
      <c r="R33">
        <v>9.9728920632569285</v>
      </c>
      <c r="S33">
        <v>0.56209150326797386</v>
      </c>
    </row>
    <row r="34" spans="10:19" x14ac:dyDescent="0.25">
      <c r="J34">
        <v>660</v>
      </c>
      <c r="K34">
        <v>239</v>
      </c>
      <c r="N34">
        <f t="shared" si="0"/>
        <v>123.286</v>
      </c>
      <c r="O34">
        <f t="shared" si="1"/>
        <v>10.056631805513824</v>
      </c>
      <c r="P34">
        <f t="shared" si="2"/>
        <v>0.41503267973856212</v>
      </c>
      <c r="R34">
        <v>10.004130528386929</v>
      </c>
      <c r="S34">
        <v>0.48692810457516339</v>
      </c>
    </row>
    <row r="35" spans="10:19" x14ac:dyDescent="0.25">
      <c r="J35">
        <v>663</v>
      </c>
      <c r="K35">
        <v>215</v>
      </c>
      <c r="N35">
        <f t="shared" si="0"/>
        <v>122.8978</v>
      </c>
      <c r="O35">
        <f t="shared" si="1"/>
        <v>10.088397910903021</v>
      </c>
      <c r="P35">
        <f t="shared" si="2"/>
        <v>0.33660130718954251</v>
      </c>
      <c r="R35">
        <v>10.056631805513824</v>
      </c>
      <c r="S35">
        <v>0.41503267973856212</v>
      </c>
    </row>
    <row r="36" spans="10:19" x14ac:dyDescent="0.25">
      <c r="J36">
        <v>666</v>
      </c>
      <c r="K36">
        <v>196</v>
      </c>
      <c r="N36">
        <f t="shared" si="0"/>
        <v>122.50960000000001</v>
      </c>
      <c r="O36">
        <f t="shared" si="1"/>
        <v>10.120365332794959</v>
      </c>
      <c r="P36">
        <f t="shared" si="2"/>
        <v>0.27450980392156865</v>
      </c>
      <c r="R36">
        <v>10.088397910903021</v>
      </c>
      <c r="S36">
        <v>0.33660130718954251</v>
      </c>
    </row>
    <row r="37" spans="10:19" x14ac:dyDescent="0.25">
      <c r="J37">
        <v>671</v>
      </c>
      <c r="K37">
        <v>169</v>
      </c>
      <c r="N37">
        <f t="shared" si="0"/>
        <v>121.8626</v>
      </c>
      <c r="O37">
        <f t="shared" si="1"/>
        <v>10.174096964733868</v>
      </c>
      <c r="P37">
        <f t="shared" si="2"/>
        <v>0.18627450980392157</v>
      </c>
      <c r="R37">
        <v>10.120365332794959</v>
      </c>
      <c r="S37">
        <v>0.27450980392156865</v>
      </c>
    </row>
    <row r="38" spans="10:19" x14ac:dyDescent="0.25">
      <c r="J38">
        <v>674</v>
      </c>
      <c r="K38">
        <v>148</v>
      </c>
      <c r="N38">
        <f t="shared" si="0"/>
        <v>121.4744</v>
      </c>
      <c r="O38">
        <f t="shared" si="1"/>
        <v>10.206610683193968</v>
      </c>
      <c r="P38">
        <f t="shared" si="2"/>
        <v>0.11764705882352941</v>
      </c>
      <c r="R38">
        <v>10.174096964733868</v>
      </c>
      <c r="S38">
        <v>0.18627450980392157</v>
      </c>
    </row>
    <row r="39" spans="10:19" x14ac:dyDescent="0.25">
      <c r="J39">
        <v>678</v>
      </c>
      <c r="K39">
        <v>134</v>
      </c>
      <c r="N39">
        <f t="shared" si="0"/>
        <v>120.9568</v>
      </c>
      <c r="O39">
        <f t="shared" si="1"/>
        <v>10.250286951825588</v>
      </c>
      <c r="P39">
        <f t="shared" si="2"/>
        <v>7.1895424836601302E-2</v>
      </c>
      <c r="R39">
        <v>10.206610683193968</v>
      </c>
      <c r="S39">
        <v>0.11764705882352941</v>
      </c>
    </row>
    <row r="40" spans="10:19" x14ac:dyDescent="0.25">
      <c r="J40">
        <v>684</v>
      </c>
      <c r="K40">
        <v>123</v>
      </c>
      <c r="N40">
        <f t="shared" si="0"/>
        <v>120.18040000000001</v>
      </c>
      <c r="O40">
        <f t="shared" si="1"/>
        <v>10.316506757962008</v>
      </c>
      <c r="P40">
        <f t="shared" si="2"/>
        <v>3.5947712418300651E-2</v>
      </c>
      <c r="R40">
        <v>10.250286951825588</v>
      </c>
      <c r="S40">
        <v>7.1895424836601302E-2</v>
      </c>
    </row>
    <row r="41" spans="10:19" x14ac:dyDescent="0.25">
      <c r="J41">
        <v>691</v>
      </c>
      <c r="K41">
        <v>115</v>
      </c>
      <c r="N41">
        <f t="shared" si="0"/>
        <v>119.27460000000001</v>
      </c>
      <c r="O41">
        <f t="shared" si="1"/>
        <v>10.394852791579911</v>
      </c>
      <c r="P41">
        <f t="shared" si="2"/>
        <v>9.8039215686274508E-3</v>
      </c>
      <c r="R41">
        <v>10.316506757962008</v>
      </c>
      <c r="S41">
        <v>3.5947712418300651E-2</v>
      </c>
    </row>
    <row r="42" spans="10:19" x14ac:dyDescent="0.25">
      <c r="J42">
        <v>710</v>
      </c>
      <c r="K42">
        <v>112</v>
      </c>
      <c r="N42">
        <f t="shared" si="0"/>
        <v>116.816</v>
      </c>
      <c r="O42">
        <f t="shared" si="1"/>
        <v>10.613630913355854</v>
      </c>
      <c r="P42">
        <f t="shared" si="2"/>
        <v>0</v>
      </c>
      <c r="R42">
        <v>10.394852791579911</v>
      </c>
      <c r="S42">
        <v>9.8039215686274508E-3</v>
      </c>
    </row>
    <row r="43" spans="10:19" x14ac:dyDescent="0.25">
      <c r="R43">
        <v>10.613630913355854</v>
      </c>
      <c r="S43">
        <v>0</v>
      </c>
    </row>
    <row r="44" spans="10:19" x14ac:dyDescent="0.25">
      <c r="R44">
        <v>10.62</v>
      </c>
      <c r="S4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NIR</vt:lpstr>
      <vt:lpstr>VUV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2016-07-29T12:53:59Z</dcterms:modified>
</cp:coreProperties>
</file>