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normal_incidence" sheetId="1" r:id="rId1"/>
    <sheet name="absorption" sheetId="2" r:id="rId2"/>
    <sheet name="inclined_incidence" sheetId="3" r:id="rId3"/>
  </sheets>
  <calcPr calcId="145621"/>
</workbook>
</file>

<file path=xl/calcChain.xml><?xml version="1.0" encoding="utf-8"?>
<calcChain xmlns="http://schemas.openxmlformats.org/spreadsheetml/2006/main">
  <c r="D58" i="3" l="1"/>
  <c r="E58" i="3" s="1"/>
  <c r="D57" i="3"/>
  <c r="E57" i="3" s="1"/>
  <c r="D56" i="3"/>
  <c r="E56" i="3"/>
  <c r="F56" i="3"/>
  <c r="G56" i="3"/>
  <c r="D55" i="3"/>
  <c r="E55" i="3" s="1"/>
  <c r="R54" i="3"/>
  <c r="S54" i="3" s="1"/>
  <c r="K54" i="3"/>
  <c r="L54" i="3" s="1"/>
  <c r="D54" i="3"/>
  <c r="E54" i="3" s="1"/>
  <c r="R53" i="3"/>
  <c r="S53" i="3" s="1"/>
  <c r="K53" i="3"/>
  <c r="L53" i="3" s="1"/>
  <c r="D53" i="3"/>
  <c r="E53" i="3" s="1"/>
  <c r="R52" i="3"/>
  <c r="S52" i="3" s="1"/>
  <c r="K52" i="3"/>
  <c r="L52" i="3" s="1"/>
  <c r="D52" i="3"/>
  <c r="E52" i="3" s="1"/>
  <c r="R51" i="3"/>
  <c r="S51" i="3" s="1"/>
  <c r="K51" i="3"/>
  <c r="L51" i="3" s="1"/>
  <c r="D51" i="3"/>
  <c r="E51" i="3" s="1"/>
  <c r="R50" i="3"/>
  <c r="S50" i="3" s="1"/>
  <c r="K50" i="3"/>
  <c r="L50" i="3" s="1"/>
  <c r="D50" i="3"/>
  <c r="F50" i="3" s="1"/>
  <c r="U5" i="3"/>
  <c r="U2" i="3"/>
  <c r="N2" i="3"/>
  <c r="T3" i="3"/>
  <c r="T4" i="3"/>
  <c r="T5" i="3"/>
  <c r="T6" i="3"/>
  <c r="T2" i="3"/>
  <c r="R6" i="3"/>
  <c r="U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S2" i="3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S6" i="3"/>
  <c r="R5" i="3"/>
  <c r="S5" i="3" s="1"/>
  <c r="R4" i="3"/>
  <c r="S4" i="3" s="1"/>
  <c r="R3" i="3"/>
  <c r="S3" i="3" s="1"/>
  <c r="R2" i="3"/>
  <c r="M3" i="3"/>
  <c r="M2" i="3"/>
  <c r="L3" i="3"/>
  <c r="L7" i="3"/>
  <c r="L8" i="3"/>
  <c r="L15" i="3"/>
  <c r="K3" i="3"/>
  <c r="K4" i="3"/>
  <c r="L4" i="3" s="1"/>
  <c r="K5" i="3"/>
  <c r="M5" i="3" s="1"/>
  <c r="K6" i="3"/>
  <c r="M6" i="3" s="1"/>
  <c r="K7" i="3"/>
  <c r="M7" i="3" s="1"/>
  <c r="K8" i="3"/>
  <c r="M8" i="3" s="1"/>
  <c r="K9" i="3"/>
  <c r="L9" i="3" s="1"/>
  <c r="K10" i="3"/>
  <c r="M10" i="3" s="1"/>
  <c r="K11" i="3"/>
  <c r="L11" i="3" s="1"/>
  <c r="K12" i="3"/>
  <c r="M12" i="3" s="1"/>
  <c r="K13" i="3"/>
  <c r="M13" i="3" s="1"/>
  <c r="K14" i="3"/>
  <c r="M14" i="3" s="1"/>
  <c r="K15" i="3"/>
  <c r="M15" i="3" s="1"/>
  <c r="K16" i="3"/>
  <c r="M16" i="3" s="1"/>
  <c r="L2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14" i="3"/>
  <c r="E15" i="3"/>
  <c r="E16" i="3"/>
  <c r="D14" i="3"/>
  <c r="D15" i="3"/>
  <c r="D16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L11" i="1"/>
  <c r="O11" i="1" s="1"/>
  <c r="P11" i="1"/>
  <c r="L10" i="1"/>
  <c r="O10" i="1" s="1"/>
  <c r="L9" i="1"/>
  <c r="O9" i="1" s="1"/>
  <c r="P9" i="1"/>
  <c r="L8" i="1"/>
  <c r="O8" i="1" s="1"/>
  <c r="P8" i="1"/>
  <c r="Q7" i="1"/>
  <c r="P7" i="1"/>
  <c r="O7" i="1"/>
  <c r="L7" i="1"/>
  <c r="L5" i="1"/>
  <c r="P5" i="1" s="1"/>
  <c r="L4" i="1"/>
  <c r="P4" i="1" s="1"/>
  <c r="L3" i="1"/>
  <c r="P3" i="1" s="1"/>
  <c r="O5" i="1"/>
  <c r="L2" i="1"/>
  <c r="O2" i="1" s="1"/>
  <c r="I3" i="2"/>
  <c r="H3" i="2"/>
  <c r="H6" i="2"/>
  <c r="I6" i="2" s="1"/>
  <c r="D3" i="2"/>
  <c r="D4" i="2"/>
  <c r="H4" i="2" s="1"/>
  <c r="I4" i="2" s="1"/>
  <c r="D5" i="2"/>
  <c r="H5" i="2" s="1"/>
  <c r="D6" i="2"/>
  <c r="D7" i="2"/>
  <c r="H7" i="2" s="1"/>
  <c r="I7" i="2" s="1"/>
  <c r="D8" i="2"/>
  <c r="H8" i="2" s="1"/>
  <c r="D9" i="2"/>
  <c r="H9" i="2" s="1"/>
  <c r="G3" i="2"/>
  <c r="G4" i="2"/>
  <c r="G6" i="2"/>
  <c r="G7" i="2"/>
  <c r="C3" i="2"/>
  <c r="C4" i="2"/>
  <c r="C5" i="2"/>
  <c r="C6" i="2"/>
  <c r="C7" i="2"/>
  <c r="C8" i="2"/>
  <c r="C9" i="2"/>
  <c r="C2" i="2"/>
  <c r="G2" i="2"/>
  <c r="D2" i="2"/>
  <c r="E10" i="1"/>
  <c r="I10" i="1" s="1"/>
  <c r="E11" i="1"/>
  <c r="H11" i="1" s="1"/>
  <c r="E9" i="1"/>
  <c r="H9" i="1" s="1"/>
  <c r="E8" i="1"/>
  <c r="H8" i="1" s="1"/>
  <c r="D9" i="1"/>
  <c r="D10" i="1"/>
  <c r="D11" i="1"/>
  <c r="D8" i="1"/>
  <c r="I8" i="1" s="1"/>
  <c r="E7" i="1"/>
  <c r="H7" i="1" s="1"/>
  <c r="D7" i="1"/>
  <c r="I7" i="1" s="1"/>
  <c r="J7" i="1" s="1"/>
  <c r="E5" i="1"/>
  <c r="H5" i="1" s="1"/>
  <c r="D5" i="1"/>
  <c r="I5" i="1" s="1"/>
  <c r="J5" i="1" s="1"/>
  <c r="E3" i="1"/>
  <c r="I3" i="1" s="1"/>
  <c r="E4" i="1"/>
  <c r="H4" i="1" s="1"/>
  <c r="E2" i="1"/>
  <c r="I2" i="1" s="1"/>
  <c r="D4" i="1"/>
  <c r="D3" i="1"/>
  <c r="D2" i="1"/>
  <c r="F58" i="3" l="1"/>
  <c r="G58" i="3" s="1"/>
  <c r="F57" i="3"/>
  <c r="G57" i="3" s="1"/>
  <c r="F55" i="3"/>
  <c r="G55" i="3"/>
  <c r="E50" i="3"/>
  <c r="G50" i="3" s="1"/>
  <c r="M50" i="3" s="1"/>
  <c r="N50" i="3" s="1"/>
  <c r="F51" i="3"/>
  <c r="G51" i="3" s="1"/>
  <c r="F52" i="3"/>
  <c r="G52" i="3" s="1"/>
  <c r="F53" i="3"/>
  <c r="G53" i="3" s="1"/>
  <c r="F54" i="3"/>
  <c r="G54" i="3" s="1"/>
  <c r="T16" i="3"/>
  <c r="U16" i="3" s="1"/>
  <c r="T15" i="3"/>
  <c r="U15" i="3" s="1"/>
  <c r="T14" i="3"/>
  <c r="U14" i="3" s="1"/>
  <c r="T13" i="3"/>
  <c r="U13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U6" i="3"/>
  <c r="U3" i="3"/>
  <c r="L5" i="3"/>
  <c r="L6" i="3"/>
  <c r="M9" i="3"/>
  <c r="L10" i="3"/>
  <c r="M11" i="3"/>
  <c r="L12" i="3"/>
  <c r="L13" i="3"/>
  <c r="L14" i="3"/>
  <c r="L16" i="3"/>
  <c r="M4" i="3"/>
  <c r="Q11" i="1"/>
  <c r="P10" i="1"/>
  <c r="Q10" i="1" s="1"/>
  <c r="Q9" i="1"/>
  <c r="Q8" i="1"/>
  <c r="Q5" i="1"/>
  <c r="O4" i="1"/>
  <c r="Q4" i="1" s="1"/>
  <c r="P2" i="1"/>
  <c r="Q2" i="1" s="1"/>
  <c r="O3" i="1"/>
  <c r="Q3" i="1"/>
  <c r="H2" i="1"/>
  <c r="J2" i="1" s="1"/>
  <c r="H3" i="1"/>
  <c r="J3" i="1" s="1"/>
  <c r="I4" i="1"/>
  <c r="J4" i="1" s="1"/>
  <c r="H10" i="1"/>
  <c r="J10" i="1" s="1"/>
  <c r="G8" i="2"/>
  <c r="I8" i="2" s="1"/>
  <c r="G9" i="2"/>
  <c r="I9" i="2" s="1"/>
  <c r="G5" i="2"/>
  <c r="I5" i="2" s="1"/>
  <c r="H2" i="2"/>
  <c r="I2" i="2" s="1"/>
  <c r="I11" i="1"/>
  <c r="J11" i="1" s="1"/>
  <c r="I9" i="1"/>
  <c r="J9" i="1" s="1"/>
  <c r="J8" i="1"/>
  <c r="M53" i="3" l="1"/>
  <c r="N53" i="3" s="1"/>
  <c r="T53" i="3"/>
  <c r="U53" i="3" s="1"/>
  <c r="M51" i="3"/>
  <c r="N51" i="3" s="1"/>
  <c r="T51" i="3"/>
  <c r="U51" i="3" s="1"/>
  <c r="T54" i="3"/>
  <c r="U54" i="3" s="1"/>
  <c r="M54" i="3"/>
  <c r="N54" i="3" s="1"/>
  <c r="T52" i="3"/>
  <c r="U52" i="3" s="1"/>
  <c r="M52" i="3"/>
  <c r="N52" i="3" s="1"/>
  <c r="T50" i="3"/>
  <c r="U50" i="3" s="1"/>
</calcChain>
</file>

<file path=xl/sharedStrings.xml><?xml version="1.0" encoding="utf-8"?>
<sst xmlns="http://schemas.openxmlformats.org/spreadsheetml/2006/main" count="62" uniqueCount="22">
  <si>
    <t>n1</t>
  </si>
  <si>
    <t>n2</t>
  </si>
  <si>
    <t>T (analytically)</t>
  </si>
  <si>
    <t>T (geant) (glisur)</t>
  </si>
  <si>
    <t>N_reg</t>
  </si>
  <si>
    <t>N_born</t>
  </si>
  <si>
    <t>err (sim)</t>
  </si>
  <si>
    <t>delta</t>
  </si>
  <si>
    <t>ratio (sigma)</t>
  </si>
  <si>
    <t>x, mm</t>
  </si>
  <si>
    <t>lambda, mm</t>
  </si>
  <si>
    <t>I/I_0 (geant)</t>
  </si>
  <si>
    <t>I/I_0 (analytically)</t>
  </si>
  <si>
    <t>T (geant) (unified ground)</t>
  </si>
  <si>
    <t>aplha</t>
  </si>
  <si>
    <t>beta</t>
  </si>
  <si>
    <t>R_s</t>
  </si>
  <si>
    <t>R_p</t>
  </si>
  <si>
    <t>R_avg</t>
  </si>
  <si>
    <t>R_avg (geant) (glisur)</t>
  </si>
  <si>
    <t>R_avg (geant) (unified ground)</t>
  </si>
  <si>
    <t xml:space="preserve">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</si>
</sst>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inclined_incidence!$E$1</c:f>
              <c:strCache>
                <c:ptCount val="1"/>
                <c:pt idx="0">
                  <c:v>R_s</c:v>
                </c:pt>
              </c:strCache>
            </c:strRef>
          </c:tx>
          <c:spPr>
            <a:ln w="28575">
              <a:noFill/>
            </a:ln>
          </c:spPr>
          <c:xVal>
            <c:numRef>
              <c:f>inclined_incidence!$C$2:$C$16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inclined_incidence!$E$2:$E$16</c:f>
              <c:numCache>
                <c:formatCode>General</c:formatCode>
                <c:ptCount val="15"/>
                <c:pt idx="0">
                  <c:v>0.11222756138510318</c:v>
                </c:pt>
                <c:pt idx="1">
                  <c:v>0.11564171088304556</c:v>
                </c:pt>
                <c:pt idx="2">
                  <c:v>0.1215534962754188</c:v>
                </c:pt>
                <c:pt idx="3">
                  <c:v>0.13031508174935058</c:v>
                </c:pt>
                <c:pt idx="4">
                  <c:v>0.14246089336725554</c:v>
                </c:pt>
                <c:pt idx="5">
                  <c:v>0.15875288030064619</c:v>
                </c:pt>
                <c:pt idx="6">
                  <c:v>0.18024402269524478</c:v>
                </c:pt>
                <c:pt idx="7">
                  <c:v>0.2083634561819262</c:v>
                </c:pt>
                <c:pt idx="8">
                  <c:v>0.24502609778445925</c:v>
                </c:pt>
                <c:pt idx="9">
                  <c:v>0.29276761051123756</c:v>
                </c:pt>
                <c:pt idx="10">
                  <c:v>0.3549009226019838</c:v>
                </c:pt>
                <c:pt idx="11">
                  <c:v>0.43568219016905468</c:v>
                </c:pt>
                <c:pt idx="12">
                  <c:v>0.54046128302815777</c:v>
                </c:pt>
                <c:pt idx="13">
                  <c:v>0.67577503662432736</c:v>
                </c:pt>
                <c:pt idx="14">
                  <c:v>0.84932344646638303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inclined_incidence!$F$1</c:f>
              <c:strCache>
                <c:ptCount val="1"/>
                <c:pt idx="0">
                  <c:v>R_p</c:v>
                </c:pt>
              </c:strCache>
            </c:strRef>
          </c:tx>
          <c:spPr>
            <a:ln w="28575">
              <a:noFill/>
            </a:ln>
          </c:spPr>
          <c:xVal>
            <c:numRef>
              <c:f>inclined_incidence!$C$2:$C$16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inclined_incidence!$F$2:$F$16</c:f>
              <c:numCache>
                <c:formatCode>General</c:formatCode>
                <c:ptCount val="15"/>
                <c:pt idx="0">
                  <c:v>0.10999885189563879</c:v>
                </c:pt>
                <c:pt idx="1">
                  <c:v>0.10664875584891179</c:v>
                </c:pt>
                <c:pt idx="2">
                  <c:v>0.10102452444929133</c:v>
                </c:pt>
                <c:pt idx="3">
                  <c:v>9.3079277674923716E-2</c:v>
                </c:pt>
                <c:pt idx="4">
                  <c:v>8.2781524905537154E-2</c:v>
                </c:pt>
                <c:pt idx="5">
                  <c:v>7.0164833982688801E-2</c:v>
                </c:pt>
                <c:pt idx="6">
                  <c:v>5.5420808341462062E-2</c:v>
                </c:pt>
                <c:pt idx="7">
                  <c:v>3.9073217176199125E-2</c:v>
                </c:pt>
                <c:pt idx="8">
                  <c:v>2.2307946650007678E-2</c:v>
                </c:pt>
                <c:pt idx="9">
                  <c:v>7.6113996550304175E-3</c:v>
                </c:pt>
                <c:pt idx="10">
                  <c:v>4.404406098877159E-5</c:v>
                </c:pt>
                <c:pt idx="11">
                  <c:v>9.8897023263913551E-3</c:v>
                </c:pt>
                <c:pt idx="12">
                  <c:v>5.8482674172338045E-2</c:v>
                </c:pt>
                <c:pt idx="13">
                  <c:v>0.19200224376836597</c:v>
                </c:pt>
                <c:pt idx="14">
                  <c:v>0.51747672790931654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inclined_incidence!$G$1</c:f>
              <c:strCache>
                <c:ptCount val="1"/>
                <c:pt idx="0">
                  <c:v>R_avg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inclined_incidence!$C$2:$C$16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inclined_incidence!$G$2:$G$16</c:f>
              <c:numCache>
                <c:formatCode>0.000</c:formatCode>
                <c:ptCount val="15"/>
                <c:pt idx="0">
                  <c:v>0.11111320664037098</c:v>
                </c:pt>
                <c:pt idx="1">
                  <c:v>0.11114523336597867</c:v>
                </c:pt>
                <c:pt idx="2">
                  <c:v>0.11128901036235506</c:v>
                </c:pt>
                <c:pt idx="3">
                  <c:v>0.11169717971213715</c:v>
                </c:pt>
                <c:pt idx="4">
                  <c:v>0.11262120913639634</c:v>
                </c:pt>
                <c:pt idx="5">
                  <c:v>0.11445885714166749</c:v>
                </c:pt>
                <c:pt idx="6">
                  <c:v>0.11783241551835343</c:v>
                </c:pt>
                <c:pt idx="7">
                  <c:v>0.12371833667906267</c:v>
                </c:pt>
                <c:pt idx="8">
                  <c:v>0.13366702221723345</c:v>
                </c:pt>
                <c:pt idx="9">
                  <c:v>0.150189505083134</c:v>
                </c:pt>
                <c:pt idx="10">
                  <c:v>0.1774724833314863</c:v>
                </c:pt>
                <c:pt idx="11">
                  <c:v>0.22278594624772302</c:v>
                </c:pt>
                <c:pt idx="12">
                  <c:v>0.29947197860024788</c:v>
                </c:pt>
                <c:pt idx="13">
                  <c:v>0.43388864019634665</c:v>
                </c:pt>
                <c:pt idx="14">
                  <c:v>0.68340008718784984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inclined_incidence!$K$1</c:f>
              <c:strCache>
                <c:ptCount val="1"/>
                <c:pt idx="0">
                  <c:v>R_avg (geant) (glisur)</c:v>
                </c:pt>
              </c:strCache>
            </c:strRef>
          </c:tx>
          <c:spPr>
            <a:ln w="28575">
              <a:noFill/>
            </a:ln>
          </c:spPr>
          <c:xVal>
            <c:numRef>
              <c:f>inclined_incidence!$C$2:$C$16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inclined_incidence!$K$2:$K$16</c:f>
              <c:numCache>
                <c:formatCode>0.000</c:formatCode>
                <c:ptCount val="15"/>
                <c:pt idx="0">
                  <c:v>0.11399999999999999</c:v>
                </c:pt>
                <c:pt idx="1">
                  <c:v>9.9999999999999978E-2</c:v>
                </c:pt>
                <c:pt idx="2">
                  <c:v>9.4999999999999973E-2</c:v>
                </c:pt>
                <c:pt idx="3">
                  <c:v>0.11323000000000005</c:v>
                </c:pt>
                <c:pt idx="4">
                  <c:v>0.126</c:v>
                </c:pt>
                <c:pt idx="5">
                  <c:v>0.11399999999999999</c:v>
                </c:pt>
                <c:pt idx="6">
                  <c:v>0.11499999999999999</c:v>
                </c:pt>
                <c:pt idx="7">
                  <c:v>0.11199999999999999</c:v>
                </c:pt>
                <c:pt idx="8">
                  <c:v>0.128</c:v>
                </c:pt>
                <c:pt idx="9">
                  <c:v>0.15600000000000003</c:v>
                </c:pt>
                <c:pt idx="10">
                  <c:v>0.17400000000000004</c:v>
                </c:pt>
                <c:pt idx="11">
                  <c:v>0.22199999999999998</c:v>
                </c:pt>
                <c:pt idx="12">
                  <c:v>0.32399999999999995</c:v>
                </c:pt>
                <c:pt idx="13">
                  <c:v>0.43500000000000005</c:v>
                </c:pt>
                <c:pt idx="14">
                  <c:v>0.68500000000000005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inclined_incidence!$R$1</c:f>
              <c:strCache>
                <c:ptCount val="1"/>
                <c:pt idx="0">
                  <c:v>R_avg (geant) (unified ground)</c:v>
                </c:pt>
              </c:strCache>
            </c:strRef>
          </c:tx>
          <c:spPr>
            <a:ln w="28575">
              <a:noFill/>
            </a:ln>
          </c:spPr>
          <c:xVal>
            <c:numRef>
              <c:f>inclined_incidence!$C$2:$C$16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xVal>
          <c:yVal>
            <c:numRef>
              <c:f>inclined_incidence!$R$2:$R$16</c:f>
              <c:numCache>
                <c:formatCode>0.000</c:formatCode>
                <c:ptCount val="15"/>
                <c:pt idx="0">
                  <c:v>0.11799999999999999</c:v>
                </c:pt>
                <c:pt idx="1">
                  <c:v>0.127</c:v>
                </c:pt>
                <c:pt idx="2">
                  <c:v>0.11499999999999999</c:v>
                </c:pt>
                <c:pt idx="3">
                  <c:v>0.11599999999999999</c:v>
                </c:pt>
                <c:pt idx="4">
                  <c:v>0.11499999999999999</c:v>
                </c:pt>
                <c:pt idx="5">
                  <c:v>0.11299999999999999</c:v>
                </c:pt>
                <c:pt idx="6">
                  <c:v>0.10599999999999998</c:v>
                </c:pt>
                <c:pt idx="7">
                  <c:v>0.14300000000000002</c:v>
                </c:pt>
                <c:pt idx="8">
                  <c:v>0.11799999999999999</c:v>
                </c:pt>
                <c:pt idx="9">
                  <c:v>0.14900000000000002</c:v>
                </c:pt>
                <c:pt idx="10">
                  <c:v>0.21499999999999997</c:v>
                </c:pt>
                <c:pt idx="11">
                  <c:v>0.22999999999999998</c:v>
                </c:pt>
                <c:pt idx="12">
                  <c:v>0.30800000000000005</c:v>
                </c:pt>
                <c:pt idx="13">
                  <c:v>0.45999999999999996</c:v>
                </c:pt>
                <c:pt idx="14">
                  <c:v>0.70100000000000007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9184"/>
        <c:axId val="108107264"/>
      </c:scatterChart>
      <c:valAx>
        <c:axId val="1081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07264"/>
        <c:crosses val="autoZero"/>
        <c:crossBetween val="midCat"/>
      </c:valAx>
      <c:valAx>
        <c:axId val="1081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0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inclined_incidence!$G$49</c:f>
              <c:strCache>
                <c:ptCount val="1"/>
                <c:pt idx="0">
                  <c:v>R_avg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inclined_incidence!$C$50:$C$58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0.52100000000000002</c:v>
                </c:pt>
                <c:pt idx="8">
                  <c:v>0.52200000000000002</c:v>
                </c:pt>
              </c:numCache>
            </c:numRef>
          </c:xVal>
          <c:yVal>
            <c:numRef>
              <c:f>inclined_incidence!$G$50:$G$58</c:f>
              <c:numCache>
                <c:formatCode>0.000</c:formatCode>
                <c:ptCount val="9"/>
                <c:pt idx="0">
                  <c:v>0.11114594167974358</c:v>
                </c:pt>
                <c:pt idx="1">
                  <c:v>0.11175197782669871</c:v>
                </c:pt>
                <c:pt idx="2">
                  <c:v>0.11534369023826857</c:v>
                </c:pt>
                <c:pt idx="3">
                  <c:v>0.13276956971162351</c:v>
                </c:pt>
                <c:pt idx="4">
                  <c:v>0.28326782616520862</c:v>
                </c:pt>
                <c:pt idx="5">
                  <c:v>0.36082125828681932</c:v>
                </c:pt>
                <c:pt idx="6">
                  <c:v>0.56118230956815118</c:v>
                </c:pt>
                <c:pt idx="7">
                  <c:v>0.60728711661199442</c:v>
                </c:pt>
                <c:pt idx="8">
                  <c:v>0.67104545993150255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8512"/>
        <c:axId val="142417920"/>
      </c:scatterChart>
      <c:valAx>
        <c:axId val="1424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17920"/>
        <c:crosses val="autoZero"/>
        <c:crossBetween val="midCat"/>
      </c:valAx>
      <c:valAx>
        <c:axId val="142417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244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109536</xdr:rowOff>
    </xdr:from>
    <xdr:to>
      <xdr:col>13</xdr:col>
      <xdr:colOff>1190625</xdr:colOff>
      <xdr:row>46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60</xdr:row>
      <xdr:rowOff>61912</xdr:rowOff>
    </xdr:from>
    <xdr:to>
      <xdr:col>10</xdr:col>
      <xdr:colOff>1200150</xdr:colOff>
      <xdr:row>74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workbookViewId="0">
      <selection activeCell="C30" sqref="C30"/>
    </sheetView>
  </sheetViews>
  <sheetFormatPr defaultRowHeight="15" x14ac:dyDescent="0.25"/>
  <cols>
    <col min="4" max="4" width="14" bestFit="1" customWidth="1"/>
    <col min="5" max="5" width="15.7109375" bestFit="1" customWidth="1"/>
    <col min="10" max="10" width="12.140625" bestFit="1" customWidth="1"/>
    <col min="12" max="12" width="24.28515625" bestFit="1" customWidth="1"/>
    <col min="13" max="13" width="11.5703125" customWidth="1"/>
    <col min="14" max="14" width="10.7109375" customWidth="1"/>
    <col min="15" max="15" width="12.42578125" customWidth="1"/>
    <col min="17" max="17" width="12.140625" bestFit="1" customWidth="1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L1" t="s">
        <v>13</v>
      </c>
      <c r="M1" t="s">
        <v>5</v>
      </c>
      <c r="N1" t="s">
        <v>4</v>
      </c>
      <c r="O1" t="s">
        <v>6</v>
      </c>
      <c r="P1" t="s">
        <v>7</v>
      </c>
      <c r="Q1" t="s">
        <v>8</v>
      </c>
    </row>
    <row r="2" spans="2:17" x14ac:dyDescent="0.25">
      <c r="B2">
        <v>1</v>
      </c>
      <c r="C2">
        <v>2</v>
      </c>
      <c r="D2" s="1">
        <f>(4*B2*C2)/(B2+C2)^2</f>
        <v>0.88888888888888884</v>
      </c>
      <c r="E2">
        <f>G2/F2</f>
        <v>0.89900000000000002</v>
      </c>
      <c r="F2">
        <v>1000</v>
      </c>
      <c r="G2">
        <v>899</v>
      </c>
      <c r="H2" s="1">
        <f>E2*(1/G2)^0.5</f>
        <v>2.9983328701129901E-2</v>
      </c>
      <c r="I2" s="1">
        <f>ABS(E2-D2)</f>
        <v>1.0111111111111182E-2</v>
      </c>
      <c r="J2" s="2">
        <f>I2/H2</f>
        <v>0.33722443601567664</v>
      </c>
      <c r="L2">
        <f>N2/M2</f>
        <v>0.89700000000000002</v>
      </c>
      <c r="M2">
        <v>1000</v>
      </c>
      <c r="N2">
        <v>897</v>
      </c>
      <c r="O2" s="1">
        <f>L2*(1/N2)^0.5</f>
        <v>2.9949958263743873E-2</v>
      </c>
      <c r="P2" s="1">
        <f>ABS(L2-D2)</f>
        <v>8.11111111111118E-3</v>
      </c>
      <c r="Q2" s="2">
        <f>P2/O2</f>
        <v>0.27082211733597444</v>
      </c>
    </row>
    <row r="3" spans="2:17" x14ac:dyDescent="0.25">
      <c r="B3">
        <v>1</v>
      </c>
      <c r="C3">
        <v>3</v>
      </c>
      <c r="D3" s="1">
        <f>(4*B3*C3)/(B3+C3)^2</f>
        <v>0.75</v>
      </c>
      <c r="E3">
        <f t="shared" ref="E3:E11" si="0">G3/F3</f>
        <v>0.72599999999999998</v>
      </c>
      <c r="F3">
        <v>1000</v>
      </c>
      <c r="G3">
        <v>726</v>
      </c>
      <c r="H3" s="1">
        <f t="shared" ref="H3:H5" si="1">E3*(1/G3)^0.5</f>
        <v>2.694438717061496E-2</v>
      </c>
      <c r="I3" s="1">
        <f t="shared" ref="I3:I11" si="2">ABS(E3-D3)</f>
        <v>2.4000000000000021E-2</v>
      </c>
      <c r="J3" s="2">
        <f t="shared" ref="J3:J11" si="3">I3/H3</f>
        <v>0.89072354283024735</v>
      </c>
      <c r="L3">
        <f>N3/M3</f>
        <v>0.76100000000000001</v>
      </c>
      <c r="M3">
        <v>1000</v>
      </c>
      <c r="N3">
        <v>761</v>
      </c>
      <c r="O3" s="1">
        <f t="shared" ref="O3:O11" si="4">L3*(1/N3)^0.5</f>
        <v>2.7586228448267445E-2</v>
      </c>
      <c r="P3" s="1">
        <f t="shared" ref="P3:P11" si="5">ABS(L3-D3)</f>
        <v>1.100000000000001E-2</v>
      </c>
      <c r="Q3" s="2">
        <f t="shared" ref="Q3:Q11" si="6">P3/O3</f>
        <v>0.39874968847692788</v>
      </c>
    </row>
    <row r="4" spans="2:17" x14ac:dyDescent="0.25">
      <c r="B4">
        <v>1</v>
      </c>
      <c r="C4">
        <v>1.5</v>
      </c>
      <c r="D4" s="1">
        <f>(4*B4*C4)/(B4+C4)^2</f>
        <v>0.96</v>
      </c>
      <c r="E4">
        <f t="shared" si="0"/>
        <v>0.95299999999999996</v>
      </c>
      <c r="F4">
        <v>1000</v>
      </c>
      <c r="G4">
        <v>953</v>
      </c>
      <c r="H4" s="1">
        <f t="shared" si="1"/>
        <v>3.0870698080866264E-2</v>
      </c>
      <c r="I4" s="1">
        <f t="shared" si="2"/>
        <v>7.0000000000000062E-3</v>
      </c>
      <c r="J4" s="2">
        <f t="shared" si="3"/>
        <v>0.22675224193710811</v>
      </c>
      <c r="L4">
        <f>N4/M4</f>
        <v>0.96299999999999997</v>
      </c>
      <c r="M4">
        <v>1000</v>
      </c>
      <c r="N4">
        <v>963</v>
      </c>
      <c r="O4" s="1">
        <f t="shared" si="4"/>
        <v>3.1032241298365799E-2</v>
      </c>
      <c r="P4" s="1">
        <f t="shared" si="5"/>
        <v>3.0000000000000027E-3</v>
      </c>
      <c r="Q4" s="2">
        <f t="shared" si="6"/>
        <v>9.667364890456645E-2</v>
      </c>
    </row>
    <row r="5" spans="2:17" x14ac:dyDescent="0.25">
      <c r="B5">
        <v>1</v>
      </c>
      <c r="C5">
        <v>1.8</v>
      </c>
      <c r="D5" s="1">
        <f>(4*B5*C5)/(B5+C5)^2</f>
        <v>0.91836734693877564</v>
      </c>
      <c r="E5">
        <f t="shared" si="0"/>
        <v>0.89600000000000002</v>
      </c>
      <c r="F5">
        <v>1000</v>
      </c>
      <c r="G5">
        <v>896</v>
      </c>
      <c r="H5" s="1">
        <f>E5*(1/G5)^0.5</f>
        <v>2.9933259094191533E-2</v>
      </c>
      <c r="I5" s="1">
        <f t="shared" si="2"/>
        <v>2.2367346938775623E-2</v>
      </c>
      <c r="J5" s="2">
        <f t="shared" si="3"/>
        <v>0.74724061514290452</v>
      </c>
      <c r="L5">
        <f>N5/M5</f>
        <v>0.92400000000000004</v>
      </c>
      <c r="M5">
        <v>1000</v>
      </c>
      <c r="N5">
        <v>924</v>
      </c>
      <c r="O5" s="1">
        <f t="shared" si="4"/>
        <v>3.0397368307141327E-2</v>
      </c>
      <c r="P5" s="1">
        <f t="shared" si="5"/>
        <v>5.6326530612244019E-3</v>
      </c>
      <c r="Q5" s="2">
        <f t="shared" si="6"/>
        <v>0.18530068143764633</v>
      </c>
    </row>
    <row r="7" spans="2:17" x14ac:dyDescent="0.25">
      <c r="B7">
        <v>1</v>
      </c>
      <c r="C7">
        <v>1</v>
      </c>
      <c r="D7" s="1">
        <f>(4*B7*C7)/(B7+C7)^2</f>
        <v>1</v>
      </c>
      <c r="E7">
        <f t="shared" si="0"/>
        <v>1</v>
      </c>
      <c r="F7">
        <v>1000</v>
      </c>
      <c r="G7">
        <v>1000</v>
      </c>
      <c r="H7" s="1">
        <f>E7*(1/G7)^0.5</f>
        <v>3.1622776601683791E-2</v>
      </c>
      <c r="I7" s="1">
        <f t="shared" si="2"/>
        <v>0</v>
      </c>
      <c r="J7" s="2">
        <f t="shared" si="3"/>
        <v>0</v>
      </c>
      <c r="L7">
        <f>N7/M7</f>
        <v>1</v>
      </c>
      <c r="M7">
        <v>1000</v>
      </c>
      <c r="N7">
        <v>1000</v>
      </c>
      <c r="O7" s="1">
        <f t="shared" si="4"/>
        <v>3.1622776601683791E-2</v>
      </c>
      <c r="P7" s="1">
        <f t="shared" si="5"/>
        <v>0</v>
      </c>
      <c r="Q7" s="2">
        <f t="shared" si="6"/>
        <v>0</v>
      </c>
    </row>
    <row r="8" spans="2:17" x14ac:dyDescent="0.25">
      <c r="B8">
        <v>1.5</v>
      </c>
      <c r="C8">
        <v>1</v>
      </c>
      <c r="D8" s="1">
        <f t="shared" ref="D8:D11" si="7">(4*B8*C8)/(B8+C8)^2</f>
        <v>0.96</v>
      </c>
      <c r="E8">
        <f t="shared" si="0"/>
        <v>0.95399999999999996</v>
      </c>
      <c r="F8">
        <v>1000</v>
      </c>
      <c r="G8">
        <v>954</v>
      </c>
      <c r="H8" s="1">
        <f>E8*(1/G8)^0.5</f>
        <v>3.0886890422961003E-2</v>
      </c>
      <c r="I8" s="1">
        <f t="shared" si="2"/>
        <v>6.0000000000000053E-3</v>
      </c>
      <c r="J8" s="2">
        <f t="shared" si="3"/>
        <v>0.19425717247145299</v>
      </c>
      <c r="L8">
        <f>N8/M8</f>
        <v>0.96199999999999997</v>
      </c>
      <c r="M8">
        <v>1000</v>
      </c>
      <c r="N8">
        <v>962</v>
      </c>
      <c r="O8" s="1">
        <f t="shared" si="4"/>
        <v>3.1016124838541645E-2</v>
      </c>
      <c r="P8" s="1">
        <f t="shared" si="5"/>
        <v>2.0000000000000018E-3</v>
      </c>
      <c r="Q8" s="2">
        <f t="shared" si="6"/>
        <v>6.4482588021916157E-2</v>
      </c>
    </row>
    <row r="9" spans="2:17" x14ac:dyDescent="0.25">
      <c r="B9">
        <v>1.8</v>
      </c>
      <c r="C9">
        <v>1</v>
      </c>
      <c r="D9" s="1">
        <f t="shared" si="7"/>
        <v>0.91836734693877564</v>
      </c>
      <c r="E9">
        <f t="shared" si="0"/>
        <v>0.92</v>
      </c>
      <c r="F9">
        <v>1000</v>
      </c>
      <c r="G9">
        <v>920</v>
      </c>
      <c r="H9" s="1">
        <f>E9*(1/G9)^0.5</f>
        <v>3.0331501776206204E-2</v>
      </c>
      <c r="I9" s="1">
        <f t="shared" si="2"/>
        <v>1.6326530612243983E-3</v>
      </c>
      <c r="J9" s="2">
        <f t="shared" si="3"/>
        <v>5.3826977420061227E-2</v>
      </c>
      <c r="L9">
        <f>N9/M9</f>
        <v>0.91900000000000004</v>
      </c>
      <c r="M9">
        <v>1000</v>
      </c>
      <c r="N9">
        <v>919</v>
      </c>
      <c r="O9" s="1">
        <f t="shared" si="4"/>
        <v>3.0315012782448237E-2</v>
      </c>
      <c r="P9" s="1">
        <f t="shared" si="5"/>
        <v>6.3265306122439746E-4</v>
      </c>
      <c r="Q9" s="2">
        <f t="shared" si="6"/>
        <v>2.0869298844257471E-2</v>
      </c>
    </row>
    <row r="10" spans="2:17" x14ac:dyDescent="0.25">
      <c r="B10">
        <v>2</v>
      </c>
      <c r="C10">
        <v>1</v>
      </c>
      <c r="D10" s="1">
        <f t="shared" si="7"/>
        <v>0.88888888888888884</v>
      </c>
      <c r="E10">
        <f t="shared" si="0"/>
        <v>0.89800000000000002</v>
      </c>
      <c r="F10">
        <v>1000</v>
      </c>
      <c r="G10">
        <v>898</v>
      </c>
      <c r="H10" s="1">
        <f>E10*(1/G10)^0.5</f>
        <v>2.9966648127543394E-2</v>
      </c>
      <c r="I10" s="1">
        <f t="shared" si="2"/>
        <v>9.1111111111111809E-3</v>
      </c>
      <c r="J10" s="2">
        <f t="shared" si="3"/>
        <v>0.30404171572118005</v>
      </c>
      <c r="L10">
        <f>N10/M10</f>
        <v>0.90300000000000002</v>
      </c>
      <c r="M10">
        <v>1000</v>
      </c>
      <c r="N10">
        <v>903</v>
      </c>
      <c r="O10" s="1">
        <f t="shared" si="4"/>
        <v>3.0049958402633442E-2</v>
      </c>
      <c r="P10" s="1">
        <f t="shared" si="5"/>
        <v>1.4111111111111185E-2</v>
      </c>
      <c r="Q10" s="2">
        <f t="shared" si="6"/>
        <v>0.46958837420136168</v>
      </c>
    </row>
    <row r="11" spans="2:17" x14ac:dyDescent="0.25">
      <c r="B11">
        <v>3</v>
      </c>
      <c r="C11">
        <v>1</v>
      </c>
      <c r="D11" s="1">
        <f t="shared" si="7"/>
        <v>0.75</v>
      </c>
      <c r="E11">
        <f t="shared" si="0"/>
        <v>0.73399999999999999</v>
      </c>
      <c r="F11">
        <v>1000</v>
      </c>
      <c r="G11">
        <v>734</v>
      </c>
      <c r="H11" s="1">
        <f>E11*(1/G11)^0.5</f>
        <v>2.7092434368288131E-2</v>
      </c>
      <c r="I11" s="1">
        <f t="shared" si="2"/>
        <v>1.6000000000000014E-2</v>
      </c>
      <c r="J11" s="2">
        <f t="shared" si="3"/>
        <v>0.59057077642045031</v>
      </c>
      <c r="L11">
        <f>N11/M11</f>
        <v>0.72499999999999998</v>
      </c>
      <c r="M11">
        <v>1000</v>
      </c>
      <c r="N11">
        <v>725</v>
      </c>
      <c r="O11" s="1">
        <f t="shared" si="4"/>
        <v>2.6925824035672515E-2</v>
      </c>
      <c r="P11" s="1">
        <f t="shared" si="5"/>
        <v>2.5000000000000022E-2</v>
      </c>
      <c r="Q11" s="2">
        <f t="shared" si="6"/>
        <v>0.9284766908852603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13" sqref="B13"/>
    </sheetView>
  </sheetViews>
  <sheetFormatPr defaultRowHeight="15" x14ac:dyDescent="0.25"/>
  <cols>
    <col min="1" max="1" width="13.7109375" customWidth="1"/>
    <col min="2" max="2" width="9.7109375" customWidth="1"/>
    <col min="3" max="4" width="16.5703125" bestFit="1" customWidth="1"/>
    <col min="7" max="7" width="10.140625" customWidth="1"/>
    <col min="8" max="8" width="7.85546875" customWidth="1"/>
    <col min="9" max="9" width="12.140625" bestFit="1" customWidth="1"/>
  </cols>
  <sheetData>
    <row r="1" spans="1:9" x14ac:dyDescent="0.25">
      <c r="A1" t="s">
        <v>10</v>
      </c>
      <c r="B1" t="s">
        <v>9</v>
      </c>
      <c r="C1" t="s">
        <v>12</v>
      </c>
      <c r="D1" t="s">
        <v>11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>
        <v>10</v>
      </c>
      <c r="C2" s="1">
        <f>EXP(-B2/A2)</f>
        <v>3.5673993347252395E-2</v>
      </c>
      <c r="D2">
        <f>F2/E2</f>
        <v>3.2000000000000001E-2</v>
      </c>
      <c r="E2">
        <v>1000</v>
      </c>
      <c r="F2">
        <v>32</v>
      </c>
      <c r="G2" s="1">
        <f>D2*(1/F2)^0.5</f>
        <v>5.656854249492381E-3</v>
      </c>
      <c r="H2" s="1">
        <f>ABS(D2-C2)</f>
        <v>3.6739933472523939E-3</v>
      </c>
      <c r="I2" s="1">
        <f>H2/G2</f>
        <v>0.64947640246910732</v>
      </c>
    </row>
    <row r="3" spans="1:9" x14ac:dyDescent="0.25">
      <c r="A3">
        <v>4</v>
      </c>
      <c r="B3">
        <v>10</v>
      </c>
      <c r="C3" s="1">
        <f t="shared" ref="C3:C9" si="0">EXP(-B3/A3)</f>
        <v>8.20849986238988E-2</v>
      </c>
      <c r="D3">
        <f t="shared" ref="D3:D9" si="1">F3/E3</f>
        <v>7.2999999999999995E-2</v>
      </c>
      <c r="E3">
        <v>1000</v>
      </c>
      <c r="F3">
        <v>73</v>
      </c>
      <c r="G3" s="1">
        <f t="shared" ref="G3:G9" si="2">D3*(1/F3)^0.5</f>
        <v>8.5440037453175296E-3</v>
      </c>
      <c r="H3" s="1">
        <f t="shared" ref="H3:H9" si="3">ABS(D3-C3)</f>
        <v>9.0849986238988045E-3</v>
      </c>
      <c r="I3" s="1">
        <f t="shared" ref="I3:I9" si="4">H3/G3</f>
        <v>1.0633186612163839</v>
      </c>
    </row>
    <row r="4" spans="1:9" x14ac:dyDescent="0.25">
      <c r="A4">
        <v>5</v>
      </c>
      <c r="B4">
        <v>10</v>
      </c>
      <c r="C4" s="1">
        <f t="shared" si="0"/>
        <v>0.1353352832366127</v>
      </c>
      <c r="D4">
        <f t="shared" si="1"/>
        <v>0.13600000000000001</v>
      </c>
      <c r="E4">
        <v>1000</v>
      </c>
      <c r="F4">
        <v>136</v>
      </c>
      <c r="G4" s="1">
        <f t="shared" si="2"/>
        <v>1.1661903789690602E-2</v>
      </c>
      <c r="H4" s="1">
        <f t="shared" si="3"/>
        <v>6.6471676338730745E-4</v>
      </c>
      <c r="I4" s="1">
        <f t="shared" si="4"/>
        <v>5.6998992220715521E-2</v>
      </c>
    </row>
    <row r="5" spans="1:9" x14ac:dyDescent="0.25">
      <c r="A5">
        <v>6</v>
      </c>
      <c r="B5">
        <v>10</v>
      </c>
      <c r="C5" s="1">
        <f t="shared" si="0"/>
        <v>0.18887560283756183</v>
      </c>
      <c r="D5">
        <f t="shared" si="1"/>
        <v>0.192</v>
      </c>
      <c r="E5">
        <v>1000</v>
      </c>
      <c r="F5">
        <v>192</v>
      </c>
      <c r="G5" s="1">
        <f t="shared" si="2"/>
        <v>1.3856406460551017E-2</v>
      </c>
      <c r="H5" s="1">
        <f t="shared" si="3"/>
        <v>3.124397162438175E-3</v>
      </c>
      <c r="I5" s="1">
        <f t="shared" si="4"/>
        <v>0.22548394284862291</v>
      </c>
    </row>
    <row r="6" spans="1:9" x14ac:dyDescent="0.25">
      <c r="A6">
        <v>7</v>
      </c>
      <c r="B6">
        <v>10</v>
      </c>
      <c r="C6" s="1">
        <f t="shared" si="0"/>
        <v>0.23965103644177579</v>
      </c>
      <c r="D6">
        <f t="shared" si="1"/>
        <v>0.23499999999999999</v>
      </c>
      <c r="E6">
        <v>1000</v>
      </c>
      <c r="F6">
        <v>235</v>
      </c>
      <c r="G6" s="1">
        <f t="shared" si="2"/>
        <v>1.5329709716755893E-2</v>
      </c>
      <c r="H6" s="1">
        <f t="shared" si="3"/>
        <v>4.6510364417758077E-3</v>
      </c>
      <c r="I6" s="1">
        <f t="shared" si="4"/>
        <v>0.30340016397649505</v>
      </c>
    </row>
    <row r="7" spans="1:9" x14ac:dyDescent="0.25">
      <c r="A7">
        <v>8</v>
      </c>
      <c r="B7">
        <v>10</v>
      </c>
      <c r="C7" s="1">
        <f t="shared" si="0"/>
        <v>0.28650479686019009</v>
      </c>
      <c r="D7">
        <f t="shared" si="1"/>
        <v>0.28699999999999998</v>
      </c>
      <c r="E7">
        <v>1000</v>
      </c>
      <c r="F7">
        <v>287</v>
      </c>
      <c r="G7" s="1">
        <f t="shared" si="2"/>
        <v>1.6941074346097415E-2</v>
      </c>
      <c r="H7" s="1">
        <f t="shared" si="3"/>
        <v>4.9520313980988551E-4</v>
      </c>
      <c r="I7" s="1">
        <f t="shared" si="4"/>
        <v>2.923091710083674E-2</v>
      </c>
    </row>
    <row r="8" spans="1:9" x14ac:dyDescent="0.25">
      <c r="A8">
        <v>9</v>
      </c>
      <c r="B8">
        <v>10</v>
      </c>
      <c r="C8" s="1">
        <f t="shared" si="0"/>
        <v>0.32919298780790557</v>
      </c>
      <c r="D8">
        <f t="shared" si="1"/>
        <v>0.33172000000000001</v>
      </c>
      <c r="E8">
        <v>100000</v>
      </c>
      <c r="F8">
        <v>33172</v>
      </c>
      <c r="G8" s="3">
        <f t="shared" si="2"/>
        <v>1.821318203939114E-3</v>
      </c>
      <c r="H8" s="3">
        <f>ABS(D8-C8)</f>
        <v>2.5270121920944466E-3</v>
      </c>
      <c r="I8" s="1">
        <f t="shared" si="4"/>
        <v>1.3874633145537503</v>
      </c>
    </row>
    <row r="9" spans="1:9" x14ac:dyDescent="0.25">
      <c r="A9">
        <v>10</v>
      </c>
      <c r="B9">
        <v>10</v>
      </c>
      <c r="C9" s="1">
        <f t="shared" si="0"/>
        <v>0.36787944117144233</v>
      </c>
      <c r="D9">
        <f t="shared" si="1"/>
        <v>0.35499999999999998</v>
      </c>
      <c r="E9">
        <v>1000</v>
      </c>
      <c r="F9">
        <v>355</v>
      </c>
      <c r="G9" s="1">
        <f t="shared" si="2"/>
        <v>1.8841443681416773E-2</v>
      </c>
      <c r="H9" s="1">
        <f t="shared" si="3"/>
        <v>1.2879441171442352E-2</v>
      </c>
      <c r="I9" s="1">
        <f t="shared" si="4"/>
        <v>0.68356976191507468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topLeftCell="A19" workbookViewId="0">
      <selection activeCell="A24" sqref="A24"/>
    </sheetView>
  </sheetViews>
  <sheetFormatPr defaultRowHeight="15" x14ac:dyDescent="0.25"/>
  <cols>
    <col min="9" max="9" width="10.28515625" customWidth="1"/>
    <col min="10" max="10" width="9.5703125" customWidth="1"/>
    <col min="11" max="11" width="20" bestFit="1" customWidth="1"/>
    <col min="12" max="12" width="11.42578125" customWidth="1"/>
    <col min="13" max="13" width="10.140625" customWidth="1"/>
    <col min="14" max="14" width="20" bestFit="1" customWidth="1"/>
    <col min="16" max="16" width="7.5703125" bestFit="1" customWidth="1"/>
    <col min="17" max="17" width="9.5703125" customWidth="1"/>
    <col min="18" max="18" width="28.5703125" bestFit="1" customWidth="1"/>
    <col min="21" max="21" width="12.140625" bestFit="1" customWidth="1"/>
  </cols>
  <sheetData>
    <row r="1" spans="1:21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I1" t="s">
        <v>5</v>
      </c>
      <c r="J1" t="s">
        <v>4</v>
      </c>
      <c r="K1" t="s">
        <v>19</v>
      </c>
      <c r="L1" t="s">
        <v>6</v>
      </c>
      <c r="M1" t="s">
        <v>7</v>
      </c>
      <c r="N1" t="s">
        <v>21</v>
      </c>
      <c r="P1" t="s">
        <v>5</v>
      </c>
      <c r="Q1" t="s">
        <v>4</v>
      </c>
      <c r="R1" t="s">
        <v>20</v>
      </c>
      <c r="S1" t="s">
        <v>6</v>
      </c>
      <c r="T1" t="s">
        <v>7</v>
      </c>
      <c r="U1" t="s">
        <v>21</v>
      </c>
    </row>
    <row r="2" spans="1:21" x14ac:dyDescent="0.25">
      <c r="A2">
        <v>1</v>
      </c>
      <c r="B2">
        <v>2</v>
      </c>
      <c r="C2">
        <v>0.1</v>
      </c>
      <c r="D2">
        <f>ASIN(SIN(C2)*(A2/B2))</f>
        <v>4.9937460992958517E-2</v>
      </c>
      <c r="E2">
        <f>(SIN(C2-D2)/SIN(C2+D2))^2</f>
        <v>0.11222756138510318</v>
      </c>
      <c r="F2">
        <f>(TAN(C2-D2)/TAN(C2+D2))^2</f>
        <v>0.10999885189563879</v>
      </c>
      <c r="G2" s="1">
        <f>AVERAGE(E2:F2)</f>
        <v>0.11111320664037098</v>
      </c>
      <c r="I2">
        <v>1000</v>
      </c>
      <c r="J2">
        <v>886</v>
      </c>
      <c r="K2" s="1">
        <f>1 - J2/I2</f>
        <v>0.11399999999999999</v>
      </c>
      <c r="L2" s="1">
        <f>K2*(1/J2)^0.5</f>
        <v>3.8299049018953551E-3</v>
      </c>
      <c r="M2" s="1">
        <f>ABS(K2-G2)</f>
        <v>2.8867933596290057E-3</v>
      </c>
      <c r="N2" s="4">
        <f>M2/K2</f>
        <v>2.532274876867549E-2</v>
      </c>
      <c r="P2">
        <v>1000</v>
      </c>
      <c r="Q2">
        <v>882</v>
      </c>
      <c r="R2" s="1">
        <f>1 - Q2/P2</f>
        <v>0.11799999999999999</v>
      </c>
      <c r="S2" s="1">
        <f>R2*(1/Q2)^0.5</f>
        <v>3.9732666752386953E-3</v>
      </c>
      <c r="T2" s="1">
        <f>ABS(R2-G2)</f>
        <v>6.8867933596290093E-3</v>
      </c>
      <c r="U2" s="4">
        <f>T2/R2</f>
        <v>5.8362655590076355E-2</v>
      </c>
    </row>
    <row r="3" spans="1:21" x14ac:dyDescent="0.25">
      <c r="A3">
        <v>1</v>
      </c>
      <c r="B3">
        <v>2</v>
      </c>
      <c r="C3">
        <v>0.2</v>
      </c>
      <c r="D3">
        <f t="shared" ref="D3:D16" si="0">ASIN(SIN(C3)*(A3/B3))</f>
        <v>9.9498757144650507E-2</v>
      </c>
      <c r="E3">
        <f t="shared" ref="E3:E16" si="1">(SIN(C3-D3)/SIN(C3+D3))^2</f>
        <v>0.11564171088304556</v>
      </c>
      <c r="F3">
        <f t="shared" ref="F3:F16" si="2">(TAN(C3-D3)/TAN(C3+D3))^2</f>
        <v>0.10664875584891179</v>
      </c>
      <c r="G3" s="1">
        <f t="shared" ref="G3:G16" si="3">AVERAGE(E3:F3)</f>
        <v>0.11114523336597867</v>
      </c>
      <c r="I3">
        <v>1000</v>
      </c>
      <c r="J3">
        <v>900</v>
      </c>
      <c r="K3" s="1">
        <f t="shared" ref="K3:K16" si="4">1 - J3/I3</f>
        <v>9.9999999999999978E-2</v>
      </c>
      <c r="L3" s="1">
        <f t="shared" ref="L3:L16" si="5">K3*(1/J3)^0.5</f>
        <v>3.3333333333333327E-3</v>
      </c>
      <c r="M3" s="1">
        <f t="shared" ref="M3:M16" si="6">ABS(K3-G3)</f>
        <v>1.1145233365978696E-2</v>
      </c>
      <c r="N3" s="4">
        <f t="shared" ref="N3:N16" si="7">M3/K3</f>
        <v>0.11145233365978699</v>
      </c>
      <c r="P3">
        <v>1000</v>
      </c>
      <c r="Q3">
        <v>873</v>
      </c>
      <c r="R3" s="1">
        <f t="shared" ref="R3:R16" si="8">1 - Q3/P3</f>
        <v>0.127</v>
      </c>
      <c r="S3" s="1">
        <f t="shared" ref="S3:S16" si="9">R3*(1/Q3)^0.5</f>
        <v>4.2982987657323212E-3</v>
      </c>
      <c r="T3" s="1">
        <f t="shared" ref="T3:T16" si="10">ABS(R3-G3)</f>
        <v>1.5854766634021328E-2</v>
      </c>
      <c r="U3" s="4">
        <f>T3/R3</f>
        <v>0.12484068215764825</v>
      </c>
    </row>
    <row r="4" spans="1:21" x14ac:dyDescent="0.25">
      <c r="A4">
        <v>1</v>
      </c>
      <c r="B4">
        <v>2</v>
      </c>
      <c r="C4">
        <v>0.3</v>
      </c>
      <c r="D4">
        <f t="shared" si="0"/>
        <v>0.1483031311875703</v>
      </c>
      <c r="E4">
        <f t="shared" si="1"/>
        <v>0.1215534962754188</v>
      </c>
      <c r="F4">
        <f t="shared" si="2"/>
        <v>0.10102452444929133</v>
      </c>
      <c r="G4" s="1">
        <f t="shared" si="3"/>
        <v>0.11128901036235506</v>
      </c>
      <c r="I4">
        <v>1000</v>
      </c>
      <c r="J4">
        <v>905</v>
      </c>
      <c r="K4" s="1">
        <f t="shared" si="4"/>
        <v>9.4999999999999973E-2</v>
      </c>
      <c r="L4" s="1">
        <f t="shared" si="5"/>
        <v>3.1579068527440336E-3</v>
      </c>
      <c r="M4" s="1">
        <f t="shared" si="6"/>
        <v>1.6289010362355083E-2</v>
      </c>
      <c r="N4" s="4">
        <f t="shared" si="7"/>
        <v>0.17146326697215883</v>
      </c>
      <c r="P4">
        <v>1000</v>
      </c>
      <c r="Q4">
        <v>885</v>
      </c>
      <c r="R4" s="1">
        <f t="shared" si="8"/>
        <v>0.11499999999999999</v>
      </c>
      <c r="S4" s="1">
        <f t="shared" si="9"/>
        <v>3.8656827113536817E-3</v>
      </c>
      <c r="T4" s="1">
        <f t="shared" si="10"/>
        <v>3.7109896376449347E-3</v>
      </c>
      <c r="U4" s="4">
        <f>T4/R4</f>
        <v>3.226947510995596E-2</v>
      </c>
    </row>
    <row r="5" spans="1:21" x14ac:dyDescent="0.25">
      <c r="A5">
        <v>1</v>
      </c>
      <c r="B5">
        <v>2</v>
      </c>
      <c r="C5">
        <v>0.4</v>
      </c>
      <c r="D5">
        <f t="shared" si="0"/>
        <v>0.19596093781005267</v>
      </c>
      <c r="E5">
        <f t="shared" si="1"/>
        <v>0.13031508174935058</v>
      </c>
      <c r="F5">
        <f t="shared" si="2"/>
        <v>9.3079277674923716E-2</v>
      </c>
      <c r="G5" s="1">
        <f t="shared" si="3"/>
        <v>0.11169717971213715</v>
      </c>
      <c r="I5">
        <v>100000</v>
      </c>
      <c r="J5">
        <v>88677</v>
      </c>
      <c r="K5" s="1">
        <f t="shared" si="4"/>
        <v>0.11323000000000005</v>
      </c>
      <c r="L5" s="1">
        <f t="shared" si="5"/>
        <v>3.8023843271972575E-4</v>
      </c>
      <c r="M5" s="1">
        <f t="shared" si="6"/>
        <v>1.5328202878629044E-3</v>
      </c>
      <c r="N5" s="4">
        <f t="shared" si="7"/>
        <v>1.353722765930322E-2</v>
      </c>
      <c r="P5">
        <v>1000</v>
      </c>
      <c r="Q5">
        <v>884</v>
      </c>
      <c r="R5" s="1">
        <f t="shared" si="8"/>
        <v>0.11599999999999999</v>
      </c>
      <c r="S5" s="1">
        <f t="shared" si="9"/>
        <v>3.9015022051786118E-3</v>
      </c>
      <c r="T5" s="1">
        <f t="shared" si="10"/>
        <v>4.3028202878628435E-3</v>
      </c>
      <c r="U5" s="4">
        <f>T5/R5</f>
        <v>3.7093278343645203E-2</v>
      </c>
    </row>
    <row r="6" spans="1:21" x14ac:dyDescent="0.25">
      <c r="A6">
        <v>1</v>
      </c>
      <c r="B6">
        <v>2</v>
      </c>
      <c r="C6">
        <v>0.5</v>
      </c>
      <c r="D6">
        <f t="shared" si="0"/>
        <v>0.24206998348730621</v>
      </c>
      <c r="E6">
        <f t="shared" si="1"/>
        <v>0.14246089336725554</v>
      </c>
      <c r="F6">
        <f t="shared" si="2"/>
        <v>8.2781524905537154E-2</v>
      </c>
      <c r="G6" s="1">
        <f t="shared" si="3"/>
        <v>0.11262120913639634</v>
      </c>
      <c r="I6">
        <v>1000</v>
      </c>
      <c r="J6">
        <v>874</v>
      </c>
      <c r="K6" s="1">
        <f t="shared" si="4"/>
        <v>0.126</v>
      </c>
      <c r="L6" s="1">
        <f t="shared" si="5"/>
        <v>4.2620135763979522E-3</v>
      </c>
      <c r="M6" s="1">
        <f t="shared" si="6"/>
        <v>1.3378790863603662E-2</v>
      </c>
      <c r="N6" s="4">
        <f t="shared" si="7"/>
        <v>0.10618087986987033</v>
      </c>
      <c r="P6">
        <v>1000</v>
      </c>
      <c r="Q6">
        <v>885</v>
      </c>
      <c r="R6" s="1">
        <f>1 - Q6/P6</f>
        <v>0.11499999999999999</v>
      </c>
      <c r="S6" s="1">
        <f t="shared" si="9"/>
        <v>3.8656827113536817E-3</v>
      </c>
      <c r="T6" s="1">
        <f t="shared" si="10"/>
        <v>2.3787908636036526E-3</v>
      </c>
      <c r="U6" s="4">
        <f t="shared" ref="U3:U16" si="11">T6/R6</f>
        <v>2.0685137944379588E-2</v>
      </c>
    </row>
    <row r="7" spans="1:21" x14ac:dyDescent="0.25">
      <c r="A7">
        <v>1</v>
      </c>
      <c r="B7">
        <v>2</v>
      </c>
      <c r="C7">
        <v>0.6</v>
      </c>
      <c r="D7">
        <f t="shared" si="0"/>
        <v>0.28621291967868862</v>
      </c>
      <c r="E7">
        <f t="shared" si="1"/>
        <v>0.15875288030064619</v>
      </c>
      <c r="F7">
        <f t="shared" si="2"/>
        <v>7.0164833982688801E-2</v>
      </c>
      <c r="G7" s="1">
        <f t="shared" si="3"/>
        <v>0.11445885714166749</v>
      </c>
      <c r="I7">
        <v>1000</v>
      </c>
      <c r="J7">
        <v>886</v>
      </c>
      <c r="K7" s="1">
        <f t="shared" si="4"/>
        <v>0.11399999999999999</v>
      </c>
      <c r="L7" s="1">
        <f t="shared" si="5"/>
        <v>3.8299049018953551E-3</v>
      </c>
      <c r="M7" s="1">
        <f t="shared" si="6"/>
        <v>4.5885714166750413E-4</v>
      </c>
      <c r="N7" s="4">
        <f t="shared" si="7"/>
        <v>4.0250626462061774E-3</v>
      </c>
      <c r="P7">
        <v>1000</v>
      </c>
      <c r="Q7">
        <v>887</v>
      </c>
      <c r="R7" s="1">
        <f t="shared" si="8"/>
        <v>0.11299999999999999</v>
      </c>
      <c r="S7" s="1">
        <f t="shared" si="9"/>
        <v>3.7941686699828709E-3</v>
      </c>
      <c r="T7" s="1">
        <f t="shared" si="10"/>
        <v>1.458857141667505E-3</v>
      </c>
      <c r="U7" s="4">
        <f t="shared" si="11"/>
        <v>1.2910240191747833E-2</v>
      </c>
    </row>
    <row r="8" spans="1:21" x14ac:dyDescent="0.25">
      <c r="A8">
        <v>1</v>
      </c>
      <c r="B8">
        <v>2</v>
      </c>
      <c r="C8">
        <v>0.7</v>
      </c>
      <c r="D8">
        <f t="shared" si="0"/>
        <v>0.32795621267811875</v>
      </c>
      <c r="E8">
        <f t="shared" si="1"/>
        <v>0.18024402269524478</v>
      </c>
      <c r="F8">
        <f t="shared" si="2"/>
        <v>5.5420808341462062E-2</v>
      </c>
      <c r="G8" s="1">
        <f t="shared" si="3"/>
        <v>0.11783241551835343</v>
      </c>
      <c r="I8">
        <v>1000</v>
      </c>
      <c r="J8">
        <v>885</v>
      </c>
      <c r="K8" s="1">
        <f t="shared" si="4"/>
        <v>0.11499999999999999</v>
      </c>
      <c r="L8" s="1">
        <f t="shared" si="5"/>
        <v>3.8656827113536817E-3</v>
      </c>
      <c r="M8" s="1">
        <f t="shared" si="6"/>
        <v>2.8324155183534344E-3</v>
      </c>
      <c r="N8" s="4">
        <f t="shared" si="7"/>
        <v>2.4629700159595085E-2</v>
      </c>
      <c r="P8">
        <v>1000</v>
      </c>
      <c r="Q8">
        <v>894</v>
      </c>
      <c r="R8" s="1">
        <f t="shared" si="8"/>
        <v>0.10599999999999998</v>
      </c>
      <c r="S8" s="1">
        <f t="shared" si="9"/>
        <v>3.5451703290804507E-3</v>
      </c>
      <c r="T8" s="1">
        <f t="shared" si="10"/>
        <v>1.1832415518353442E-2</v>
      </c>
      <c r="U8" s="4">
        <f t="shared" si="11"/>
        <v>0.11162656149390042</v>
      </c>
    </row>
    <row r="9" spans="1:21" x14ac:dyDescent="0.25">
      <c r="A9">
        <v>1</v>
      </c>
      <c r="B9">
        <v>2</v>
      </c>
      <c r="C9">
        <v>0.8</v>
      </c>
      <c r="D9">
        <f t="shared" si="0"/>
        <v>0.36685132177884405</v>
      </c>
      <c r="E9">
        <f t="shared" si="1"/>
        <v>0.2083634561819262</v>
      </c>
      <c r="F9">
        <f t="shared" si="2"/>
        <v>3.9073217176199125E-2</v>
      </c>
      <c r="G9" s="1">
        <f t="shared" si="3"/>
        <v>0.12371833667906267</v>
      </c>
      <c r="I9">
        <v>1000</v>
      </c>
      <c r="J9">
        <v>888</v>
      </c>
      <c r="K9" s="1">
        <f t="shared" si="4"/>
        <v>0.11199999999999999</v>
      </c>
      <c r="L9" s="1">
        <f t="shared" si="5"/>
        <v>3.7584739091985355E-3</v>
      </c>
      <c r="M9" s="1">
        <f t="shared" si="6"/>
        <v>1.1718336679062677E-2</v>
      </c>
      <c r="N9" s="4">
        <f t="shared" si="7"/>
        <v>0.10462800606305962</v>
      </c>
      <c r="P9">
        <v>1000</v>
      </c>
      <c r="Q9">
        <v>857</v>
      </c>
      <c r="R9" s="1">
        <f t="shared" si="8"/>
        <v>0.14300000000000002</v>
      </c>
      <c r="S9" s="1">
        <f t="shared" si="9"/>
        <v>4.8847869476488599E-3</v>
      </c>
      <c r="T9" s="1">
        <f t="shared" si="10"/>
        <v>1.9281663320937351E-2</v>
      </c>
      <c r="U9" s="4">
        <f t="shared" si="11"/>
        <v>0.1348368064401213</v>
      </c>
    </row>
    <row r="10" spans="1:21" x14ac:dyDescent="0.25">
      <c r="A10">
        <v>1</v>
      </c>
      <c r="B10">
        <v>2</v>
      </c>
      <c r="C10">
        <v>0.9</v>
      </c>
      <c r="D10">
        <f t="shared" si="0"/>
        <v>0.40243878832708113</v>
      </c>
      <c r="E10">
        <f t="shared" si="1"/>
        <v>0.24502609778445925</v>
      </c>
      <c r="F10">
        <f t="shared" si="2"/>
        <v>2.2307946650007678E-2</v>
      </c>
      <c r="G10" s="1">
        <f t="shared" si="3"/>
        <v>0.13366702221723345</v>
      </c>
      <c r="I10">
        <v>1000</v>
      </c>
      <c r="J10">
        <v>872</v>
      </c>
      <c r="K10" s="1">
        <f t="shared" si="4"/>
        <v>0.128</v>
      </c>
      <c r="L10" s="1">
        <f t="shared" si="5"/>
        <v>4.3346269534630172E-3</v>
      </c>
      <c r="M10" s="1">
        <f t="shared" si="6"/>
        <v>5.6670222172334472E-3</v>
      </c>
      <c r="N10" s="4">
        <f t="shared" si="7"/>
        <v>4.4273611072136308E-2</v>
      </c>
      <c r="P10">
        <v>1000</v>
      </c>
      <c r="Q10">
        <v>882</v>
      </c>
      <c r="R10" s="1">
        <f t="shared" si="8"/>
        <v>0.11799999999999999</v>
      </c>
      <c r="S10" s="1">
        <f t="shared" si="9"/>
        <v>3.9732666752386953E-3</v>
      </c>
      <c r="T10" s="1">
        <f t="shared" si="10"/>
        <v>1.5667022217233456E-2</v>
      </c>
      <c r="U10" s="4">
        <f t="shared" si="11"/>
        <v>0.13277137472231743</v>
      </c>
    </row>
    <row r="11" spans="1:21" x14ac:dyDescent="0.25">
      <c r="A11">
        <v>1</v>
      </c>
      <c r="B11">
        <v>2</v>
      </c>
      <c r="C11">
        <v>1</v>
      </c>
      <c r="D11">
        <f t="shared" si="0"/>
        <v>0.43425591062383628</v>
      </c>
      <c r="E11">
        <f t="shared" si="1"/>
        <v>0.29276761051123756</v>
      </c>
      <c r="F11">
        <f t="shared" si="2"/>
        <v>7.6113996550304175E-3</v>
      </c>
      <c r="G11" s="1">
        <f t="shared" si="3"/>
        <v>0.150189505083134</v>
      </c>
      <c r="I11">
        <v>1000</v>
      </c>
      <c r="J11">
        <v>844</v>
      </c>
      <c r="K11" s="1">
        <f t="shared" si="4"/>
        <v>0.15600000000000003</v>
      </c>
      <c r="L11" s="1">
        <f t="shared" si="5"/>
        <v>5.3697414484078125E-3</v>
      </c>
      <c r="M11" s="1">
        <f t="shared" si="6"/>
        <v>5.8104949168660269E-3</v>
      </c>
      <c r="N11" s="4">
        <f t="shared" si="7"/>
        <v>3.7246762287602729E-2</v>
      </c>
      <c r="P11">
        <v>1000</v>
      </c>
      <c r="Q11">
        <v>851</v>
      </c>
      <c r="R11" s="1">
        <f t="shared" si="8"/>
        <v>0.14900000000000002</v>
      </c>
      <c r="S11" s="1">
        <f t="shared" si="9"/>
        <v>5.1076542179234047E-3</v>
      </c>
      <c r="T11" s="1">
        <f t="shared" si="10"/>
        <v>1.1895050831339793E-3</v>
      </c>
      <c r="U11" s="4">
        <f t="shared" si="11"/>
        <v>7.9832555915032161E-3</v>
      </c>
    </row>
    <row r="12" spans="1:21" x14ac:dyDescent="0.25">
      <c r="A12">
        <v>1</v>
      </c>
      <c r="B12">
        <v>2</v>
      </c>
      <c r="C12">
        <v>1.1000000000000001</v>
      </c>
      <c r="D12">
        <f t="shared" si="0"/>
        <v>0.461848477035326</v>
      </c>
      <c r="E12">
        <f t="shared" si="1"/>
        <v>0.3549009226019838</v>
      </c>
      <c r="F12">
        <f t="shared" si="2"/>
        <v>4.404406098877159E-5</v>
      </c>
      <c r="G12" s="1">
        <f t="shared" si="3"/>
        <v>0.1774724833314863</v>
      </c>
      <c r="I12">
        <v>1000</v>
      </c>
      <c r="J12">
        <v>826</v>
      </c>
      <c r="K12" s="1">
        <f t="shared" si="4"/>
        <v>0.17400000000000004</v>
      </c>
      <c r="L12" s="1">
        <f t="shared" si="5"/>
        <v>6.0542343055612242E-3</v>
      </c>
      <c r="M12" s="1">
        <f t="shared" si="6"/>
        <v>3.4724833314862535E-3</v>
      </c>
      <c r="N12" s="4">
        <f t="shared" si="7"/>
        <v>1.9956800755668119E-2</v>
      </c>
      <c r="P12">
        <v>1000</v>
      </c>
      <c r="Q12">
        <v>785</v>
      </c>
      <c r="R12" s="1">
        <f t="shared" si="8"/>
        <v>0.21499999999999997</v>
      </c>
      <c r="S12" s="1">
        <f t="shared" si="9"/>
        <v>7.6736790601686818E-3</v>
      </c>
      <c r="T12" s="1">
        <f t="shared" si="10"/>
        <v>3.7527516668513672E-2</v>
      </c>
      <c r="U12" s="4">
        <f t="shared" si="11"/>
        <v>0.17454658915587756</v>
      </c>
    </row>
    <row r="13" spans="1:21" x14ac:dyDescent="0.25">
      <c r="A13">
        <v>1</v>
      </c>
      <c r="B13">
        <v>2</v>
      </c>
      <c r="C13">
        <v>1.2</v>
      </c>
      <c r="D13">
        <f t="shared" si="0"/>
        <v>0.48478658167115751</v>
      </c>
      <c r="E13">
        <f t="shared" si="1"/>
        <v>0.43568219016905468</v>
      </c>
      <c r="F13">
        <f t="shared" si="2"/>
        <v>9.8897023263913551E-3</v>
      </c>
      <c r="G13" s="1">
        <f t="shared" si="3"/>
        <v>0.22278594624772302</v>
      </c>
      <c r="I13">
        <v>1000</v>
      </c>
      <c r="J13">
        <v>778</v>
      </c>
      <c r="K13" s="1">
        <f t="shared" si="4"/>
        <v>0.22199999999999998</v>
      </c>
      <c r="L13" s="1">
        <f t="shared" si="5"/>
        <v>7.9590856071410278E-3</v>
      </c>
      <c r="M13" s="1">
        <f t="shared" si="6"/>
        <v>7.8594624772304611E-4</v>
      </c>
      <c r="N13" s="4">
        <f t="shared" si="7"/>
        <v>3.5402984131668747E-3</v>
      </c>
      <c r="P13">
        <v>1000</v>
      </c>
      <c r="Q13">
        <v>770</v>
      </c>
      <c r="R13" s="1">
        <f t="shared" si="8"/>
        <v>0.22999999999999998</v>
      </c>
      <c r="S13" s="1">
        <f t="shared" si="9"/>
        <v>8.2886246567991425E-3</v>
      </c>
      <c r="T13" s="1">
        <f t="shared" si="10"/>
        <v>7.214053752276961E-3</v>
      </c>
      <c r="U13" s="4">
        <f t="shared" si="11"/>
        <v>3.1365451096856352E-2</v>
      </c>
    </row>
    <row r="14" spans="1:21" x14ac:dyDescent="0.25">
      <c r="A14">
        <v>1</v>
      </c>
      <c r="B14">
        <v>2</v>
      </c>
      <c r="C14">
        <v>1.3</v>
      </c>
      <c r="D14">
        <f t="shared" si="0"/>
        <v>0.50268383132524008</v>
      </c>
      <c r="E14">
        <f t="shared" si="1"/>
        <v>0.54046128302815777</v>
      </c>
      <c r="F14">
        <f t="shared" si="2"/>
        <v>5.8482674172338045E-2</v>
      </c>
      <c r="G14" s="1">
        <f t="shared" si="3"/>
        <v>0.29947197860024788</v>
      </c>
      <c r="I14">
        <v>1000</v>
      </c>
      <c r="J14">
        <v>676</v>
      </c>
      <c r="K14" s="1">
        <f t="shared" si="4"/>
        <v>0.32399999999999995</v>
      </c>
      <c r="L14" s="1">
        <f t="shared" si="5"/>
        <v>1.246153846153846E-2</v>
      </c>
      <c r="M14" s="1">
        <f t="shared" si="6"/>
        <v>2.4528021399752076E-2</v>
      </c>
      <c r="N14" s="4">
        <f t="shared" si="7"/>
        <v>7.5703769752321237E-2</v>
      </c>
      <c r="P14">
        <v>1000</v>
      </c>
      <c r="Q14">
        <v>692</v>
      </c>
      <c r="R14" s="1">
        <f t="shared" si="8"/>
        <v>0.30800000000000005</v>
      </c>
      <c r="S14" s="1">
        <f t="shared" si="9"/>
        <v>1.1708403187553467E-2</v>
      </c>
      <c r="T14" s="1">
        <f t="shared" si="10"/>
        <v>8.5280213997521725E-3</v>
      </c>
      <c r="U14" s="4">
        <f t="shared" si="11"/>
        <v>2.7688381168026528E-2</v>
      </c>
    </row>
    <row r="15" spans="1:21" x14ac:dyDescent="0.25">
      <c r="A15">
        <v>1</v>
      </c>
      <c r="B15">
        <v>2</v>
      </c>
      <c r="C15">
        <v>1.4</v>
      </c>
      <c r="D15">
        <f t="shared" si="0"/>
        <v>0.51521834917826825</v>
      </c>
      <c r="E15">
        <f t="shared" si="1"/>
        <v>0.67577503662432736</v>
      </c>
      <c r="F15">
        <f t="shared" si="2"/>
        <v>0.19200224376836597</v>
      </c>
      <c r="G15" s="1">
        <f t="shared" si="3"/>
        <v>0.43388864019634665</v>
      </c>
      <c r="I15">
        <v>1000</v>
      </c>
      <c r="J15">
        <v>565</v>
      </c>
      <c r="K15" s="1">
        <f t="shared" si="4"/>
        <v>0.43500000000000005</v>
      </c>
      <c r="L15" s="1">
        <f t="shared" si="5"/>
        <v>1.8300587543157703E-2</v>
      </c>
      <c r="M15" s="1">
        <f t="shared" si="6"/>
        <v>1.1113598036534E-3</v>
      </c>
      <c r="N15" s="4">
        <f t="shared" si="7"/>
        <v>2.5548501233411494E-3</v>
      </c>
      <c r="P15">
        <v>1000</v>
      </c>
      <c r="Q15">
        <v>540</v>
      </c>
      <c r="R15" s="1">
        <f t="shared" si="8"/>
        <v>0.45999999999999996</v>
      </c>
      <c r="S15" s="1">
        <f t="shared" si="9"/>
        <v>1.979524821394902E-2</v>
      </c>
      <c r="T15" s="1">
        <f t="shared" si="10"/>
        <v>2.6111359803653311E-2</v>
      </c>
      <c r="U15" s="4">
        <f t="shared" si="11"/>
        <v>5.6763825660115896E-2</v>
      </c>
    </row>
    <row r="16" spans="1:21" x14ac:dyDescent="0.25">
      <c r="A16">
        <v>1</v>
      </c>
      <c r="B16">
        <v>2</v>
      </c>
      <c r="C16">
        <v>1.5</v>
      </c>
      <c r="D16">
        <f t="shared" si="0"/>
        <v>0.52215310825393069</v>
      </c>
      <c r="E16">
        <f t="shared" si="1"/>
        <v>0.84932344646638303</v>
      </c>
      <c r="F16">
        <f t="shared" si="2"/>
        <v>0.51747672790931654</v>
      </c>
      <c r="G16" s="1">
        <f t="shared" si="3"/>
        <v>0.68340008718784984</v>
      </c>
      <c r="I16">
        <v>1000</v>
      </c>
      <c r="J16">
        <v>315</v>
      </c>
      <c r="K16" s="1">
        <f t="shared" si="4"/>
        <v>0.68500000000000005</v>
      </c>
      <c r="L16" s="1">
        <f t="shared" si="5"/>
        <v>3.8595377632602262E-2</v>
      </c>
      <c r="M16" s="1">
        <f t="shared" si="6"/>
        <v>1.5999128121502171E-3</v>
      </c>
      <c r="N16" s="4">
        <f t="shared" si="7"/>
        <v>2.3356391418251341E-3</v>
      </c>
      <c r="P16">
        <v>1000</v>
      </c>
      <c r="Q16">
        <v>299</v>
      </c>
      <c r="R16" s="1">
        <f t="shared" si="8"/>
        <v>0.70100000000000007</v>
      </c>
      <c r="S16" s="1">
        <f t="shared" si="9"/>
        <v>4.0539876730833445E-2</v>
      </c>
      <c r="T16" s="1">
        <f t="shared" si="10"/>
        <v>1.7599912812150231E-2</v>
      </c>
      <c r="U16" s="4">
        <f t="shared" si="11"/>
        <v>2.5106865637874794E-2</v>
      </c>
    </row>
    <row r="49" spans="1:21" x14ac:dyDescent="0.25">
      <c r="A49" t="s">
        <v>0</v>
      </c>
      <c r="B49" t="s">
        <v>1</v>
      </c>
      <c r="C49" t="s">
        <v>14</v>
      </c>
      <c r="D49" t="s">
        <v>15</v>
      </c>
      <c r="E49" t="s">
        <v>16</v>
      </c>
      <c r="F49" t="s">
        <v>17</v>
      </c>
      <c r="G49" t="s">
        <v>18</v>
      </c>
      <c r="I49" t="s">
        <v>5</v>
      </c>
      <c r="J49" t="s">
        <v>4</v>
      </c>
      <c r="K49" t="s">
        <v>19</v>
      </c>
      <c r="L49" t="s">
        <v>6</v>
      </c>
      <c r="M49" t="s">
        <v>7</v>
      </c>
      <c r="N49" t="s">
        <v>21</v>
      </c>
      <c r="P49" t="s">
        <v>5</v>
      </c>
      <c r="Q49" t="s">
        <v>4</v>
      </c>
      <c r="R49" t="s">
        <v>20</v>
      </c>
      <c r="S49" t="s">
        <v>6</v>
      </c>
      <c r="T49" t="s">
        <v>7</v>
      </c>
      <c r="U49" t="s">
        <v>21</v>
      </c>
    </row>
    <row r="50" spans="1:21" x14ac:dyDescent="0.25">
      <c r="A50">
        <v>2</v>
      </c>
      <c r="B50">
        <v>1</v>
      </c>
      <c r="C50">
        <v>0.1</v>
      </c>
      <c r="D50">
        <f>ASIN(SIN(C50)*(A50/B50))</f>
        <v>0.20101789573813217</v>
      </c>
      <c r="E50">
        <f>(SIN(C50-D50)/SIN(C50+D50))^2</f>
        <v>0.11568884336124154</v>
      </c>
      <c r="F50">
        <f>(TAN(C50-D50)/TAN(C50+D50))^2</f>
        <v>0.10660303999824562</v>
      </c>
      <c r="G50" s="1">
        <f>AVERAGE(E50:F50)</f>
        <v>0.11114594167974358</v>
      </c>
      <c r="I50">
        <v>1000</v>
      </c>
      <c r="K50" s="1">
        <f>1 - J50/I50</f>
        <v>1</v>
      </c>
      <c r="L50" s="1" t="e">
        <f>K50*(1/J50)^0.5</f>
        <v>#DIV/0!</v>
      </c>
      <c r="M50" s="1">
        <f>ABS(K50-G50)</f>
        <v>0.88885405832025643</v>
      </c>
      <c r="N50" s="4">
        <f>M50/K50</f>
        <v>0.88885405832025643</v>
      </c>
      <c r="P50">
        <v>1000</v>
      </c>
      <c r="R50" s="1">
        <f>1 - Q50/P50</f>
        <v>1</v>
      </c>
      <c r="S50" s="1" t="e">
        <f>R50*(1/Q50)^0.5</f>
        <v>#DIV/0!</v>
      </c>
      <c r="T50" s="1">
        <f>ABS(R50-G50)</f>
        <v>0.88885405832025643</v>
      </c>
      <c r="U50" s="4">
        <f>T50/R50</f>
        <v>0.88885405832025643</v>
      </c>
    </row>
    <row r="51" spans="1:21" x14ac:dyDescent="0.25">
      <c r="A51">
        <v>2</v>
      </c>
      <c r="B51">
        <v>1</v>
      </c>
      <c r="C51">
        <v>0.2</v>
      </c>
      <c r="D51">
        <f t="shared" ref="D51:D64" si="12">ASIN(SIN(C51)*(A51/B51))</f>
        <v>0.40861492137750627</v>
      </c>
      <c r="E51">
        <f t="shared" ref="E51:E64" si="13">(SIN(C51-D51)/SIN(C51+D51))^2</f>
        <v>0.13121906386821144</v>
      </c>
      <c r="F51">
        <f t="shared" ref="F51:F64" si="14">(TAN(C51-D51)/TAN(C51+D51))^2</f>
        <v>9.2284891785185993E-2</v>
      </c>
      <c r="G51" s="1">
        <f t="shared" ref="G51:G64" si="15">AVERAGE(E51:F51)</f>
        <v>0.11175197782669871</v>
      </c>
      <c r="I51">
        <v>1000</v>
      </c>
      <c r="K51" s="1">
        <f t="shared" ref="K51:K64" si="16">1 - J51/I51</f>
        <v>1</v>
      </c>
      <c r="L51" s="1" t="e">
        <f t="shared" ref="L51:L64" si="17">K51*(1/J51)^0.5</f>
        <v>#DIV/0!</v>
      </c>
      <c r="M51" s="1">
        <f t="shared" ref="M51:M64" si="18">ABS(K51-G51)</f>
        <v>0.88824802217330134</v>
      </c>
      <c r="N51" s="4">
        <f t="shared" ref="N51:N64" si="19">M51/K51</f>
        <v>0.88824802217330134</v>
      </c>
      <c r="P51">
        <v>1000</v>
      </c>
      <c r="R51" s="1">
        <f t="shared" ref="R51:R53" si="20">1 - Q51/P51</f>
        <v>1</v>
      </c>
      <c r="S51" s="1" t="e">
        <f t="shared" ref="S51:S64" si="21">R51*(1/Q51)^0.5</f>
        <v>#DIV/0!</v>
      </c>
      <c r="T51" s="1">
        <f t="shared" ref="T51:T64" si="22">ABS(R51-G51)</f>
        <v>0.88824802217330134</v>
      </c>
      <c r="U51" s="4">
        <f>T51/R51</f>
        <v>0.88824802217330134</v>
      </c>
    </row>
    <row r="52" spans="1:21" x14ac:dyDescent="0.25">
      <c r="A52">
        <v>2</v>
      </c>
      <c r="B52">
        <v>1</v>
      </c>
      <c r="C52">
        <v>0.3</v>
      </c>
      <c r="D52">
        <f t="shared" si="12"/>
        <v>0.63234804034205594</v>
      </c>
      <c r="E52">
        <f t="shared" si="13"/>
        <v>0.1650754967712138</v>
      </c>
      <c r="F52">
        <f t="shared" si="14"/>
        <v>6.5611883705323323E-2</v>
      </c>
      <c r="G52" s="1">
        <f t="shared" si="15"/>
        <v>0.11534369023826857</v>
      </c>
      <c r="I52">
        <v>1000</v>
      </c>
      <c r="K52" s="1">
        <f t="shared" si="16"/>
        <v>1</v>
      </c>
      <c r="L52" s="1" t="e">
        <f t="shared" si="17"/>
        <v>#DIV/0!</v>
      </c>
      <c r="M52" s="1">
        <f t="shared" si="18"/>
        <v>0.88465630976173149</v>
      </c>
      <c r="N52" s="4">
        <f t="shared" si="19"/>
        <v>0.88465630976173149</v>
      </c>
      <c r="P52">
        <v>1000</v>
      </c>
      <c r="R52" s="1">
        <f t="shared" si="20"/>
        <v>1</v>
      </c>
      <c r="S52" s="1" t="e">
        <f t="shared" si="21"/>
        <v>#DIV/0!</v>
      </c>
      <c r="T52" s="1">
        <f t="shared" si="22"/>
        <v>0.88465630976173149</v>
      </c>
      <c r="U52" s="4">
        <f>T52/R52</f>
        <v>0.88465630976173149</v>
      </c>
    </row>
    <row r="53" spans="1:21" x14ac:dyDescent="0.25">
      <c r="A53">
        <v>2</v>
      </c>
      <c r="B53">
        <v>1</v>
      </c>
      <c r="C53">
        <v>0.4</v>
      </c>
      <c r="D53">
        <f t="shared" si="12"/>
        <v>0.89280897890050259</v>
      </c>
      <c r="E53">
        <f t="shared" si="13"/>
        <v>0.24205428972566725</v>
      </c>
      <c r="F53">
        <f t="shared" si="14"/>
        <v>2.3484849697579791E-2</v>
      </c>
      <c r="G53" s="1">
        <f t="shared" si="15"/>
        <v>0.13276956971162351</v>
      </c>
      <c r="I53">
        <v>1000</v>
      </c>
      <c r="K53" s="1">
        <f t="shared" si="16"/>
        <v>1</v>
      </c>
      <c r="L53" s="1" t="e">
        <f t="shared" si="17"/>
        <v>#DIV/0!</v>
      </c>
      <c r="M53" s="1">
        <f t="shared" si="18"/>
        <v>0.86723043028837643</v>
      </c>
      <c r="N53" s="4">
        <f t="shared" si="19"/>
        <v>0.86723043028837643</v>
      </c>
      <c r="P53">
        <v>1000</v>
      </c>
      <c r="R53" s="1">
        <f t="shared" si="20"/>
        <v>1</v>
      </c>
      <c r="S53" s="1" t="e">
        <f t="shared" si="21"/>
        <v>#DIV/0!</v>
      </c>
      <c r="T53" s="1">
        <f t="shared" si="22"/>
        <v>0.86723043028837643</v>
      </c>
      <c r="U53" s="4">
        <f>T53/R53</f>
        <v>0.86723043028837643</v>
      </c>
    </row>
    <row r="54" spans="1:21" x14ac:dyDescent="0.25">
      <c r="A54">
        <v>2</v>
      </c>
      <c r="B54">
        <v>1</v>
      </c>
      <c r="C54">
        <v>0.5</v>
      </c>
      <c r="D54">
        <f t="shared" si="12"/>
        <v>1.2829273751703354</v>
      </c>
      <c r="E54">
        <f t="shared" si="13"/>
        <v>0.52060701830682576</v>
      </c>
      <c r="F54">
        <f t="shared" si="14"/>
        <v>4.5928634023591507E-2</v>
      </c>
      <c r="G54" s="1">
        <f t="shared" si="15"/>
        <v>0.28326782616520862</v>
      </c>
      <c r="I54">
        <v>1000</v>
      </c>
      <c r="K54" s="1">
        <f t="shared" si="16"/>
        <v>1</v>
      </c>
      <c r="L54" s="1" t="e">
        <f t="shared" si="17"/>
        <v>#DIV/0!</v>
      </c>
      <c r="M54" s="1">
        <f t="shared" si="18"/>
        <v>0.71673217383479138</v>
      </c>
      <c r="N54" s="4">
        <f t="shared" si="19"/>
        <v>0.71673217383479138</v>
      </c>
      <c r="P54">
        <v>1000</v>
      </c>
      <c r="R54" s="1">
        <f>1 - Q54/P54</f>
        <v>1</v>
      </c>
      <c r="S54" s="1" t="e">
        <f t="shared" si="21"/>
        <v>#DIV/0!</v>
      </c>
      <c r="T54" s="1">
        <f t="shared" si="22"/>
        <v>0.71673217383479138</v>
      </c>
      <c r="U54" s="4">
        <f t="shared" ref="U54:U64" si="23">T54/R54</f>
        <v>0.71673217383479138</v>
      </c>
    </row>
    <row r="55" spans="1:21" x14ac:dyDescent="0.25">
      <c r="A55">
        <v>2</v>
      </c>
      <c r="B55">
        <v>1</v>
      </c>
      <c r="C55">
        <v>0.51</v>
      </c>
      <c r="D55">
        <f t="shared" si="12"/>
        <v>1.352900556725589</v>
      </c>
      <c r="E55">
        <f t="shared" si="13"/>
        <v>0.60777586582438603</v>
      </c>
      <c r="F55">
        <f t="shared" si="14"/>
        <v>0.1138666507492526</v>
      </c>
      <c r="G55" s="1">
        <f t="shared" si="15"/>
        <v>0.36082125828681932</v>
      </c>
      <c r="I55">
        <v>1000</v>
      </c>
      <c r="K55" s="1"/>
      <c r="L55" s="1"/>
      <c r="M55" s="1"/>
      <c r="N55" s="4"/>
      <c r="R55" s="1"/>
      <c r="S55" s="1"/>
      <c r="T55" s="1"/>
      <c r="U55" s="4"/>
    </row>
    <row r="56" spans="1:21" x14ac:dyDescent="0.25">
      <c r="A56">
        <v>2</v>
      </c>
      <c r="B56">
        <v>1</v>
      </c>
      <c r="C56">
        <v>0.52</v>
      </c>
      <c r="D56">
        <f t="shared" si="12"/>
        <v>1.4590267051790404</v>
      </c>
      <c r="E56">
        <f t="shared" si="13"/>
        <v>0.77305421413460618</v>
      </c>
      <c r="F56">
        <f t="shared" si="14"/>
        <v>0.34931040500169608</v>
      </c>
      <c r="G56" s="1">
        <f t="shared" si="15"/>
        <v>0.56118230956815118</v>
      </c>
      <c r="I56">
        <v>1000</v>
      </c>
      <c r="K56" s="1"/>
      <c r="L56" s="1"/>
      <c r="M56" s="1"/>
      <c r="N56" s="4"/>
      <c r="R56" s="1"/>
      <c r="S56" s="1"/>
      <c r="T56" s="1"/>
      <c r="U56" s="4"/>
    </row>
    <row r="57" spans="1:21" x14ac:dyDescent="0.25">
      <c r="A57">
        <v>2</v>
      </c>
      <c r="B57">
        <v>1</v>
      </c>
      <c r="C57">
        <v>0.52100000000000002</v>
      </c>
      <c r="D57">
        <f t="shared" si="12"/>
        <v>1.4758440327836004</v>
      </c>
      <c r="E57">
        <f t="shared" si="13"/>
        <v>0.80344674293101648</v>
      </c>
      <c r="F57">
        <f t="shared" si="14"/>
        <v>0.41112749029297241</v>
      </c>
      <c r="G57" s="1">
        <f t="shared" si="15"/>
        <v>0.60728711661199442</v>
      </c>
      <c r="I57">
        <v>1000</v>
      </c>
      <c r="K57" s="1"/>
      <c r="L57" s="1"/>
      <c r="M57" s="1"/>
      <c r="N57" s="4"/>
      <c r="R57" s="1"/>
      <c r="S57" s="1"/>
      <c r="T57" s="1"/>
      <c r="U57" s="4"/>
    </row>
    <row r="58" spans="1:21" x14ac:dyDescent="0.25">
      <c r="A58">
        <v>2</v>
      </c>
      <c r="B58">
        <v>1</v>
      </c>
      <c r="C58">
        <v>0.52200000000000002</v>
      </c>
      <c r="D58">
        <f t="shared" si="12"/>
        <v>1.4963420778310075</v>
      </c>
      <c r="E58">
        <f t="shared" si="13"/>
        <v>0.84220389134530393</v>
      </c>
      <c r="F58">
        <f t="shared" si="14"/>
        <v>0.49988702851770123</v>
      </c>
      <c r="G58" s="1">
        <f t="shared" si="15"/>
        <v>0.67104545993150255</v>
      </c>
      <c r="I58">
        <v>1000</v>
      </c>
      <c r="K58" s="1"/>
      <c r="L58" s="1"/>
      <c r="M58" s="1"/>
      <c r="N58" s="4"/>
      <c r="R58" s="1"/>
      <c r="S58" s="1"/>
      <c r="T58" s="1"/>
      <c r="U58" s="4"/>
    </row>
    <row r="59" spans="1:21" x14ac:dyDescent="0.25">
      <c r="G59" s="1"/>
      <c r="K59" s="1"/>
      <c r="L59" s="1"/>
      <c r="M59" s="1"/>
      <c r="N59" s="4"/>
      <c r="R59" s="1"/>
      <c r="S59" s="1"/>
      <c r="T59" s="1"/>
      <c r="U59" s="4"/>
    </row>
    <row r="60" spans="1:21" x14ac:dyDescent="0.25">
      <c r="G60" s="1"/>
      <c r="K60" s="1"/>
      <c r="L60" s="1"/>
      <c r="M60" s="1"/>
      <c r="N60" s="4"/>
      <c r="R60" s="1"/>
      <c r="S60" s="1"/>
      <c r="T60" s="1"/>
      <c r="U60" s="4"/>
    </row>
    <row r="61" spans="1:21" x14ac:dyDescent="0.25">
      <c r="G61" s="1"/>
      <c r="K61" s="1"/>
      <c r="L61" s="1"/>
      <c r="M61" s="1"/>
      <c r="N61" s="4"/>
      <c r="R61" s="1"/>
      <c r="S61" s="1"/>
      <c r="T61" s="1"/>
      <c r="U61" s="4"/>
    </row>
    <row r="62" spans="1:21" x14ac:dyDescent="0.25">
      <c r="G62" s="1"/>
      <c r="K62" s="1"/>
      <c r="L62" s="1"/>
      <c r="M62" s="1"/>
      <c r="N62" s="4"/>
      <c r="R62" s="1"/>
      <c r="S62" s="1"/>
      <c r="T62" s="1"/>
      <c r="U62" s="4"/>
    </row>
    <row r="63" spans="1:21" x14ac:dyDescent="0.25">
      <c r="G63" s="1"/>
      <c r="K63" s="1"/>
      <c r="L63" s="1"/>
      <c r="M63" s="1"/>
      <c r="N63" s="4"/>
      <c r="R63" s="1"/>
      <c r="S63" s="1"/>
      <c r="T63" s="1"/>
      <c r="U63" s="4"/>
    </row>
    <row r="64" spans="1:21" x14ac:dyDescent="0.25">
      <c r="G64" s="1"/>
      <c r="K64" s="1"/>
      <c r="L64" s="1"/>
      <c r="M64" s="1"/>
      <c r="N64" s="4"/>
      <c r="R64" s="1"/>
      <c r="S64" s="1"/>
      <c r="T64" s="1"/>
      <c r="U6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normal_incidence</vt:lpstr>
      <vt:lpstr>absorption</vt:lpstr>
      <vt:lpstr>inclined_incidence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2014-11-27T07:22:02Z</dcterms:modified>
</cp:coreProperties>
</file>