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Grease_NoAbs_CathRefl(Motta)" sheetId="1" r:id="rId1"/>
  </sheets>
  <calcPr calcId="152511"/>
  <fileRecoveryPr repairLoad="1"/>
</workbook>
</file>

<file path=xl/calcChain.xml><?xml version="1.0" encoding="utf-8"?>
<calcChain xmlns="http://schemas.openxmlformats.org/spreadsheetml/2006/main">
  <c r="B6" i="1" l="1"/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H5" i="1"/>
  <c r="H13" i="1"/>
  <c r="H14" i="1"/>
  <c r="H15" i="1"/>
  <c r="H16" i="1"/>
  <c r="H17" i="1"/>
  <c r="H18" i="1"/>
  <c r="H19" i="1"/>
  <c r="H20" i="1"/>
  <c r="H21" i="1"/>
  <c r="H22" i="1"/>
  <c r="I13" i="1" l="1"/>
  <c r="I20" i="1"/>
  <c r="J3" i="1"/>
  <c r="I19" i="1" l="1"/>
  <c r="I18" i="1"/>
  <c r="I11" i="1"/>
  <c r="I17" i="1"/>
  <c r="I8" i="1"/>
  <c r="I16" i="1"/>
  <c r="I15" i="1"/>
  <c r="I22" i="1"/>
  <c r="I14" i="1"/>
  <c r="I21" i="1"/>
  <c r="I10" i="1"/>
  <c r="I9" i="1"/>
  <c r="I7" i="1"/>
  <c r="H7" i="1"/>
  <c r="I6" i="1"/>
  <c r="I3" i="1"/>
  <c r="I5" i="1"/>
  <c r="I12" i="1"/>
  <c r="I4" i="1"/>
  <c r="H4" i="1"/>
  <c r="H6" i="1"/>
  <c r="H8" i="1"/>
  <c r="H9" i="1"/>
  <c r="H10" i="1"/>
  <c r="H11" i="1"/>
  <c r="H12" i="1"/>
  <c r="H3" i="1"/>
</calcChain>
</file>

<file path=xl/sharedStrings.xml><?xml version="1.0" encoding="utf-8"?>
<sst xmlns="http://schemas.openxmlformats.org/spreadsheetml/2006/main" count="28" uniqueCount="22">
  <si>
    <t>unified</t>
  </si>
  <si>
    <t>ground</t>
  </si>
  <si>
    <t>LYSO:Ce (pure)</t>
  </si>
  <si>
    <t>no circle (grease) light coll.</t>
  </si>
  <si>
    <t>SigmaAlpha</t>
  </si>
  <si>
    <t>ratio</t>
  </si>
  <si>
    <t>light yield</t>
  </si>
  <si>
    <t xml:space="preserve"> N_p.e. experiment</t>
  </si>
  <si>
    <t>eff</t>
  </si>
  <si>
    <t>1e</t>
  </si>
  <si>
    <t>grease</t>
  </si>
  <si>
    <t>glass</t>
  </si>
  <si>
    <t>cathode</t>
  </si>
  <si>
    <t>Motta</t>
  </si>
  <si>
    <t>ratio exp</t>
  </si>
  <si>
    <t>3.5x3.5</t>
  </si>
  <si>
    <t>3.5x8.95</t>
  </si>
  <si>
    <t>LFS-3 (pure)</t>
  </si>
  <si>
    <t>Polydimethylsiloxane</t>
  </si>
  <si>
    <t>FusedSilica</t>
  </si>
  <si>
    <t>LFS abslen</t>
  </si>
  <si>
    <t>420 [mm]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</si>
</sst>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0" fontId="0" fillId="0" borderId="0" xfId="0" applyAlignment="1"/>
    <xf numFmtId="0" fontId="0" fillId="0" borderId="0" xfId="0" applyAlignment="1">
      <alignment horizontal="center"/>
    </xf>
    <xf numFmtId="2" fontId="0" fillId="0" borderId="0" xfId="0" applyNumberFormat="1" applyFill="1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'Grease_NoAbs_CathRefl(Motta)'!$G$2</c:f>
              <c:strCache>
                <c:ptCount val="1"/>
                <c:pt idx="0">
                  <c:v>3.5x8.95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'Grease_NoAbs_CathRefl(Motta)'!$E$3:$E$22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xVal>
          <c:yVal>
            <c:numRef>
              <c:f>'Grease_NoAbs_CathRefl(Motta)'!$I$3:$I$22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'Grease_NoAbs_CathRefl(Motta)'!$H$2</c:f>
              <c:strCache>
                <c:ptCount val="1"/>
                <c:pt idx="0">
                  <c:v>3.5x3.5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'Grease_NoAbs_CathRefl(Motta)'!$E$3:$E$22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xVal>
          <c:yVal>
            <c:numRef>
              <c:f>'Grease_NoAbs_CathRefl(Motta)'!$H$3:$H$23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148008"/>
        <c:axId val="211148400"/>
      </c:scatterChart>
      <c:valAx>
        <c:axId val="211148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1148400"/>
        <c:crosses val="autoZero"/>
        <c:crossBetween val="midCat"/>
      </c:valAx>
      <c:valAx>
        <c:axId val="211148400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1148008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'Grease_NoAbs_CathRefl(Motta)'!$D$2</c:f>
              <c:strCache>
                <c:ptCount val="1"/>
                <c:pt idx="0">
                  <c:v>ratio exp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'Grease_NoAbs_CathRefl(Motta)'!$E$3:$E$22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xVal>
          <c:yVal>
            <c:numRef>
              <c:f>'Grease_NoAbs_CathRefl(Motta)'!$D$3:$D$22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'Grease_NoAbs_CathRefl(Motta)'!$J$2</c:f>
              <c:strCache>
                <c:ptCount val="1"/>
                <c:pt idx="0">
                  <c:v>ratio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'Grease_NoAbs_CathRefl(Motta)'!$E$3:$E$22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xVal>
          <c:yVal>
            <c:numRef>
              <c:f>'Grease_NoAbs_CathRefl(Motta)'!$J$3:$J$22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149184"/>
        <c:axId val="211149576"/>
      </c:scatterChart>
      <c:valAx>
        <c:axId val="211149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1149576"/>
        <c:crosses val="autoZero"/>
        <c:crossBetween val="midCat"/>
      </c:valAx>
      <c:valAx>
        <c:axId val="211149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1149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714374</xdr:colOff>
      <xdr:row>25</xdr:row>
      <xdr:rowOff>128587</xdr:rowOff>
    </xdr:from>
    <xdr:to>
      <xdr:col>8</xdr:col>
      <xdr:colOff>619124</xdr:colOff>
      <xdr:row>45</xdr:row>
      <xdr:rowOff>161925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676275</xdr:colOff>
      <xdr:row>25</xdr:row>
      <xdr:rowOff>119062</xdr:rowOff>
    </xdr:from>
    <xdr:to>
      <xdr:col>18</xdr:col>
      <xdr:colOff>552450</xdr:colOff>
      <xdr:row>46</xdr:row>
      <xdr:rowOff>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2"/>
  <sheetViews>
    <sheetView tabSelected="1" topLeftCell="F1" zoomScaleNormal="100" workbookViewId="0">
      <selection activeCell="M6" sqref="M6"/>
    </sheetView>
  </sheetViews>
  <sheetFormatPr defaultRowHeight="15" x14ac:dyDescent="0.25"/>
  <cols>
    <col min="1" max="1" width="14.28515625" bestFit="1" customWidth="1"/>
    <col min="2" max="2" width="25.140625" bestFit="1" customWidth="1"/>
    <col min="3" max="4" width="17.85546875" customWidth="1"/>
    <col min="5" max="6" width="24.28515625" customWidth="1"/>
    <col min="7" max="7" width="18" customWidth="1"/>
    <col min="8" max="8" width="16.28515625" bestFit="1" customWidth="1"/>
    <col min="9" max="9" width="11.7109375" customWidth="1"/>
    <col min="10" max="10" width="11.5703125" customWidth="1"/>
    <col min="14" max="14" width="14.28515625" bestFit="1" customWidth="1"/>
    <col min="16" max="16" width="20.5703125" bestFit="1" customWidth="1"/>
  </cols>
  <sheetData>
    <row r="1" spans="1:17" x14ac:dyDescent="0.25">
      <c r="B1" s="5" t="s">
        <v>7</v>
      </c>
      <c r="C1" s="5"/>
      <c r="D1" s="3"/>
      <c r="E1" s="2"/>
      <c r="F1" s="5" t="s">
        <v>3</v>
      </c>
      <c r="G1" s="5"/>
      <c r="H1" s="5" t="s">
        <v>6</v>
      </c>
      <c r="I1" s="5"/>
    </row>
    <row r="2" spans="1:17" x14ac:dyDescent="0.25">
      <c r="A2" s="1" t="s">
        <v>2</v>
      </c>
      <c r="B2" s="1" t="s">
        <v>15</v>
      </c>
      <c r="C2" s="1" t="s">
        <v>16</v>
      </c>
      <c r="D2" s="1" t="s">
        <v>14</v>
      </c>
      <c r="E2" t="s">
        <v>4</v>
      </c>
      <c r="F2" s="1" t="s">
        <v>15</v>
      </c>
      <c r="G2" s="1" t="s">
        <v>16</v>
      </c>
      <c r="H2" s="1" t="s">
        <v>15</v>
      </c>
      <c r="I2" s="1" t="s">
        <v>16</v>
      </c>
      <c r="J2" s="1" t="s">
        <v>5</v>
      </c>
    </row>
    <row r="3" spans="1:17" x14ac:dyDescent="0.25">
      <c r="A3" s="1" t="s">
        <v>0</v>
      </c>
      <c r="B3" s="4"/>
      <c r="C3" s="4"/>
      <c r="D3" s="4" t="e">
        <f>$C$3/$B$3</f>
        <v>#DIV/0!</v>
      </c>
      <c r="E3">
        <v>0</v>
      </c>
      <c r="F3">
        <v>0.40648800000000002</v>
      </c>
      <c r="H3">
        <f>($B$3/$B$7)/($B$6*F3*59.5)</f>
        <v>0</v>
      </c>
      <c r="I3" t="e">
        <f t="shared" ref="I3:I12" si="0">($C$3/$B$7)/($B$6*G3*59.5)</f>
        <v>#DIV/0!</v>
      </c>
      <c r="J3">
        <f>G3/F3</f>
        <v>0</v>
      </c>
      <c r="N3" s="1" t="s">
        <v>17</v>
      </c>
      <c r="P3" s="1" t="s">
        <v>0</v>
      </c>
      <c r="Q3" s="1" t="s">
        <v>1</v>
      </c>
    </row>
    <row r="4" spans="1:17" x14ac:dyDescent="0.25">
      <c r="A4" s="1" t="s">
        <v>1</v>
      </c>
      <c r="D4" s="4" t="e">
        <f t="shared" ref="D4:D22" si="1">$C$3/$B$3</f>
        <v>#DIV/0!</v>
      </c>
      <c r="E4">
        <v>1</v>
      </c>
      <c r="F4">
        <v>0.49742500000000001</v>
      </c>
      <c r="H4">
        <f>($B$3/$B$7)/($B$6*F4*59.5)</f>
        <v>0</v>
      </c>
      <c r="I4" t="e">
        <f t="shared" si="0"/>
        <v>#DIV/0!</v>
      </c>
      <c r="J4">
        <f>G4/F4</f>
        <v>0</v>
      </c>
      <c r="N4" t="s">
        <v>10</v>
      </c>
      <c r="P4" t="s">
        <v>18</v>
      </c>
    </row>
    <row r="5" spans="1:17" x14ac:dyDescent="0.25">
      <c r="D5" s="4" t="e">
        <f t="shared" si="1"/>
        <v>#DIV/0!</v>
      </c>
      <c r="E5">
        <v>2</v>
      </c>
      <c r="F5">
        <v>0.511104</v>
      </c>
      <c r="H5">
        <f>($B$3/$B$7)/($B$6*F5*59.5)</f>
        <v>0</v>
      </c>
      <c r="I5" t="e">
        <f t="shared" si="0"/>
        <v>#DIV/0!</v>
      </c>
      <c r="J5">
        <f>G5/F5</f>
        <v>0</v>
      </c>
      <c r="N5" t="s">
        <v>11</v>
      </c>
      <c r="P5" t="s">
        <v>19</v>
      </c>
    </row>
    <row r="6" spans="1:17" x14ac:dyDescent="0.25">
      <c r="A6" s="1" t="s">
        <v>8</v>
      </c>
      <c r="B6">
        <f>0.42</f>
        <v>0.42</v>
      </c>
      <c r="D6" s="4" t="e">
        <f t="shared" si="1"/>
        <v>#DIV/0!</v>
      </c>
      <c r="E6">
        <v>3</v>
      </c>
      <c r="F6">
        <v>0.51569200000000004</v>
      </c>
      <c r="H6">
        <f>($B$3/$B$7)/($B$6*F6*59.5)</f>
        <v>0</v>
      </c>
      <c r="I6" t="e">
        <f t="shared" si="0"/>
        <v>#DIV/0!</v>
      </c>
      <c r="J6">
        <f>G6/F6</f>
        <v>0</v>
      </c>
      <c r="N6" t="s">
        <v>12</v>
      </c>
      <c r="P6" t="s">
        <v>13</v>
      </c>
    </row>
    <row r="7" spans="1:17" x14ac:dyDescent="0.25">
      <c r="A7" s="1" t="s">
        <v>9</v>
      </c>
      <c r="B7">
        <v>60</v>
      </c>
      <c r="D7" s="4" t="e">
        <f t="shared" si="1"/>
        <v>#DIV/0!</v>
      </c>
      <c r="E7">
        <v>4</v>
      </c>
      <c r="F7">
        <v>0.51285999999999998</v>
      </c>
      <c r="H7">
        <f>($B$3/$B$7)/($B$6*F7*59.5)</f>
        <v>0</v>
      </c>
      <c r="I7" t="e">
        <f t="shared" si="0"/>
        <v>#DIV/0!</v>
      </c>
      <c r="J7">
        <f>G7/F7</f>
        <v>0</v>
      </c>
    </row>
    <row r="8" spans="1:17" x14ac:dyDescent="0.25">
      <c r="D8" s="4" t="e">
        <f t="shared" si="1"/>
        <v>#DIV/0!</v>
      </c>
      <c r="E8">
        <v>5</v>
      </c>
      <c r="F8">
        <v>0.51111499999999999</v>
      </c>
      <c r="H8">
        <f>($B$3/$B$7)/($B$6*F8*59.5)</f>
        <v>0</v>
      </c>
      <c r="I8" t="e">
        <f t="shared" si="0"/>
        <v>#DIV/0!</v>
      </c>
      <c r="J8">
        <f>G8/F8</f>
        <v>0</v>
      </c>
    </row>
    <row r="9" spans="1:17" x14ac:dyDescent="0.25">
      <c r="D9" s="4" t="e">
        <f t="shared" si="1"/>
        <v>#DIV/0!</v>
      </c>
      <c r="E9">
        <v>6</v>
      </c>
      <c r="F9">
        <v>0.50993999999999995</v>
      </c>
      <c r="H9">
        <f>($B$3/$B$7)/($B$6*F9*59.5)</f>
        <v>0</v>
      </c>
      <c r="I9" t="e">
        <f t="shared" si="0"/>
        <v>#DIV/0!</v>
      </c>
      <c r="J9">
        <f>G9/F9</f>
        <v>0</v>
      </c>
      <c r="N9" t="s">
        <v>20</v>
      </c>
      <c r="O9" t="s">
        <v>21</v>
      </c>
    </row>
    <row r="10" spans="1:17" x14ac:dyDescent="0.25">
      <c r="D10" s="4" t="e">
        <f t="shared" si="1"/>
        <v>#DIV/0!</v>
      </c>
      <c r="E10">
        <v>7</v>
      </c>
      <c r="F10">
        <v>0.50927100000000003</v>
      </c>
      <c r="H10">
        <f>($B$3/$B$7)/($B$6*F10*59.5)</f>
        <v>0</v>
      </c>
      <c r="I10" t="e">
        <f t="shared" si="0"/>
        <v>#DIV/0!</v>
      </c>
      <c r="J10">
        <f>G10/F10</f>
        <v>0</v>
      </c>
    </row>
    <row r="11" spans="1:17" x14ac:dyDescent="0.25">
      <c r="D11" s="4" t="e">
        <f t="shared" si="1"/>
        <v>#DIV/0!</v>
      </c>
      <c r="E11">
        <v>8</v>
      </c>
      <c r="F11">
        <v>0.50620200000000004</v>
      </c>
      <c r="H11">
        <f>($B$3/$B$7)/($B$6*F11*59.5)</f>
        <v>0</v>
      </c>
      <c r="I11" t="e">
        <f t="shared" si="0"/>
        <v>#DIV/0!</v>
      </c>
      <c r="J11">
        <f>G11/F11</f>
        <v>0</v>
      </c>
    </row>
    <row r="12" spans="1:17" x14ac:dyDescent="0.25">
      <c r="D12" s="4" t="e">
        <f t="shared" si="1"/>
        <v>#DIV/0!</v>
      </c>
      <c r="E12">
        <v>9</v>
      </c>
      <c r="F12">
        <v>0.50397400000000003</v>
      </c>
      <c r="H12">
        <f>($B$3/$B$7)/($B$6*F12*59.5)</f>
        <v>0</v>
      </c>
      <c r="I12" t="e">
        <f t="shared" si="0"/>
        <v>#DIV/0!</v>
      </c>
      <c r="J12">
        <f>G12/F12</f>
        <v>0</v>
      </c>
    </row>
    <row r="13" spans="1:17" x14ac:dyDescent="0.25">
      <c r="D13" s="4" t="e">
        <f t="shared" si="1"/>
        <v>#DIV/0!</v>
      </c>
      <c r="E13">
        <v>10</v>
      </c>
      <c r="F13">
        <v>0.50302800000000003</v>
      </c>
      <c r="H13">
        <f>($B$3/$B$7)/($B$6*F13*59.5)</f>
        <v>0</v>
      </c>
      <c r="I13" t="e">
        <f t="shared" ref="I13:I22" si="2">($C$3/$B$7)/($B$6*G13*59.5)</f>
        <v>#DIV/0!</v>
      </c>
      <c r="J13">
        <f>G13/F13</f>
        <v>0</v>
      </c>
    </row>
    <row r="14" spans="1:17" x14ac:dyDescent="0.25">
      <c r="D14" s="4" t="e">
        <f t="shared" si="1"/>
        <v>#DIV/0!</v>
      </c>
      <c r="E14">
        <v>11</v>
      </c>
      <c r="F14">
        <v>0.50139100000000003</v>
      </c>
      <c r="H14">
        <f>($B$3/$B$7)/($B$6*F14*59.5)</f>
        <v>0</v>
      </c>
      <c r="I14" t="e">
        <f t="shared" si="2"/>
        <v>#DIV/0!</v>
      </c>
      <c r="J14">
        <f>G14/F14</f>
        <v>0</v>
      </c>
    </row>
    <row r="15" spans="1:17" x14ac:dyDescent="0.25">
      <c r="D15" s="4" t="e">
        <f t="shared" si="1"/>
        <v>#DIV/0!</v>
      </c>
      <c r="E15">
        <v>12</v>
      </c>
      <c r="F15">
        <v>0.49737300000000001</v>
      </c>
      <c r="H15">
        <f>($B$3/$B$7)/($B$6*F15*59.5)</f>
        <v>0</v>
      </c>
      <c r="I15" t="e">
        <f t="shared" si="2"/>
        <v>#DIV/0!</v>
      </c>
      <c r="J15">
        <f>G15/F15</f>
        <v>0</v>
      </c>
    </row>
    <row r="16" spans="1:17" x14ac:dyDescent="0.25">
      <c r="D16" s="4" t="e">
        <f t="shared" si="1"/>
        <v>#DIV/0!</v>
      </c>
      <c r="E16">
        <v>13</v>
      </c>
      <c r="F16">
        <v>0.49707899999999999</v>
      </c>
      <c r="H16">
        <f>($B$3/$B$7)/($B$6*F16*59.5)</f>
        <v>0</v>
      </c>
      <c r="I16" t="e">
        <f t="shared" si="2"/>
        <v>#DIV/0!</v>
      </c>
      <c r="J16">
        <f>G16/F16</f>
        <v>0</v>
      </c>
    </row>
    <row r="17" spans="4:10" x14ac:dyDescent="0.25">
      <c r="D17" s="4" t="e">
        <f t="shared" si="1"/>
        <v>#DIV/0!</v>
      </c>
      <c r="E17">
        <v>14</v>
      </c>
      <c r="F17">
        <v>0.492593</v>
      </c>
      <c r="H17">
        <f>($B$3/$B$7)/($B$6*F17*59.5)</f>
        <v>0</v>
      </c>
      <c r="I17" t="e">
        <f t="shared" si="2"/>
        <v>#DIV/0!</v>
      </c>
      <c r="J17">
        <f>G17/F17</f>
        <v>0</v>
      </c>
    </row>
    <row r="18" spans="4:10" x14ac:dyDescent="0.25">
      <c r="D18" s="4" t="e">
        <f t="shared" si="1"/>
        <v>#DIV/0!</v>
      </c>
      <c r="E18">
        <v>15</v>
      </c>
      <c r="F18">
        <v>0.48885299999999998</v>
      </c>
      <c r="H18">
        <f>($B$3/$B$7)/($B$6*F18*59.5)</f>
        <v>0</v>
      </c>
      <c r="I18" t="e">
        <f t="shared" si="2"/>
        <v>#DIV/0!</v>
      </c>
      <c r="J18">
        <f>G18/F18</f>
        <v>0</v>
      </c>
    </row>
    <row r="19" spans="4:10" x14ac:dyDescent="0.25">
      <c r="D19" s="4" t="e">
        <f t="shared" si="1"/>
        <v>#DIV/0!</v>
      </c>
      <c r="E19">
        <v>16</v>
      </c>
      <c r="F19">
        <v>0.48380299999999998</v>
      </c>
      <c r="H19">
        <f>($B$3/$B$7)/($B$6*F19*59.5)</f>
        <v>0</v>
      </c>
      <c r="I19" t="e">
        <f t="shared" si="2"/>
        <v>#DIV/0!</v>
      </c>
      <c r="J19">
        <f>G19/F19</f>
        <v>0</v>
      </c>
    </row>
    <row r="20" spans="4:10" x14ac:dyDescent="0.25">
      <c r="D20" s="4" t="e">
        <f t="shared" si="1"/>
        <v>#DIV/0!</v>
      </c>
      <c r="E20">
        <v>17</v>
      </c>
      <c r="F20">
        <v>0.48458200000000001</v>
      </c>
      <c r="H20">
        <f>($B$3/$B$7)/($B$6*F20*59.5)</f>
        <v>0</v>
      </c>
      <c r="I20" t="e">
        <f t="shared" si="2"/>
        <v>#DIV/0!</v>
      </c>
      <c r="J20">
        <f>G20/F20</f>
        <v>0</v>
      </c>
    </row>
    <row r="21" spans="4:10" x14ac:dyDescent="0.25">
      <c r="D21" s="4" t="e">
        <f t="shared" si="1"/>
        <v>#DIV/0!</v>
      </c>
      <c r="E21">
        <v>18</v>
      </c>
      <c r="F21">
        <v>0.47939399999999999</v>
      </c>
      <c r="H21">
        <f>($B$3/$B$7)/($B$6*F21*59.5)</f>
        <v>0</v>
      </c>
      <c r="I21" t="e">
        <f t="shared" si="2"/>
        <v>#DIV/0!</v>
      </c>
      <c r="J21">
        <f>G21/F21</f>
        <v>0</v>
      </c>
    </row>
    <row r="22" spans="4:10" x14ac:dyDescent="0.25">
      <c r="D22" s="4" t="e">
        <f t="shared" si="1"/>
        <v>#DIV/0!</v>
      </c>
      <c r="E22">
        <v>19</v>
      </c>
      <c r="F22">
        <v>0.47422500000000001</v>
      </c>
      <c r="H22">
        <f>($B$3/$B$7)/($B$6*F22*59.5)</f>
        <v>0</v>
      </c>
      <c r="I22" t="e">
        <f t="shared" si="2"/>
        <v>#DIV/0!</v>
      </c>
      <c r="J22">
        <f>G22/F22</f>
        <v>0</v>
      </c>
    </row>
  </sheetData>
  <mergeCells count="3">
    <mergeCell ref="F1:G1"/>
    <mergeCell ref="B1:C1"/>
    <mergeCell ref="H1:I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Grease_NoAbs_CathRefl(Motta)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2015-03-30T12:03:47Z</dcterms:modified>
</cp:coreProperties>
</file>