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\OneDrive\Desktop\Job PDF\199 Nostrand Ave\"/>
    </mc:Choice>
  </mc:AlternateContent>
  <xr:revisionPtr revIDLastSave="0" documentId="13_ncr:1_{4AFC3AA2-0647-4EC5-B9D3-0A34B13D4497}" xr6:coauthVersionLast="47" xr6:coauthVersionMax="47" xr10:uidLastSave="{00000000-0000-0000-0000-000000000000}"/>
  <bookViews>
    <workbookView xWindow="-93" yWindow="-93" windowWidth="25786" windowHeight="13986" xr2:uid="{836CF269-A378-49F9-874F-E79D6F514992}"/>
  </bookViews>
  <sheets>
    <sheet name="Bid Breakdown" sheetId="1" r:id="rId1"/>
    <sheet name="Kitchen &amp; Bathroo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8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12" i="1"/>
  <c r="C105" i="1"/>
  <c r="F105" i="1" s="1"/>
  <c r="F111" i="1"/>
  <c r="F110" i="1"/>
  <c r="F166" i="1"/>
  <c r="F165" i="1"/>
  <c r="F164" i="1"/>
  <c r="F163" i="1"/>
  <c r="F162" i="1"/>
  <c r="F161" i="1"/>
  <c r="F136" i="1"/>
  <c r="F158" i="1"/>
  <c r="F154" i="1"/>
  <c r="F155" i="1"/>
  <c r="F156" i="1"/>
  <c r="F157" i="1"/>
  <c r="F151" i="1"/>
  <c r="F149" i="1"/>
  <c r="F148" i="1"/>
  <c r="F141" i="1"/>
  <c r="F145" i="1"/>
  <c r="F144" i="1"/>
  <c r="F143" i="1"/>
  <c r="F142" i="1"/>
  <c r="F140" i="1"/>
  <c r="F56" i="1"/>
  <c r="F57" i="1"/>
  <c r="F58" i="1"/>
  <c r="F137" i="1"/>
  <c r="F135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14" i="1"/>
  <c r="F132" i="1"/>
  <c r="F131" i="1"/>
  <c r="F130" i="1"/>
  <c r="F102" i="1"/>
  <c r="F104" i="1"/>
  <c r="F103" i="1"/>
  <c r="M11" i="2"/>
  <c r="M12" i="2"/>
  <c r="M13" i="2"/>
  <c r="M14" i="2"/>
  <c r="M15" i="2"/>
  <c r="M16" i="2"/>
  <c r="M17" i="2"/>
  <c r="M10" i="2"/>
  <c r="M3" i="2"/>
  <c r="M4" i="2"/>
  <c r="M5" i="2"/>
  <c r="M6" i="2"/>
  <c r="M7" i="2"/>
  <c r="L3" i="2"/>
  <c r="L4" i="2"/>
  <c r="L5" i="2"/>
  <c r="L6" i="2"/>
  <c r="L7" i="2"/>
  <c r="L2" i="2"/>
  <c r="M2" i="2" s="1"/>
  <c r="L11" i="2"/>
  <c r="L12" i="2"/>
  <c r="L13" i="2"/>
  <c r="L14" i="2"/>
  <c r="L15" i="2"/>
  <c r="L16" i="2"/>
  <c r="L17" i="2"/>
  <c r="L10" i="2"/>
  <c r="J3" i="2"/>
  <c r="J4" i="2"/>
  <c r="J5" i="2"/>
  <c r="J6" i="2"/>
  <c r="J7" i="2"/>
  <c r="J2" i="2"/>
  <c r="J11" i="2"/>
  <c r="J12" i="2"/>
  <c r="J13" i="2"/>
  <c r="J14" i="2"/>
  <c r="J15" i="2"/>
  <c r="J16" i="2"/>
  <c r="J17" i="2"/>
  <c r="J10" i="2"/>
  <c r="F107" i="1"/>
  <c r="F106" i="1"/>
  <c r="F101" i="1"/>
  <c r="F98" i="1"/>
  <c r="F67" i="1"/>
  <c r="C96" i="1"/>
  <c r="F96" i="1" s="1"/>
  <c r="F65" i="1"/>
  <c r="F66" i="1"/>
  <c r="F68" i="1"/>
  <c r="F69" i="1"/>
  <c r="F70" i="1"/>
  <c r="F71" i="1"/>
  <c r="F72" i="1"/>
  <c r="F73" i="1"/>
  <c r="F74" i="1"/>
  <c r="F75" i="1"/>
  <c r="F64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78" i="1"/>
  <c r="C61" i="1" a="1"/>
  <c r="C61" i="1" s="1"/>
  <c r="F30" i="1"/>
  <c r="F31" i="1"/>
  <c r="F32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4" i="1"/>
  <c r="F5" i="1"/>
  <c r="F6" i="1"/>
  <c r="F7" i="1"/>
  <c r="F8" i="1"/>
  <c r="F9" i="1"/>
  <c r="F3" i="1"/>
  <c r="F109" i="1" l="1"/>
  <c r="F129" i="1"/>
  <c r="F160" i="1"/>
  <c r="F77" i="1"/>
  <c r="F153" i="1"/>
  <c r="F147" i="1"/>
  <c r="F139" i="1"/>
  <c r="F134" i="1"/>
  <c r="F55" i="1"/>
  <c r="F113" i="1"/>
  <c r="F100" i="1"/>
  <c r="F29" i="1"/>
  <c r="F11" i="1" s="1"/>
  <c r="F63" i="1"/>
  <c r="F2" i="1"/>
  <c r="F34" i="1"/>
  <c r="F61" i="1"/>
  <c r="F170" i="1" l="1"/>
  <c r="F169" i="1"/>
  <c r="F1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<sst xmlns="http://schemas.openxmlformats.org/spreadsheetml/2006/main" count="262" uniqueCount="164">
  <si>
    <t>Units</t>
  </si>
  <si>
    <t>Basement</t>
  </si>
  <si>
    <t>SQ FT</t>
  </si>
  <si>
    <t>1st Floor</t>
  </si>
  <si>
    <t>2nd Floor</t>
  </si>
  <si>
    <t>3rd Floor</t>
  </si>
  <si>
    <t>4th Floor</t>
  </si>
  <si>
    <t>5th Floor</t>
  </si>
  <si>
    <t>6th Floor (Main Roof)</t>
  </si>
  <si>
    <t>A3</t>
  </si>
  <si>
    <t>FT</t>
  </si>
  <si>
    <t>A4</t>
  </si>
  <si>
    <t>B0</t>
  </si>
  <si>
    <t>B1</t>
  </si>
  <si>
    <t>B2</t>
  </si>
  <si>
    <t>B4</t>
  </si>
  <si>
    <t>D1</t>
  </si>
  <si>
    <t>G2</t>
  </si>
  <si>
    <t>G3</t>
  </si>
  <si>
    <t xml:space="preserve">Hallway Walls (Interior) </t>
  </si>
  <si>
    <t>Hallway Center Wall</t>
  </si>
  <si>
    <t>POCKET DOOR PARTITION</t>
  </si>
  <si>
    <t>WLA01</t>
  </si>
  <si>
    <t>WLA02</t>
  </si>
  <si>
    <t>WLA03A</t>
  </si>
  <si>
    <t>WLA03B</t>
  </si>
  <si>
    <t>WLA03C</t>
  </si>
  <si>
    <t>WLA05</t>
  </si>
  <si>
    <t>Closets</t>
  </si>
  <si>
    <t>Amenity / Church Kitchen</t>
  </si>
  <si>
    <t>Floor Finish</t>
  </si>
  <si>
    <t>Concrete - Leveling</t>
  </si>
  <si>
    <t>Painting</t>
  </si>
  <si>
    <t>GWB Ceiling</t>
  </si>
  <si>
    <t>SQFT</t>
  </si>
  <si>
    <t>Unit Rate</t>
  </si>
  <si>
    <t>Total</t>
  </si>
  <si>
    <t>WF01
- Install of engineered wood flooring over leveled concrete
- Includes $6 purchase allowance per sqft</t>
  </si>
  <si>
    <t>Quantity</t>
  </si>
  <si>
    <t>199 Nostrand Avenue Bid Breakdown</t>
  </si>
  <si>
    <t>Molding</t>
  </si>
  <si>
    <t>CMU BY OTHERS - DRYWALL / PLASTERING NOT INCLUDED</t>
  </si>
  <si>
    <t>EXTERIOR WALLS - INCLUDE INTERIOR FRAMING, INSULATION, DRYWALL, PLASTERING
EXCLUDING EXTERIOR FRAMING, INSULATION, WATERPROOFING AND EXTERIOR FINISH OF ANY KIND</t>
  </si>
  <si>
    <t>Wall &amp; Ceiling Assembly (Excluding painting and firestopping)</t>
  </si>
  <si>
    <t>FOUNDATION WALL - INTERIOR FRAMING/INSULATIO/DRYWALL NOT INCLUDED</t>
  </si>
  <si>
    <t>EXTERIOR WALLS - INCLUDE INTERIOR FRAMING, INSULATION, DRYWALL, PLASTERING
EXCLUDING EXTERIOR FRAMING, INSULATION, WATERPROOFING AND EXTERIOR FINISH OF ANY KIND.
CONCRETE CURB - BY OTHERS</t>
  </si>
  <si>
    <t>WLA05 (ALLOWANCE - NO DETAIL)</t>
  </si>
  <si>
    <t>CP01 - CARPET (ALLOWANCE)</t>
  </si>
  <si>
    <t>CN01 - CONCRETE FLOORING (COATING WITH EPOXY PAINT)</t>
  </si>
  <si>
    <t>Interior Doors (Excluding Exterior Doors)</t>
  </si>
  <si>
    <t>PCs</t>
  </si>
  <si>
    <t>Hollow Core Wood Door - Double</t>
  </si>
  <si>
    <t>Framed Opening</t>
  </si>
  <si>
    <t>UPVC AND GLASS</t>
  </si>
  <si>
    <t>Frameless</t>
  </si>
  <si>
    <t>A1 HOLLOW METAL</t>
  </si>
  <si>
    <t>B1 SOLID CORE WOOD</t>
  </si>
  <si>
    <t>C1 SOLID CORE WOOD</t>
  </si>
  <si>
    <t>D2 SOLID CORE WOOD</t>
  </si>
  <si>
    <t>D3 SOLID CORE WOOD</t>
  </si>
  <si>
    <t>D5 SOLID CORE WOOD</t>
  </si>
  <si>
    <t>P1 Pocket Door</t>
  </si>
  <si>
    <t>Door Casing</t>
  </si>
  <si>
    <t>Steel Door - Fire Rated (Includes tags Metal &amp; EM01)</t>
  </si>
  <si>
    <t>SUPPLY AND INSTALL ELEVATOR DOORS NOT INCLUDED</t>
  </si>
  <si>
    <t>Allowance for appliance supply</t>
  </si>
  <si>
    <t>Stone &amp; Tile</t>
  </si>
  <si>
    <t xml:space="preserve">Allowance for saddles leading towards exterior </t>
  </si>
  <si>
    <t xml:space="preserve">A-400 </t>
  </si>
  <si>
    <t>A</t>
  </si>
  <si>
    <t>B</t>
  </si>
  <si>
    <t>C</t>
  </si>
  <si>
    <t>A-401</t>
  </si>
  <si>
    <t>F</t>
  </si>
  <si>
    <t>E</t>
  </si>
  <si>
    <t>D</t>
  </si>
  <si>
    <t>Sqft</t>
  </si>
  <si>
    <t>Approx</t>
  </si>
  <si>
    <t># of Slabs</t>
  </si>
  <si>
    <t>A-403</t>
  </si>
  <si>
    <t>A-404</t>
  </si>
  <si>
    <t>A-405</t>
  </si>
  <si>
    <t>Cellar</t>
  </si>
  <si>
    <t>Tile</t>
  </si>
  <si>
    <t>Sqft / Unit</t>
  </si>
  <si>
    <t>Kitchen Stone Fabrication &amp; Install</t>
  </si>
  <si>
    <t>Saddles:
14 apt entry 
2 powder rooms</t>
  </si>
  <si>
    <t xml:space="preserve">Bathroom Waterproofing </t>
  </si>
  <si>
    <t>Bathroom Tile Install</t>
  </si>
  <si>
    <t>Bathroom Tile Supply</t>
  </si>
  <si>
    <t>Finish Carpentry</t>
  </si>
  <si>
    <t>Installation of kitchen cabinetry and appliances</t>
  </si>
  <si>
    <t>Installation of bathroom vanity / medicine cabinetry / accessories</t>
  </si>
  <si>
    <t>Shower Glass</t>
  </si>
  <si>
    <t>Plumbing fixtures &amp; Accessories Supply Allowance</t>
  </si>
  <si>
    <t>Toilet</t>
  </si>
  <si>
    <t>Bathroom Sink</t>
  </si>
  <si>
    <t>Shower Body &amp; Trim</t>
  </si>
  <si>
    <t>Bathroom Faucet</t>
  </si>
  <si>
    <t>Tub</t>
  </si>
  <si>
    <t>Vanity Cabinet</t>
  </si>
  <si>
    <t>Medicine Cabinet</t>
  </si>
  <si>
    <t>Kitchen Sink</t>
  </si>
  <si>
    <t>Kitchen Faucet</t>
  </si>
  <si>
    <t>Garbage Disposal</t>
  </si>
  <si>
    <t>Powder Room Toilet</t>
  </si>
  <si>
    <t>Powder Room Faucet</t>
  </si>
  <si>
    <t>Powder Room Mirror</t>
  </si>
  <si>
    <t>Powder Room Vanity / Sink Combo</t>
  </si>
  <si>
    <t>WIC Buildout allowance</t>
  </si>
  <si>
    <t>Firestopping / Air Seal</t>
  </si>
  <si>
    <t>Light Fixtures / Ducts / Access Panels</t>
  </si>
  <si>
    <t xml:space="preserve">Plumbing Piping </t>
  </si>
  <si>
    <t>Misc. Openings and Penetrations</t>
  </si>
  <si>
    <t xml:space="preserve">Plumbing </t>
  </si>
  <si>
    <t>Plumbing Points</t>
  </si>
  <si>
    <t>HWH</t>
  </si>
  <si>
    <t>Booster Pump</t>
  </si>
  <si>
    <t>Misc. Plumbing Equipment (such as recirculation pumps</t>
  </si>
  <si>
    <t>Underground &amp; Roof Drainage</t>
  </si>
  <si>
    <t>Detention tank</t>
  </si>
  <si>
    <t>Booster Pump / Sewage Ejector Pump</t>
  </si>
  <si>
    <t>Sprinkler distribution cost based on approximate head count</t>
  </si>
  <si>
    <t>Water / Sprinkler / Sewer Mains</t>
  </si>
  <si>
    <t>Sprinkler</t>
  </si>
  <si>
    <t>Electrical</t>
  </si>
  <si>
    <t>General Wiring</t>
  </si>
  <si>
    <t>Fire Alarm</t>
  </si>
  <si>
    <t>Electrical Service</t>
  </si>
  <si>
    <t>Allowance for purchase of light fixtures</t>
  </si>
  <si>
    <t>CCTV / Intercom</t>
  </si>
  <si>
    <t>Subtotal</t>
  </si>
  <si>
    <t>Profit &amp; Overhead</t>
  </si>
  <si>
    <t>General Coditions</t>
  </si>
  <si>
    <t>Grand Total</t>
  </si>
  <si>
    <t>Closets
- 1 shelf / rod per each closet</t>
  </si>
  <si>
    <t>W/D Shelving</t>
  </si>
  <si>
    <t>Specialty Items / Misc. Allowances</t>
  </si>
  <si>
    <t>Cellar Storage Cages</t>
  </si>
  <si>
    <t>Luxer Allowance</t>
  </si>
  <si>
    <t>Compactor</t>
  </si>
  <si>
    <t>Bike Storage</t>
  </si>
  <si>
    <t>Installatio of roof furniture</t>
  </si>
  <si>
    <t>Stairs (assuming steel pan / concrete infill stairs)</t>
  </si>
  <si>
    <t>Millwork</t>
  </si>
  <si>
    <t>Allowance for residential kitchen supply</t>
  </si>
  <si>
    <t>Allowance for outdoor bbq @ roof level  supply</t>
  </si>
  <si>
    <t>Kitchen Stone Supply:
3 x Type A 32 sqft
1 x Type B 94 sqft
2 x Type C 38 sqft
5 x Type D 41 sqft
2 x Type E 38 sqft
1 x Type F 65 sqft
1 x Roof BBQ Stone</t>
  </si>
  <si>
    <t>Stair 03</t>
  </si>
  <si>
    <t>Cellar Church Stair Risers</t>
  </si>
  <si>
    <t>Cellar Church Stair Platforms</t>
  </si>
  <si>
    <t>Stair 02 (Cellar - 1st Floor)</t>
  </si>
  <si>
    <t>Stair 01 (Cellar - 1st Floor)</t>
  </si>
  <si>
    <t>Stair 01 (1st Floor - 2nd Floor)</t>
  </si>
  <si>
    <t>Stair 02 (1st Floor - 2nd Floor)</t>
  </si>
  <si>
    <t>Stair A-410 - 02</t>
  </si>
  <si>
    <t>Stair 01 (2nd Floor - 3rd Floor)</t>
  </si>
  <si>
    <t>Stair 02 (2nd Floor - 3rd Floor)</t>
  </si>
  <si>
    <t>Stair 01 (3rd Floor - 4th Floor)</t>
  </si>
  <si>
    <t>Stair 02 (3rd Floor - 4th Floor)</t>
  </si>
  <si>
    <t>Stair 01 (4th Floor - 5th Floor)</t>
  </si>
  <si>
    <t>Stair 02 (4th Floor - 5th Floor)</t>
  </si>
  <si>
    <t>Stair 01 (5th Floor - Roof)</t>
  </si>
  <si>
    <t>Stair 02 (5th Floor - Roof)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</si>
</sst>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top" wrapText="1"/>
    </xf>
    <xf numFmtId="44" fontId="0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4" fontId="0" fillId="0" borderId="0" xfId="1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shrinkToFit="1"/>
    </xf>
    <xf numFmtId="1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2" fillId="2" borderId="0" xfId="1" applyFont="1" applyFill="1" applyBorder="1" applyAlignment="1">
      <alignment horizontal="center" vertical="center"/>
    </xf>
    <xf numFmtId="9" fontId="2" fillId="2" borderId="0" xfId="1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44" fontId="7" fillId="2" borderId="0" xfId="1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7AE0-EAEA-4D96-8171-B1ECFAC003B1}">
  <dimension ref="A1:G171"/>
  <sheetViews>
    <sheetView tabSelected="1" topLeftCell="A138" workbookViewId="0">
      <selection activeCell="F169" sqref="F169"/>
    </sheetView>
  </sheetViews>
  <sheetFormatPr defaultRowHeight="14.35" x14ac:dyDescent="0.5"/>
  <cols>
    <col min="1" max="1" width="53.52734375" style="3" customWidth="1"/>
    <col min="2" max="2" width="8.9375" style="3"/>
    <col min="3" max="3" width="8.9375" style="1"/>
    <col min="4" max="4" width="6.64453125" style="1" hidden="1" customWidth="1"/>
    <col min="5" max="5" width="12" style="2" bestFit="1" customWidth="1"/>
    <col min="6" max="6" width="15.52734375" style="2" customWidth="1"/>
    <col min="7" max="7" width="95.1171875" style="3" customWidth="1"/>
    <col min="8" max="16384" width="8.9375" style="3"/>
  </cols>
  <sheetData>
    <row r="1" spans="1:6" s="1" customFormat="1" ht="15.7" x14ac:dyDescent="0.5">
      <c r="A1" s="19" t="s">
        <v>39</v>
      </c>
      <c r="B1" s="19"/>
      <c r="C1" s="19" t="s">
        <v>38</v>
      </c>
      <c r="D1" s="19" t="s">
        <v>0</v>
      </c>
      <c r="E1" s="20" t="s">
        <v>35</v>
      </c>
      <c r="F1" s="20" t="s">
        <v>36</v>
      </c>
    </row>
    <row r="2" spans="1:6" x14ac:dyDescent="0.5">
      <c r="A2" s="14" t="s">
        <v>31</v>
      </c>
      <c r="B2" s="14"/>
      <c r="C2" s="15"/>
      <c r="D2" s="15"/>
      <c r="E2" s="16"/>
      <c r="F2" s="16">
        <f>SUM(F3:F9)</f>
        <v>80586.720000000001</v>
      </c>
    </row>
    <row r="3" spans="1:6" x14ac:dyDescent="0.5">
      <c r="A3" s="3" t="s">
        <v>1</v>
      </c>
      <c r="C3" s="1">
        <v>2708.54</v>
      </c>
      <c r="D3" s="1" t="s">
        <v>2</v>
      </c>
      <c r="E3" s="2">
        <v>4.5</v>
      </c>
      <c r="F3" s="2">
        <f>C3*E3</f>
        <v>12188.43</v>
      </c>
    </row>
    <row r="4" spans="1:6" x14ac:dyDescent="0.5">
      <c r="A4" s="3" t="s">
        <v>3</v>
      </c>
      <c r="C4" s="1">
        <v>2901.45</v>
      </c>
      <c r="D4" s="1" t="s">
        <v>2</v>
      </c>
      <c r="E4" s="2">
        <v>4.5</v>
      </c>
      <c r="F4" s="2">
        <f t="shared" ref="F4:F9" si="0">C4*E4</f>
        <v>13056.525</v>
      </c>
    </row>
    <row r="5" spans="1:6" x14ac:dyDescent="0.5">
      <c r="A5" s="3" t="s">
        <v>4</v>
      </c>
      <c r="C5" s="1">
        <v>3094.28</v>
      </c>
      <c r="D5" s="1" t="s">
        <v>2</v>
      </c>
      <c r="E5" s="2">
        <v>4.5</v>
      </c>
      <c r="F5" s="2">
        <f t="shared" si="0"/>
        <v>13924.26</v>
      </c>
    </row>
    <row r="6" spans="1:6" x14ac:dyDescent="0.5">
      <c r="A6" s="3" t="s">
        <v>5</v>
      </c>
      <c r="C6" s="1">
        <v>3096.54</v>
      </c>
      <c r="D6" s="1" t="s">
        <v>2</v>
      </c>
      <c r="E6" s="2">
        <v>4.5</v>
      </c>
      <c r="F6" s="2">
        <f t="shared" si="0"/>
        <v>13934.43</v>
      </c>
    </row>
    <row r="7" spans="1:6" x14ac:dyDescent="0.5">
      <c r="A7" s="3" t="s">
        <v>6</v>
      </c>
      <c r="C7" s="1">
        <v>2899.87</v>
      </c>
      <c r="D7" s="1" t="s">
        <v>2</v>
      </c>
      <c r="E7" s="2">
        <v>4.5</v>
      </c>
      <c r="F7" s="2">
        <f t="shared" si="0"/>
        <v>13049.414999999999</v>
      </c>
    </row>
    <row r="8" spans="1:6" x14ac:dyDescent="0.5">
      <c r="A8" s="3" t="s">
        <v>7</v>
      </c>
      <c r="C8" s="1">
        <v>2900.1</v>
      </c>
      <c r="D8" s="1" t="s">
        <v>2</v>
      </c>
      <c r="E8" s="2">
        <v>4.5</v>
      </c>
      <c r="F8" s="2">
        <f t="shared" si="0"/>
        <v>13050.449999999999</v>
      </c>
    </row>
    <row r="9" spans="1:6" x14ac:dyDescent="0.5">
      <c r="A9" s="3" t="s">
        <v>8</v>
      </c>
      <c r="C9" s="1">
        <v>307.38</v>
      </c>
      <c r="D9" s="1" t="s">
        <v>2</v>
      </c>
      <c r="E9" s="2">
        <v>4.5</v>
      </c>
      <c r="F9" s="2">
        <f t="shared" si="0"/>
        <v>1383.21</v>
      </c>
    </row>
    <row r="11" spans="1:6" x14ac:dyDescent="0.5">
      <c r="A11" s="14" t="s">
        <v>143</v>
      </c>
      <c r="B11" s="14"/>
      <c r="C11" s="15"/>
      <c r="D11" s="15"/>
      <c r="E11" s="16"/>
      <c r="F11" s="16">
        <f>SUM(F25:F31)</f>
        <v>315343.92</v>
      </c>
    </row>
    <row r="12" spans="1:6" x14ac:dyDescent="0.5">
      <c r="A12" s="3" t="s">
        <v>152</v>
      </c>
      <c r="C12" s="1">
        <v>22</v>
      </c>
      <c r="D12" s="1" t="s">
        <v>2</v>
      </c>
      <c r="E12" s="2">
        <v>450</v>
      </c>
      <c r="F12" s="2">
        <f>C12*E12</f>
        <v>9900</v>
      </c>
    </row>
    <row r="13" spans="1:6" x14ac:dyDescent="0.5">
      <c r="A13" s="3" t="s">
        <v>151</v>
      </c>
      <c r="C13" s="1">
        <v>22</v>
      </c>
      <c r="D13" s="1" t="s">
        <v>2</v>
      </c>
      <c r="E13" s="2">
        <v>450</v>
      </c>
      <c r="F13" s="2">
        <f t="shared" ref="F13:F27" si="1">C13*E13</f>
        <v>9900</v>
      </c>
    </row>
    <row r="14" spans="1:6" x14ac:dyDescent="0.5">
      <c r="A14" s="3" t="s">
        <v>153</v>
      </c>
      <c r="C14" s="1">
        <v>15</v>
      </c>
      <c r="E14" s="2">
        <v>450</v>
      </c>
      <c r="F14" s="2">
        <f t="shared" si="1"/>
        <v>6750</v>
      </c>
    </row>
    <row r="15" spans="1:6" x14ac:dyDescent="0.5">
      <c r="A15" s="3" t="s">
        <v>154</v>
      </c>
      <c r="C15" s="1">
        <v>15</v>
      </c>
      <c r="E15" s="2">
        <v>450</v>
      </c>
      <c r="F15" s="2">
        <f t="shared" si="1"/>
        <v>6750</v>
      </c>
    </row>
    <row r="16" spans="1:6" x14ac:dyDescent="0.5">
      <c r="A16" s="3" t="s">
        <v>155</v>
      </c>
      <c r="C16" s="1">
        <v>7</v>
      </c>
      <c r="E16" s="2">
        <v>450</v>
      </c>
      <c r="F16" s="2">
        <f t="shared" si="1"/>
        <v>3150</v>
      </c>
    </row>
    <row r="17" spans="1:6" x14ac:dyDescent="0.5">
      <c r="A17" s="3" t="s">
        <v>156</v>
      </c>
      <c r="C17" s="1">
        <v>17</v>
      </c>
      <c r="E17" s="2">
        <v>450</v>
      </c>
      <c r="F17" s="2">
        <f t="shared" si="1"/>
        <v>7650</v>
      </c>
    </row>
    <row r="18" spans="1:6" x14ac:dyDescent="0.5">
      <c r="A18" s="3" t="s">
        <v>157</v>
      </c>
      <c r="C18" s="1">
        <v>17</v>
      </c>
      <c r="E18" s="2">
        <v>450</v>
      </c>
      <c r="F18" s="2">
        <f t="shared" si="1"/>
        <v>7650</v>
      </c>
    </row>
    <row r="19" spans="1:6" x14ac:dyDescent="0.5">
      <c r="A19" s="3" t="s">
        <v>158</v>
      </c>
      <c r="C19" s="1">
        <v>17</v>
      </c>
      <c r="E19" s="2">
        <v>450</v>
      </c>
      <c r="F19" s="2">
        <f t="shared" si="1"/>
        <v>7650</v>
      </c>
    </row>
    <row r="20" spans="1:6" x14ac:dyDescent="0.5">
      <c r="A20" s="3" t="s">
        <v>159</v>
      </c>
      <c r="C20" s="1">
        <v>17</v>
      </c>
      <c r="E20" s="2">
        <v>450</v>
      </c>
      <c r="F20" s="2">
        <f t="shared" si="1"/>
        <v>7650</v>
      </c>
    </row>
    <row r="21" spans="1:6" x14ac:dyDescent="0.5">
      <c r="A21" s="3" t="s">
        <v>160</v>
      </c>
      <c r="C21" s="1">
        <v>17</v>
      </c>
      <c r="E21" s="2">
        <v>450</v>
      </c>
      <c r="F21" s="2">
        <f t="shared" si="1"/>
        <v>7650</v>
      </c>
    </row>
    <row r="22" spans="1:6" x14ac:dyDescent="0.5">
      <c r="A22" s="3" t="s">
        <v>161</v>
      </c>
      <c r="C22" s="1">
        <v>17</v>
      </c>
      <c r="E22" s="2">
        <v>450</v>
      </c>
      <c r="F22" s="2">
        <f t="shared" si="1"/>
        <v>7650</v>
      </c>
    </row>
    <row r="23" spans="1:6" x14ac:dyDescent="0.5">
      <c r="A23" s="3" t="s">
        <v>162</v>
      </c>
      <c r="C23" s="1">
        <v>17</v>
      </c>
      <c r="E23" s="2">
        <v>450</v>
      </c>
      <c r="F23" s="2">
        <f t="shared" si="1"/>
        <v>7650</v>
      </c>
    </row>
    <row r="24" spans="1:6" x14ac:dyDescent="0.5">
      <c r="A24" s="3" t="s">
        <v>163</v>
      </c>
      <c r="C24" s="1">
        <v>17</v>
      </c>
      <c r="E24" s="2">
        <v>450</v>
      </c>
      <c r="F24" s="2">
        <f t="shared" si="1"/>
        <v>7650</v>
      </c>
    </row>
    <row r="25" spans="1:6" x14ac:dyDescent="0.5">
      <c r="A25" s="3" t="s">
        <v>148</v>
      </c>
      <c r="C25" s="1">
        <v>7</v>
      </c>
      <c r="D25" s="1" t="s">
        <v>2</v>
      </c>
      <c r="E25" s="2">
        <v>450</v>
      </c>
      <c r="F25" s="2">
        <f t="shared" si="1"/>
        <v>3150</v>
      </c>
    </row>
    <row r="26" spans="1:6" x14ac:dyDescent="0.5">
      <c r="A26" s="3" t="s">
        <v>149</v>
      </c>
      <c r="C26" s="1">
        <v>15</v>
      </c>
      <c r="E26" s="2">
        <v>450</v>
      </c>
      <c r="F26" s="2">
        <f t="shared" si="1"/>
        <v>6750</v>
      </c>
    </row>
    <row r="27" spans="1:6" x14ac:dyDescent="0.5">
      <c r="A27" s="3" t="s">
        <v>150</v>
      </c>
      <c r="C27" s="1">
        <v>2</v>
      </c>
      <c r="E27" s="2">
        <v>1500</v>
      </c>
      <c r="F27" s="2">
        <f t="shared" si="1"/>
        <v>3000</v>
      </c>
    </row>
    <row r="29" spans="1:6" x14ac:dyDescent="0.5">
      <c r="A29" s="14" t="s">
        <v>30</v>
      </c>
      <c r="B29" s="14"/>
      <c r="C29" s="15"/>
      <c r="D29" s="15"/>
      <c r="E29" s="16"/>
      <c r="F29" s="16">
        <f>SUM(F30:F32)</f>
        <v>206121.96</v>
      </c>
    </row>
    <row r="30" spans="1:6" x14ac:dyDescent="0.5">
      <c r="A30" s="3" t="s">
        <v>48</v>
      </c>
      <c r="C30" s="1">
        <v>2784.72</v>
      </c>
      <c r="D30" s="1" t="s">
        <v>2</v>
      </c>
      <c r="E30" s="2">
        <v>8</v>
      </c>
      <c r="F30" s="2">
        <f t="shared" ref="F30:F32" si="2">C30*E30</f>
        <v>22277.759999999998</v>
      </c>
    </row>
    <row r="31" spans="1:6" x14ac:dyDescent="0.5">
      <c r="A31" s="3" t="s">
        <v>47</v>
      </c>
      <c r="C31" s="1">
        <v>3702.21</v>
      </c>
      <c r="D31" s="1" t="s">
        <v>2</v>
      </c>
      <c r="E31" s="2">
        <v>20</v>
      </c>
      <c r="F31" s="2">
        <f t="shared" si="2"/>
        <v>74044.2</v>
      </c>
    </row>
    <row r="32" spans="1:6" ht="43" x14ac:dyDescent="0.5">
      <c r="A32" s="4" t="s">
        <v>37</v>
      </c>
      <c r="C32" s="1">
        <v>9150</v>
      </c>
      <c r="D32" s="1" t="s">
        <v>2</v>
      </c>
      <c r="E32" s="2">
        <v>12</v>
      </c>
      <c r="F32" s="2">
        <f t="shared" si="2"/>
        <v>109800</v>
      </c>
    </row>
    <row r="34" spans="1:7" x14ac:dyDescent="0.5">
      <c r="A34" s="14" t="s">
        <v>43</v>
      </c>
      <c r="B34" s="14"/>
      <c r="C34" s="15"/>
      <c r="D34" s="15"/>
      <c r="E34" s="16"/>
      <c r="F34" s="16">
        <f>SUM(F35:F53)</f>
        <v>611292.97499999998</v>
      </c>
    </row>
    <row r="35" spans="1:7" x14ac:dyDescent="0.5">
      <c r="A35" s="3" t="s">
        <v>9</v>
      </c>
      <c r="B35" s="3">
        <v>2</v>
      </c>
      <c r="C35" s="1">
        <v>1003.75</v>
      </c>
      <c r="D35" s="1" t="s">
        <v>10</v>
      </c>
      <c r="E35" s="2">
        <v>125</v>
      </c>
      <c r="F35" s="2">
        <f t="shared" ref="F35:F52" si="3">C35*E35</f>
        <v>125468.75</v>
      </c>
    </row>
    <row r="36" spans="1:7" x14ac:dyDescent="0.5">
      <c r="A36" s="3" t="s">
        <v>11</v>
      </c>
      <c r="B36" s="3">
        <v>2</v>
      </c>
      <c r="C36" s="1">
        <v>16.559999999999999</v>
      </c>
      <c r="D36" s="1" t="s">
        <v>10</v>
      </c>
      <c r="E36" s="2">
        <v>135</v>
      </c>
      <c r="F36" s="2">
        <f t="shared" si="3"/>
        <v>2235.6</v>
      </c>
    </row>
    <row r="37" spans="1:7" x14ac:dyDescent="0.5">
      <c r="A37" s="3" t="s">
        <v>12</v>
      </c>
      <c r="B37" s="3">
        <v>1</v>
      </c>
      <c r="C37" s="1">
        <v>420.95</v>
      </c>
      <c r="D37" s="1" t="s">
        <v>10</v>
      </c>
      <c r="E37" s="2">
        <v>60</v>
      </c>
      <c r="F37" s="2">
        <f t="shared" si="3"/>
        <v>25257</v>
      </c>
    </row>
    <row r="38" spans="1:7" x14ac:dyDescent="0.5">
      <c r="A38" s="3" t="s">
        <v>13</v>
      </c>
      <c r="B38" s="3">
        <v>1</v>
      </c>
      <c r="C38" s="1">
        <v>32.57</v>
      </c>
      <c r="D38" s="1" t="s">
        <v>10</v>
      </c>
      <c r="E38" s="2">
        <v>60</v>
      </c>
      <c r="F38" s="2">
        <f t="shared" si="3"/>
        <v>1954.2</v>
      </c>
    </row>
    <row r="39" spans="1:7" x14ac:dyDescent="0.5">
      <c r="A39" s="3" t="s">
        <v>14</v>
      </c>
      <c r="B39" s="3">
        <v>1</v>
      </c>
      <c r="C39" s="1">
        <v>6.69</v>
      </c>
      <c r="D39" s="1" t="s">
        <v>10</v>
      </c>
      <c r="E39" s="2">
        <v>62.5</v>
      </c>
      <c r="F39" s="2">
        <f t="shared" si="3"/>
        <v>418.125</v>
      </c>
    </row>
    <row r="40" spans="1:7" x14ac:dyDescent="0.5">
      <c r="A40" s="3" t="s">
        <v>15</v>
      </c>
      <c r="B40" s="3">
        <v>1</v>
      </c>
      <c r="C40" s="1">
        <v>16.47</v>
      </c>
      <c r="D40" s="1" t="s">
        <v>10</v>
      </c>
      <c r="E40" s="2">
        <v>65</v>
      </c>
      <c r="F40" s="2">
        <f t="shared" si="3"/>
        <v>1070.55</v>
      </c>
    </row>
    <row r="41" spans="1:7" x14ac:dyDescent="0.5">
      <c r="A41" s="3" t="s">
        <v>16</v>
      </c>
      <c r="B41" s="3">
        <v>2</v>
      </c>
      <c r="C41" s="1">
        <v>308.13</v>
      </c>
      <c r="D41" s="1" t="s">
        <v>10</v>
      </c>
      <c r="E41" s="2">
        <v>0</v>
      </c>
      <c r="F41" s="2">
        <f t="shared" si="3"/>
        <v>0</v>
      </c>
      <c r="G41" s="3" t="s">
        <v>41</v>
      </c>
    </row>
    <row r="42" spans="1:7" x14ac:dyDescent="0.5">
      <c r="A42" s="3" t="s">
        <v>17</v>
      </c>
      <c r="B42" s="3">
        <v>2</v>
      </c>
      <c r="C42" s="1">
        <v>20.41</v>
      </c>
      <c r="D42" s="1" t="s">
        <v>10</v>
      </c>
      <c r="E42" s="2">
        <v>165</v>
      </c>
      <c r="F42" s="2">
        <f t="shared" si="3"/>
        <v>3367.65</v>
      </c>
    </row>
    <row r="43" spans="1:7" x14ac:dyDescent="0.5">
      <c r="A43" s="3" t="s">
        <v>18</v>
      </c>
      <c r="B43" s="3">
        <v>2</v>
      </c>
      <c r="C43" s="1">
        <v>658.62</v>
      </c>
      <c r="D43" s="1" t="s">
        <v>10</v>
      </c>
      <c r="E43" s="2">
        <v>165</v>
      </c>
      <c r="F43" s="2">
        <f t="shared" si="3"/>
        <v>108672.3</v>
      </c>
    </row>
    <row r="44" spans="1:7" x14ac:dyDescent="0.5">
      <c r="A44" s="3" t="s">
        <v>19</v>
      </c>
      <c r="B44" s="3">
        <v>2</v>
      </c>
      <c r="C44" s="1">
        <v>259.33</v>
      </c>
      <c r="D44" s="1" t="s">
        <v>10</v>
      </c>
      <c r="E44" s="2">
        <v>125</v>
      </c>
      <c r="F44" s="2">
        <f t="shared" si="3"/>
        <v>32416.249999999996</v>
      </c>
    </row>
    <row r="45" spans="1:7" x14ac:dyDescent="0.5">
      <c r="A45" s="3" t="s">
        <v>20</v>
      </c>
      <c r="B45" s="3">
        <v>2</v>
      </c>
      <c r="C45" s="1">
        <v>94.45</v>
      </c>
      <c r="D45" s="1" t="s">
        <v>10</v>
      </c>
      <c r="E45" s="2">
        <v>125</v>
      </c>
      <c r="F45" s="2">
        <f t="shared" si="3"/>
        <v>11806.25</v>
      </c>
    </row>
    <row r="46" spans="1:7" x14ac:dyDescent="0.5">
      <c r="A46" s="3" t="s">
        <v>21</v>
      </c>
      <c r="B46" s="3">
        <v>2</v>
      </c>
      <c r="C46" s="1">
        <v>109.04</v>
      </c>
      <c r="D46" s="1" t="s">
        <v>10</v>
      </c>
      <c r="E46" s="2">
        <v>140</v>
      </c>
      <c r="F46" s="2">
        <f t="shared" si="3"/>
        <v>15265.6</v>
      </c>
    </row>
    <row r="47" spans="1:7" x14ac:dyDescent="0.5">
      <c r="A47" s="3" t="s">
        <v>22</v>
      </c>
      <c r="B47" s="3">
        <v>1</v>
      </c>
      <c r="C47" s="1">
        <v>245.85</v>
      </c>
      <c r="D47" s="1" t="s">
        <v>10</v>
      </c>
      <c r="E47" s="2">
        <v>0</v>
      </c>
      <c r="F47" s="2">
        <f t="shared" si="3"/>
        <v>0</v>
      </c>
      <c r="G47" s="3" t="s">
        <v>44</v>
      </c>
    </row>
    <row r="48" spans="1:7" ht="28.7" x14ac:dyDescent="0.5">
      <c r="A48" s="3" t="s">
        <v>23</v>
      </c>
      <c r="B48" s="3">
        <v>1</v>
      </c>
      <c r="C48" s="1">
        <v>308.89999999999998</v>
      </c>
      <c r="D48" s="1" t="s">
        <v>10</v>
      </c>
      <c r="E48" s="2">
        <v>60</v>
      </c>
      <c r="F48" s="2">
        <f t="shared" si="3"/>
        <v>18534</v>
      </c>
      <c r="G48" s="4" t="s">
        <v>42</v>
      </c>
    </row>
    <row r="49" spans="1:7" ht="43" x14ac:dyDescent="0.5">
      <c r="A49" s="3" t="s">
        <v>24</v>
      </c>
      <c r="B49" s="3">
        <v>1</v>
      </c>
      <c r="C49" s="1">
        <v>710.41</v>
      </c>
      <c r="D49" s="1" t="s">
        <v>10</v>
      </c>
      <c r="E49" s="2">
        <v>70</v>
      </c>
      <c r="F49" s="2">
        <f t="shared" si="3"/>
        <v>49728.7</v>
      </c>
      <c r="G49" s="4" t="s">
        <v>45</v>
      </c>
    </row>
    <row r="50" spans="1:7" ht="28.7" x14ac:dyDescent="0.5">
      <c r="A50" s="3" t="s">
        <v>25</v>
      </c>
      <c r="B50" s="3">
        <v>1</v>
      </c>
      <c r="C50" s="1">
        <v>380.98</v>
      </c>
      <c r="D50" s="1" t="s">
        <v>10</v>
      </c>
      <c r="E50" s="2">
        <v>70</v>
      </c>
      <c r="F50" s="2">
        <f t="shared" si="3"/>
        <v>26668.600000000002</v>
      </c>
      <c r="G50" s="4" t="s">
        <v>42</v>
      </c>
    </row>
    <row r="51" spans="1:7" ht="28.7" x14ac:dyDescent="0.5">
      <c r="A51" s="3" t="s">
        <v>26</v>
      </c>
      <c r="B51" s="3">
        <v>1</v>
      </c>
      <c r="C51" s="1">
        <v>69.87</v>
      </c>
      <c r="D51" s="1" t="s">
        <v>10</v>
      </c>
      <c r="E51" s="2">
        <v>70</v>
      </c>
      <c r="F51" s="2">
        <f t="shared" si="3"/>
        <v>4890.9000000000005</v>
      </c>
      <c r="G51" s="4" t="s">
        <v>42</v>
      </c>
    </row>
    <row r="52" spans="1:7" ht="28.7" x14ac:dyDescent="0.5">
      <c r="A52" s="3" t="s">
        <v>46</v>
      </c>
      <c r="B52" s="3">
        <v>1</v>
      </c>
      <c r="C52" s="1">
        <v>197.96</v>
      </c>
      <c r="D52" s="1" t="s">
        <v>10</v>
      </c>
      <c r="E52" s="2">
        <v>70</v>
      </c>
      <c r="F52" s="2">
        <f t="shared" si="3"/>
        <v>13857.2</v>
      </c>
      <c r="G52" s="4" t="s">
        <v>42</v>
      </c>
    </row>
    <row r="53" spans="1:7" x14ac:dyDescent="0.5">
      <c r="A53" s="3" t="s">
        <v>33</v>
      </c>
      <c r="C53" s="1">
        <v>16968.13</v>
      </c>
      <c r="E53" s="2">
        <v>10</v>
      </c>
      <c r="F53" s="2">
        <f t="shared" ref="F53:F61" si="4">C53*E53</f>
        <v>169681.30000000002</v>
      </c>
    </row>
    <row r="55" spans="1:7" x14ac:dyDescent="0.5">
      <c r="A55" s="14" t="s">
        <v>110</v>
      </c>
      <c r="B55" s="14"/>
      <c r="C55" s="15"/>
      <c r="D55" s="15"/>
      <c r="E55" s="16"/>
      <c r="F55" s="16">
        <f>SUM(F56:F58)</f>
        <v>40450</v>
      </c>
    </row>
    <row r="56" spans="1:7" x14ac:dyDescent="0.5">
      <c r="A56" s="3" t="s">
        <v>111</v>
      </c>
      <c r="C56" s="1">
        <v>459</v>
      </c>
      <c r="E56" s="2">
        <v>50</v>
      </c>
      <c r="F56" s="2">
        <f t="shared" si="4"/>
        <v>22950</v>
      </c>
    </row>
    <row r="57" spans="1:7" x14ac:dyDescent="0.5">
      <c r="A57" s="3" t="s">
        <v>112</v>
      </c>
      <c r="C57" s="1">
        <v>150</v>
      </c>
      <c r="E57" s="2">
        <v>50</v>
      </c>
      <c r="F57" s="2">
        <f t="shared" si="4"/>
        <v>7500</v>
      </c>
    </row>
    <row r="58" spans="1:7" x14ac:dyDescent="0.5">
      <c r="A58" s="3" t="s">
        <v>113</v>
      </c>
      <c r="C58" s="1">
        <v>1</v>
      </c>
      <c r="E58" s="2">
        <v>10000</v>
      </c>
      <c r="F58" s="2">
        <f t="shared" si="4"/>
        <v>10000</v>
      </c>
    </row>
    <row r="61" spans="1:7" x14ac:dyDescent="0.5">
      <c r="A61" s="14" t="s">
        <v>32</v>
      </c>
      <c r="B61" s="14"/>
      <c r="C61" s="15" cm="1">
        <f t="array" ref="C61">SUM(B35:B52*C35:C52)*12+C53</f>
        <v>104942.89</v>
      </c>
      <c r="D61" s="15" t="s">
        <v>34</v>
      </c>
      <c r="E61" s="16">
        <v>3</v>
      </c>
      <c r="F61" s="16">
        <f t="shared" si="4"/>
        <v>314828.67</v>
      </c>
    </row>
    <row r="63" spans="1:7" x14ac:dyDescent="0.5">
      <c r="A63" s="14" t="s">
        <v>49</v>
      </c>
      <c r="B63" s="14"/>
      <c r="C63" s="15"/>
      <c r="D63" s="15"/>
      <c r="E63" s="17"/>
      <c r="F63" s="17">
        <f>SUM(F64:F75)</f>
        <v>350800</v>
      </c>
    </row>
    <row r="64" spans="1:7" x14ac:dyDescent="0.5">
      <c r="A64" s="4" t="s">
        <v>63</v>
      </c>
      <c r="C64" s="7">
        <v>62</v>
      </c>
      <c r="D64" s="3"/>
      <c r="E64" s="6">
        <v>2800</v>
      </c>
      <c r="F64" s="6">
        <f>C64*E64</f>
        <v>173600</v>
      </c>
      <c r="G64" s="3" t="s">
        <v>64</v>
      </c>
    </row>
    <row r="65" spans="1:6" x14ac:dyDescent="0.5">
      <c r="A65" s="4" t="s">
        <v>51</v>
      </c>
      <c r="C65" s="7">
        <v>12</v>
      </c>
      <c r="D65" s="3"/>
      <c r="E65" s="6">
        <v>600</v>
      </c>
      <c r="F65" s="6">
        <f t="shared" ref="F65:F75" si="5">C65*E65</f>
        <v>7200</v>
      </c>
    </row>
    <row r="66" spans="1:6" x14ac:dyDescent="0.5">
      <c r="A66" s="4" t="s">
        <v>52</v>
      </c>
      <c r="C66" s="7">
        <v>11</v>
      </c>
      <c r="D66" s="3"/>
      <c r="E66" s="6">
        <v>0</v>
      </c>
      <c r="F66" s="6">
        <f t="shared" si="5"/>
        <v>0</v>
      </c>
    </row>
    <row r="67" spans="1:6" x14ac:dyDescent="0.5">
      <c r="A67" s="4" t="s">
        <v>53</v>
      </c>
      <c r="C67" s="7">
        <v>15</v>
      </c>
      <c r="D67" s="3"/>
      <c r="E67" s="6">
        <v>0</v>
      </c>
      <c r="F67" s="6">
        <f t="shared" si="5"/>
        <v>0</v>
      </c>
    </row>
    <row r="68" spans="1:6" x14ac:dyDescent="0.5">
      <c r="A68" s="4" t="s">
        <v>54</v>
      </c>
      <c r="C68" s="7">
        <v>16</v>
      </c>
      <c r="D68" s="3"/>
      <c r="E68" s="6">
        <v>2800</v>
      </c>
      <c r="F68" s="6">
        <f t="shared" si="5"/>
        <v>44800</v>
      </c>
    </row>
    <row r="69" spans="1:6" x14ac:dyDescent="0.5">
      <c r="A69" s="5" t="s">
        <v>55</v>
      </c>
      <c r="C69" s="9">
        <v>14</v>
      </c>
      <c r="D69" s="3"/>
      <c r="E69" s="8">
        <v>2800</v>
      </c>
      <c r="F69" s="6">
        <f t="shared" si="5"/>
        <v>39200</v>
      </c>
    </row>
    <row r="70" spans="1:6" x14ac:dyDescent="0.5">
      <c r="A70" s="5" t="s">
        <v>56</v>
      </c>
      <c r="C70" s="9">
        <v>40</v>
      </c>
      <c r="D70" s="3"/>
      <c r="E70" s="8">
        <v>800</v>
      </c>
      <c r="F70" s="6">
        <f t="shared" si="5"/>
        <v>32000</v>
      </c>
    </row>
    <row r="71" spans="1:6" x14ac:dyDescent="0.5">
      <c r="A71" s="5" t="s">
        <v>57</v>
      </c>
      <c r="C71" s="9">
        <v>4</v>
      </c>
      <c r="D71" s="3"/>
      <c r="E71" s="8">
        <v>800</v>
      </c>
      <c r="F71" s="6">
        <f t="shared" si="5"/>
        <v>3200</v>
      </c>
    </row>
    <row r="72" spans="1:6" x14ac:dyDescent="0.5">
      <c r="A72" s="5" t="s">
        <v>58</v>
      </c>
      <c r="C72" s="9">
        <v>16</v>
      </c>
      <c r="D72" s="3"/>
      <c r="E72" s="8">
        <v>800</v>
      </c>
      <c r="F72" s="6">
        <f t="shared" si="5"/>
        <v>12800</v>
      </c>
    </row>
    <row r="73" spans="1:6" x14ac:dyDescent="0.5">
      <c r="A73" s="5" t="s">
        <v>59</v>
      </c>
      <c r="C73" s="9">
        <v>22</v>
      </c>
      <c r="D73" s="3"/>
      <c r="E73" s="8">
        <v>800</v>
      </c>
      <c r="F73" s="6">
        <f t="shared" si="5"/>
        <v>17600</v>
      </c>
    </row>
    <row r="74" spans="1:6" x14ac:dyDescent="0.5">
      <c r="A74" s="5" t="s">
        <v>60</v>
      </c>
      <c r="C74" s="9">
        <v>12</v>
      </c>
      <c r="D74" s="3"/>
      <c r="E74" s="8">
        <v>800</v>
      </c>
      <c r="F74" s="6">
        <f t="shared" si="5"/>
        <v>9600</v>
      </c>
    </row>
    <row r="75" spans="1:6" x14ac:dyDescent="0.5">
      <c r="A75" s="5" t="s">
        <v>61</v>
      </c>
      <c r="C75" s="9">
        <v>9</v>
      </c>
      <c r="D75" s="3"/>
      <c r="E75" s="8">
        <v>1200</v>
      </c>
      <c r="F75" s="6">
        <f t="shared" si="5"/>
        <v>10800</v>
      </c>
    </row>
    <row r="76" spans="1:6" x14ac:dyDescent="0.5">
      <c r="E76" s="6"/>
      <c r="F76" s="6"/>
    </row>
    <row r="77" spans="1:6" x14ac:dyDescent="0.5">
      <c r="A77" s="14" t="s">
        <v>40</v>
      </c>
      <c r="B77" s="14"/>
      <c r="C77" s="15"/>
      <c r="D77" s="15"/>
      <c r="E77" s="16"/>
      <c r="F77" s="16">
        <f>SUM(F78:F96)</f>
        <v>119312.30000000002</v>
      </c>
    </row>
    <row r="78" spans="1:6" x14ac:dyDescent="0.5">
      <c r="A78" s="3" t="s">
        <v>9</v>
      </c>
      <c r="B78" s="3">
        <v>2</v>
      </c>
      <c r="C78" s="1">
        <v>1003.75</v>
      </c>
      <c r="D78" s="1" t="s">
        <v>10</v>
      </c>
      <c r="E78" s="2">
        <v>10</v>
      </c>
      <c r="F78" s="2">
        <f>B78*C78*E78</f>
        <v>20075</v>
      </c>
    </row>
    <row r="79" spans="1:6" x14ac:dyDescent="0.5">
      <c r="A79" s="3" t="s">
        <v>11</v>
      </c>
      <c r="B79" s="3">
        <v>2</v>
      </c>
      <c r="C79" s="1">
        <v>16.559999999999999</v>
      </c>
      <c r="D79" s="1" t="s">
        <v>10</v>
      </c>
      <c r="E79" s="2">
        <v>10</v>
      </c>
      <c r="F79" s="2">
        <f t="shared" ref="F79:F96" si="6">B79*C79*E79</f>
        <v>331.2</v>
      </c>
    </row>
    <row r="80" spans="1:6" x14ac:dyDescent="0.5">
      <c r="A80" s="3" t="s">
        <v>12</v>
      </c>
      <c r="B80" s="3">
        <v>1</v>
      </c>
      <c r="C80" s="1">
        <v>420.95</v>
      </c>
      <c r="D80" s="1" t="s">
        <v>10</v>
      </c>
      <c r="E80" s="2">
        <v>10</v>
      </c>
      <c r="F80" s="2">
        <f t="shared" si="6"/>
        <v>4209.5</v>
      </c>
    </row>
    <row r="81" spans="1:6" x14ac:dyDescent="0.5">
      <c r="A81" s="3" t="s">
        <v>13</v>
      </c>
      <c r="B81" s="3">
        <v>1</v>
      </c>
      <c r="C81" s="1">
        <v>32.57</v>
      </c>
      <c r="D81" s="1" t="s">
        <v>10</v>
      </c>
      <c r="E81" s="2">
        <v>10</v>
      </c>
      <c r="F81" s="2">
        <f t="shared" si="6"/>
        <v>325.7</v>
      </c>
    </row>
    <row r="82" spans="1:6" x14ac:dyDescent="0.5">
      <c r="A82" s="3" t="s">
        <v>14</v>
      </c>
      <c r="B82" s="3">
        <v>1</v>
      </c>
      <c r="C82" s="1">
        <v>6.69</v>
      </c>
      <c r="D82" s="1" t="s">
        <v>10</v>
      </c>
      <c r="E82" s="2">
        <v>10</v>
      </c>
      <c r="F82" s="2">
        <f t="shared" si="6"/>
        <v>66.900000000000006</v>
      </c>
    </row>
    <row r="83" spans="1:6" x14ac:dyDescent="0.5">
      <c r="A83" s="3" t="s">
        <v>15</v>
      </c>
      <c r="B83" s="3">
        <v>1</v>
      </c>
      <c r="C83" s="1">
        <v>16.47</v>
      </c>
      <c r="D83" s="1" t="s">
        <v>10</v>
      </c>
      <c r="E83" s="2">
        <v>10</v>
      </c>
      <c r="F83" s="2">
        <f t="shared" si="6"/>
        <v>164.7</v>
      </c>
    </row>
    <row r="84" spans="1:6" x14ac:dyDescent="0.5">
      <c r="A84" s="3" t="s">
        <v>16</v>
      </c>
      <c r="B84" s="3">
        <v>2</v>
      </c>
      <c r="C84" s="1">
        <v>308.13</v>
      </c>
      <c r="D84" s="1" t="s">
        <v>10</v>
      </c>
      <c r="E84" s="2">
        <v>10</v>
      </c>
      <c r="F84" s="2">
        <f t="shared" si="6"/>
        <v>6162.6</v>
      </c>
    </row>
    <row r="85" spans="1:6" x14ac:dyDescent="0.5">
      <c r="A85" s="3" t="s">
        <v>17</v>
      </c>
      <c r="B85" s="3">
        <v>2</v>
      </c>
      <c r="C85" s="1">
        <v>20.41</v>
      </c>
      <c r="D85" s="1" t="s">
        <v>10</v>
      </c>
      <c r="E85" s="2">
        <v>10</v>
      </c>
      <c r="F85" s="2">
        <f t="shared" si="6"/>
        <v>408.2</v>
      </c>
    </row>
    <row r="86" spans="1:6" x14ac:dyDescent="0.5">
      <c r="A86" s="3" t="s">
        <v>18</v>
      </c>
      <c r="B86" s="3">
        <v>2</v>
      </c>
      <c r="C86" s="1">
        <v>658.62</v>
      </c>
      <c r="D86" s="1" t="s">
        <v>10</v>
      </c>
      <c r="E86" s="2">
        <v>10</v>
      </c>
      <c r="F86" s="2">
        <f t="shared" si="6"/>
        <v>13172.4</v>
      </c>
    </row>
    <row r="87" spans="1:6" x14ac:dyDescent="0.5">
      <c r="A87" s="3" t="s">
        <v>19</v>
      </c>
      <c r="B87" s="3">
        <v>2</v>
      </c>
      <c r="C87" s="1">
        <v>259.33</v>
      </c>
      <c r="D87" s="1" t="s">
        <v>10</v>
      </c>
      <c r="E87" s="2">
        <v>10</v>
      </c>
      <c r="F87" s="2">
        <f t="shared" si="6"/>
        <v>5186.5999999999995</v>
      </c>
    </row>
    <row r="88" spans="1:6" x14ac:dyDescent="0.5">
      <c r="A88" s="3" t="s">
        <v>20</v>
      </c>
      <c r="B88" s="3">
        <v>2</v>
      </c>
      <c r="C88" s="1">
        <v>94.45</v>
      </c>
      <c r="D88" s="1" t="s">
        <v>10</v>
      </c>
      <c r="E88" s="2">
        <v>10</v>
      </c>
      <c r="F88" s="2">
        <f t="shared" si="6"/>
        <v>1889</v>
      </c>
    </row>
    <row r="89" spans="1:6" x14ac:dyDescent="0.5">
      <c r="A89" s="3" t="s">
        <v>21</v>
      </c>
      <c r="B89" s="3">
        <v>2</v>
      </c>
      <c r="C89" s="1">
        <v>109.04</v>
      </c>
      <c r="D89" s="1" t="s">
        <v>10</v>
      </c>
      <c r="E89" s="2">
        <v>10</v>
      </c>
      <c r="F89" s="2">
        <f t="shared" si="6"/>
        <v>2180.8000000000002</v>
      </c>
    </row>
    <row r="90" spans="1:6" x14ac:dyDescent="0.5">
      <c r="A90" s="3" t="s">
        <v>22</v>
      </c>
      <c r="B90" s="3">
        <v>1</v>
      </c>
      <c r="C90" s="1">
        <v>245.85</v>
      </c>
      <c r="D90" s="1" t="s">
        <v>10</v>
      </c>
      <c r="E90" s="2">
        <v>10</v>
      </c>
      <c r="F90" s="2">
        <f t="shared" si="6"/>
        <v>2458.5</v>
      </c>
    </row>
    <row r="91" spans="1:6" x14ac:dyDescent="0.5">
      <c r="A91" s="3" t="s">
        <v>23</v>
      </c>
      <c r="B91" s="3">
        <v>1</v>
      </c>
      <c r="C91" s="1">
        <v>308.89999999999998</v>
      </c>
      <c r="D91" s="1" t="s">
        <v>10</v>
      </c>
      <c r="E91" s="2">
        <v>10</v>
      </c>
      <c r="F91" s="2">
        <f t="shared" si="6"/>
        <v>3089</v>
      </c>
    </row>
    <row r="92" spans="1:6" x14ac:dyDescent="0.5">
      <c r="A92" s="3" t="s">
        <v>24</v>
      </c>
      <c r="B92" s="3">
        <v>1</v>
      </c>
      <c r="C92" s="1">
        <v>710.41</v>
      </c>
      <c r="D92" s="1" t="s">
        <v>10</v>
      </c>
      <c r="E92" s="2">
        <v>10</v>
      </c>
      <c r="F92" s="2">
        <f t="shared" si="6"/>
        <v>7104.0999999999995</v>
      </c>
    </row>
    <row r="93" spans="1:6" x14ac:dyDescent="0.5">
      <c r="A93" s="3" t="s">
        <v>25</v>
      </c>
      <c r="B93" s="3">
        <v>1</v>
      </c>
      <c r="C93" s="1">
        <v>380.98</v>
      </c>
      <c r="D93" s="1" t="s">
        <v>10</v>
      </c>
      <c r="E93" s="2">
        <v>10</v>
      </c>
      <c r="F93" s="2">
        <f t="shared" si="6"/>
        <v>3809.8</v>
      </c>
    </row>
    <row r="94" spans="1:6" x14ac:dyDescent="0.5">
      <c r="A94" s="3" t="s">
        <v>26</v>
      </c>
      <c r="B94" s="3">
        <v>1</v>
      </c>
      <c r="C94" s="1">
        <v>69.87</v>
      </c>
      <c r="D94" s="1" t="s">
        <v>10</v>
      </c>
      <c r="E94" s="2">
        <v>10</v>
      </c>
      <c r="F94" s="2">
        <f t="shared" si="6"/>
        <v>698.7</v>
      </c>
    </row>
    <row r="95" spans="1:6" x14ac:dyDescent="0.5">
      <c r="A95" s="3" t="s">
        <v>27</v>
      </c>
      <c r="B95" s="3">
        <v>1</v>
      </c>
      <c r="C95" s="1">
        <v>197.96</v>
      </c>
      <c r="D95" s="1" t="s">
        <v>10</v>
      </c>
      <c r="E95" s="2">
        <v>10</v>
      </c>
      <c r="F95" s="2">
        <f t="shared" si="6"/>
        <v>1979.6000000000001</v>
      </c>
    </row>
    <row r="96" spans="1:6" x14ac:dyDescent="0.5">
      <c r="A96" s="3" t="s">
        <v>62</v>
      </c>
      <c r="B96" s="3">
        <v>40</v>
      </c>
      <c r="C96" s="10">
        <f>SUM(C70:C75,C65)</f>
        <v>115</v>
      </c>
      <c r="D96" s="1" t="s">
        <v>50</v>
      </c>
      <c r="E96" s="2">
        <v>10</v>
      </c>
      <c r="F96" s="2">
        <f t="shared" si="6"/>
        <v>46000</v>
      </c>
    </row>
    <row r="98" spans="1:6" x14ac:dyDescent="0.5">
      <c r="A98" s="14" t="s">
        <v>65</v>
      </c>
      <c r="B98" s="14"/>
      <c r="C98" s="15">
        <v>14</v>
      </c>
      <c r="D98" s="15"/>
      <c r="E98" s="16">
        <v>12000</v>
      </c>
      <c r="F98" s="17">
        <f t="shared" ref="F98" si="7">C98*E98</f>
        <v>168000</v>
      </c>
    </row>
    <row r="99" spans="1:6" x14ac:dyDescent="0.5">
      <c r="F99" s="6"/>
    </row>
    <row r="100" spans="1:6" x14ac:dyDescent="0.5">
      <c r="A100" s="14" t="s">
        <v>66</v>
      </c>
      <c r="B100" s="14"/>
      <c r="C100" s="15"/>
      <c r="D100" s="15"/>
      <c r="E100" s="16"/>
      <c r="F100" s="17">
        <f>SUM(F101:F107)</f>
        <v>210124</v>
      </c>
    </row>
    <row r="101" spans="1:6" ht="114.7" x14ac:dyDescent="0.5">
      <c r="A101" s="4" t="s">
        <v>147</v>
      </c>
      <c r="C101" s="1">
        <v>16</v>
      </c>
      <c r="E101" s="2">
        <v>3800</v>
      </c>
      <c r="F101" s="6">
        <f>C101*E101</f>
        <v>60800</v>
      </c>
    </row>
    <row r="102" spans="1:6" x14ac:dyDescent="0.5">
      <c r="A102" s="4" t="s">
        <v>89</v>
      </c>
      <c r="C102" s="1">
        <v>3904</v>
      </c>
      <c r="E102" s="2">
        <v>6</v>
      </c>
      <c r="F102" s="6">
        <f t="shared" ref="F102:F111" si="8">C102*E102</f>
        <v>23424</v>
      </c>
    </row>
    <row r="103" spans="1:6" x14ac:dyDescent="0.5">
      <c r="A103" s="3" t="s">
        <v>87</v>
      </c>
      <c r="C103" s="1">
        <v>3500</v>
      </c>
      <c r="E103" s="2">
        <v>5</v>
      </c>
      <c r="F103" s="6">
        <f t="shared" si="8"/>
        <v>17500</v>
      </c>
    </row>
    <row r="104" spans="1:6" x14ac:dyDescent="0.5">
      <c r="A104" s="3" t="s">
        <v>88</v>
      </c>
      <c r="C104" s="1">
        <v>3500</v>
      </c>
      <c r="E104" s="2">
        <v>14</v>
      </c>
      <c r="F104" s="6">
        <f t="shared" si="8"/>
        <v>49000</v>
      </c>
    </row>
    <row r="105" spans="1:6" x14ac:dyDescent="0.5">
      <c r="A105" s="4" t="s">
        <v>85</v>
      </c>
      <c r="C105" s="1">
        <f>C101*60</f>
        <v>960</v>
      </c>
      <c r="E105" s="2">
        <v>50</v>
      </c>
      <c r="F105" s="6">
        <f t="shared" si="8"/>
        <v>48000</v>
      </c>
    </row>
    <row r="106" spans="1:6" ht="43" x14ac:dyDescent="0.5">
      <c r="A106" s="4" t="s">
        <v>86</v>
      </c>
      <c r="C106" s="1">
        <v>16</v>
      </c>
      <c r="E106" s="2">
        <v>400</v>
      </c>
      <c r="F106" s="6">
        <f t="shared" si="8"/>
        <v>6400</v>
      </c>
    </row>
    <row r="107" spans="1:6" x14ac:dyDescent="0.5">
      <c r="A107" s="3" t="s">
        <v>67</v>
      </c>
      <c r="C107" s="1">
        <v>1</v>
      </c>
      <c r="E107" s="2">
        <v>5000</v>
      </c>
      <c r="F107" s="6">
        <f t="shared" si="8"/>
        <v>5000</v>
      </c>
    </row>
    <row r="108" spans="1:6" x14ac:dyDescent="0.5">
      <c r="F108" s="6"/>
    </row>
    <row r="109" spans="1:6" x14ac:dyDescent="0.5">
      <c r="A109" s="14" t="s">
        <v>144</v>
      </c>
      <c r="B109" s="14"/>
      <c r="C109" s="15"/>
      <c r="D109" s="15"/>
      <c r="E109" s="16"/>
      <c r="F109" s="17">
        <f>SUM(F110:F111)</f>
        <v>132000</v>
      </c>
    </row>
    <row r="110" spans="1:6" x14ac:dyDescent="0.5">
      <c r="A110" s="3" t="s">
        <v>145</v>
      </c>
      <c r="C110" s="1">
        <v>14</v>
      </c>
      <c r="E110" s="2">
        <v>8000</v>
      </c>
      <c r="F110" s="2">
        <f t="shared" si="8"/>
        <v>112000</v>
      </c>
    </row>
    <row r="111" spans="1:6" x14ac:dyDescent="0.5">
      <c r="A111" s="3" t="s">
        <v>146</v>
      </c>
      <c r="C111" s="1">
        <v>1</v>
      </c>
      <c r="E111" s="2">
        <v>20000</v>
      </c>
      <c r="F111" s="2">
        <f t="shared" si="8"/>
        <v>20000</v>
      </c>
    </row>
    <row r="113" spans="1:6" x14ac:dyDescent="0.5">
      <c r="A113" s="14" t="s">
        <v>94</v>
      </c>
      <c r="B113" s="14"/>
      <c r="C113" s="15"/>
      <c r="D113" s="15"/>
      <c r="E113" s="16"/>
      <c r="F113" s="16">
        <f>SUM(F114:F127)</f>
        <v>139600</v>
      </c>
    </row>
    <row r="114" spans="1:6" x14ac:dyDescent="0.5">
      <c r="A114" s="3" t="s">
        <v>95</v>
      </c>
      <c r="C114" s="1">
        <v>20</v>
      </c>
      <c r="E114" s="2">
        <v>700</v>
      </c>
      <c r="F114" s="2">
        <f>C114*E114</f>
        <v>14000</v>
      </c>
    </row>
    <row r="115" spans="1:6" x14ac:dyDescent="0.5">
      <c r="A115" s="3" t="s">
        <v>96</v>
      </c>
      <c r="C115" s="1">
        <v>20</v>
      </c>
      <c r="E115" s="2">
        <v>900</v>
      </c>
      <c r="F115" s="2">
        <f t="shared" ref="F115:F127" si="9">C115*E115</f>
        <v>18000</v>
      </c>
    </row>
    <row r="116" spans="1:6" x14ac:dyDescent="0.5">
      <c r="A116" s="3" t="s">
        <v>98</v>
      </c>
      <c r="C116" s="1">
        <v>20</v>
      </c>
      <c r="E116" s="2">
        <v>400</v>
      </c>
      <c r="F116" s="2">
        <f t="shared" si="9"/>
        <v>8000</v>
      </c>
    </row>
    <row r="117" spans="1:6" x14ac:dyDescent="0.5">
      <c r="A117" s="3" t="s">
        <v>97</v>
      </c>
      <c r="C117" s="1">
        <v>20</v>
      </c>
      <c r="E117" s="2">
        <v>600</v>
      </c>
      <c r="F117" s="2">
        <f t="shared" si="9"/>
        <v>12000</v>
      </c>
    </row>
    <row r="118" spans="1:6" x14ac:dyDescent="0.5">
      <c r="A118" s="3" t="s">
        <v>99</v>
      </c>
      <c r="C118" s="1">
        <v>20</v>
      </c>
      <c r="E118" s="2">
        <v>900</v>
      </c>
      <c r="F118" s="2">
        <f t="shared" si="9"/>
        <v>18000</v>
      </c>
    </row>
    <row r="119" spans="1:6" x14ac:dyDescent="0.5">
      <c r="A119" s="3" t="s">
        <v>100</v>
      </c>
      <c r="C119" s="1">
        <v>20</v>
      </c>
      <c r="E119" s="2">
        <v>1500</v>
      </c>
      <c r="F119" s="2">
        <f t="shared" si="9"/>
        <v>30000</v>
      </c>
    </row>
    <row r="120" spans="1:6" x14ac:dyDescent="0.5">
      <c r="A120" s="3" t="s">
        <v>101</v>
      </c>
      <c r="C120" s="1">
        <v>20</v>
      </c>
      <c r="E120" s="2">
        <v>900</v>
      </c>
      <c r="F120" s="2">
        <f t="shared" si="9"/>
        <v>18000</v>
      </c>
    </row>
    <row r="121" spans="1:6" x14ac:dyDescent="0.5">
      <c r="A121" s="3" t="s">
        <v>102</v>
      </c>
      <c r="C121" s="1">
        <v>14</v>
      </c>
      <c r="E121" s="2">
        <v>500</v>
      </c>
      <c r="F121" s="2">
        <f t="shared" si="9"/>
        <v>7000</v>
      </c>
    </row>
    <row r="122" spans="1:6" x14ac:dyDescent="0.5">
      <c r="A122" s="3" t="s">
        <v>103</v>
      </c>
      <c r="C122" s="1">
        <v>14</v>
      </c>
      <c r="E122" s="2">
        <v>500</v>
      </c>
      <c r="F122" s="2">
        <f t="shared" si="9"/>
        <v>7000</v>
      </c>
    </row>
    <row r="123" spans="1:6" x14ac:dyDescent="0.5">
      <c r="A123" s="3" t="s">
        <v>104</v>
      </c>
      <c r="C123" s="1">
        <v>14</v>
      </c>
      <c r="E123" s="2">
        <v>300</v>
      </c>
      <c r="F123" s="2">
        <f t="shared" si="9"/>
        <v>4200</v>
      </c>
    </row>
    <row r="124" spans="1:6" x14ac:dyDescent="0.5">
      <c r="A124" s="3" t="s">
        <v>105</v>
      </c>
      <c r="C124" s="1">
        <v>2</v>
      </c>
      <c r="E124" s="2">
        <v>400</v>
      </c>
      <c r="F124" s="2">
        <f t="shared" si="9"/>
        <v>800</v>
      </c>
    </row>
    <row r="125" spans="1:6" x14ac:dyDescent="0.5">
      <c r="A125" s="3" t="s">
        <v>108</v>
      </c>
      <c r="C125" s="1">
        <v>2</v>
      </c>
      <c r="E125" s="2">
        <v>800</v>
      </c>
      <c r="F125" s="2">
        <f t="shared" si="9"/>
        <v>1600</v>
      </c>
    </row>
    <row r="126" spans="1:6" x14ac:dyDescent="0.5">
      <c r="A126" s="3" t="s">
        <v>106</v>
      </c>
      <c r="C126" s="1">
        <v>2</v>
      </c>
      <c r="E126" s="2">
        <v>200</v>
      </c>
      <c r="F126" s="2">
        <f t="shared" si="9"/>
        <v>400</v>
      </c>
    </row>
    <row r="127" spans="1:6" x14ac:dyDescent="0.5">
      <c r="A127" s="3" t="s">
        <v>107</v>
      </c>
      <c r="C127" s="1">
        <v>2</v>
      </c>
      <c r="E127" s="2">
        <v>300</v>
      </c>
      <c r="F127" s="2">
        <f t="shared" si="9"/>
        <v>600</v>
      </c>
    </row>
    <row r="129" spans="1:6" x14ac:dyDescent="0.5">
      <c r="A129" s="14" t="s">
        <v>90</v>
      </c>
      <c r="B129" s="14"/>
      <c r="C129" s="15"/>
      <c r="D129" s="15"/>
      <c r="E129" s="16"/>
      <c r="F129" s="16">
        <f>SUM(F130:F132)</f>
        <v>117000</v>
      </c>
    </row>
    <row r="130" spans="1:6" x14ac:dyDescent="0.5">
      <c r="A130" s="3" t="s">
        <v>91</v>
      </c>
      <c r="C130" s="1">
        <v>14</v>
      </c>
      <c r="E130" s="2">
        <v>3500</v>
      </c>
      <c r="F130" s="6">
        <f t="shared" ref="F130:F132" si="10">C130*E130</f>
        <v>49000</v>
      </c>
    </row>
    <row r="131" spans="1:6" x14ac:dyDescent="0.5">
      <c r="A131" s="3" t="s">
        <v>92</v>
      </c>
      <c r="C131" s="1">
        <v>22</v>
      </c>
      <c r="E131" s="2">
        <v>2000</v>
      </c>
      <c r="F131" s="6">
        <f t="shared" si="10"/>
        <v>44000</v>
      </c>
    </row>
    <row r="132" spans="1:6" x14ac:dyDescent="0.5">
      <c r="A132" s="3" t="s">
        <v>93</v>
      </c>
      <c r="C132" s="1">
        <v>20</v>
      </c>
      <c r="E132" s="2">
        <v>1200</v>
      </c>
      <c r="F132" s="6">
        <f t="shared" si="10"/>
        <v>24000</v>
      </c>
    </row>
    <row r="134" spans="1:6" x14ac:dyDescent="0.5">
      <c r="A134" s="14" t="s">
        <v>28</v>
      </c>
      <c r="B134" s="14"/>
      <c r="C134" s="15"/>
      <c r="D134" s="15"/>
      <c r="E134" s="16"/>
      <c r="F134" s="16">
        <f>SUM(F135:F137)</f>
        <v>50600</v>
      </c>
    </row>
    <row r="135" spans="1:6" ht="28.7" x14ac:dyDescent="0.5">
      <c r="A135" s="4" t="s">
        <v>135</v>
      </c>
      <c r="C135" s="1">
        <v>26</v>
      </c>
      <c r="E135" s="2">
        <v>650</v>
      </c>
      <c r="F135" s="6">
        <f t="shared" ref="F135:F137" si="11">C135*E135</f>
        <v>16900</v>
      </c>
    </row>
    <row r="136" spans="1:6" x14ac:dyDescent="0.5">
      <c r="A136" s="4" t="s">
        <v>136</v>
      </c>
      <c r="C136" s="1">
        <v>14</v>
      </c>
      <c r="E136" s="2">
        <v>550</v>
      </c>
      <c r="F136" s="6">
        <f t="shared" ref="F136" si="12">C136*E136</f>
        <v>7700</v>
      </c>
    </row>
    <row r="137" spans="1:6" x14ac:dyDescent="0.5">
      <c r="A137" s="3" t="s">
        <v>109</v>
      </c>
      <c r="C137" s="1">
        <v>13</v>
      </c>
      <c r="E137" s="2">
        <v>2000</v>
      </c>
      <c r="F137" s="6">
        <f t="shared" si="11"/>
        <v>26000</v>
      </c>
    </row>
    <row r="139" spans="1:6" x14ac:dyDescent="0.5">
      <c r="A139" s="14" t="s">
        <v>114</v>
      </c>
      <c r="B139" s="14"/>
      <c r="C139" s="15"/>
      <c r="D139" s="15"/>
      <c r="E139" s="16"/>
      <c r="F139" s="16">
        <f>SUM(F140:F145)</f>
        <v>733000</v>
      </c>
    </row>
    <row r="140" spans="1:6" x14ac:dyDescent="0.5">
      <c r="A140" s="3" t="s">
        <v>115</v>
      </c>
      <c r="C140" s="1">
        <v>116</v>
      </c>
      <c r="E140" s="2">
        <v>3500</v>
      </c>
      <c r="F140" s="6">
        <f t="shared" ref="F140:F151" si="13">C140*E140</f>
        <v>406000</v>
      </c>
    </row>
    <row r="141" spans="1:6" x14ac:dyDescent="0.5">
      <c r="A141" s="3" t="s">
        <v>119</v>
      </c>
      <c r="C141" s="1">
        <v>30</v>
      </c>
      <c r="E141" s="2">
        <v>3500</v>
      </c>
      <c r="F141" s="6">
        <f t="shared" si="13"/>
        <v>105000</v>
      </c>
    </row>
    <row r="142" spans="1:6" x14ac:dyDescent="0.5">
      <c r="A142" s="3" t="s">
        <v>116</v>
      </c>
      <c r="C142" s="1">
        <v>14</v>
      </c>
      <c r="E142" s="2">
        <v>8000</v>
      </c>
      <c r="F142" s="6">
        <f t="shared" si="13"/>
        <v>112000</v>
      </c>
    </row>
    <row r="143" spans="1:6" x14ac:dyDescent="0.5">
      <c r="A143" s="3" t="s">
        <v>121</v>
      </c>
      <c r="C143" s="1">
        <v>1</v>
      </c>
      <c r="E143" s="2">
        <v>50000</v>
      </c>
      <c r="F143" s="6">
        <f t="shared" si="13"/>
        <v>50000</v>
      </c>
    </row>
    <row r="144" spans="1:6" x14ac:dyDescent="0.5">
      <c r="A144" s="3" t="s">
        <v>118</v>
      </c>
      <c r="C144" s="1">
        <v>1</v>
      </c>
      <c r="E144" s="2">
        <v>20000</v>
      </c>
      <c r="F144" s="6">
        <f t="shared" si="13"/>
        <v>20000</v>
      </c>
    </row>
    <row r="145" spans="1:6" x14ac:dyDescent="0.5">
      <c r="A145" s="3" t="s">
        <v>120</v>
      </c>
      <c r="C145" s="1">
        <v>1</v>
      </c>
      <c r="E145" s="2">
        <v>40000</v>
      </c>
      <c r="F145" s="6">
        <f t="shared" si="13"/>
        <v>40000</v>
      </c>
    </row>
    <row r="147" spans="1:6" x14ac:dyDescent="0.5">
      <c r="A147" s="14" t="s">
        <v>124</v>
      </c>
      <c r="B147" s="14"/>
      <c r="C147" s="15"/>
      <c r="D147" s="15"/>
      <c r="E147" s="16"/>
      <c r="F147" s="16">
        <f>SUM(F148:F149)</f>
        <v>121000</v>
      </c>
    </row>
    <row r="148" spans="1:6" x14ac:dyDescent="0.5">
      <c r="A148" s="3" t="s">
        <v>122</v>
      </c>
      <c r="C148" s="1">
        <v>120</v>
      </c>
      <c r="E148" s="2">
        <v>800</v>
      </c>
      <c r="F148" s="6">
        <f t="shared" si="13"/>
        <v>96000</v>
      </c>
    </row>
    <row r="149" spans="1:6" x14ac:dyDescent="0.5">
      <c r="A149" s="3" t="s">
        <v>117</v>
      </c>
      <c r="C149" s="1">
        <v>1</v>
      </c>
      <c r="E149" s="2">
        <v>25000</v>
      </c>
      <c r="F149" s="2">
        <f t="shared" si="13"/>
        <v>25000</v>
      </c>
    </row>
    <row r="151" spans="1:6" x14ac:dyDescent="0.5">
      <c r="A151" s="14" t="s">
        <v>123</v>
      </c>
      <c r="B151" s="14"/>
      <c r="C151" s="15">
        <v>1</v>
      </c>
      <c r="D151" s="15"/>
      <c r="E151" s="16">
        <v>120000</v>
      </c>
      <c r="F151" s="16">
        <f t="shared" si="13"/>
        <v>120000</v>
      </c>
    </row>
    <row r="153" spans="1:6" x14ac:dyDescent="0.5">
      <c r="A153" s="14" t="s">
        <v>125</v>
      </c>
      <c r="B153" s="14"/>
      <c r="C153" s="15"/>
      <c r="D153" s="15"/>
      <c r="E153" s="16"/>
      <c r="F153" s="16">
        <f>SUM(F154:F158)</f>
        <v>635000</v>
      </c>
    </row>
    <row r="154" spans="1:6" x14ac:dyDescent="0.5">
      <c r="A154" s="3" t="s">
        <v>126</v>
      </c>
      <c r="C154" s="1">
        <v>18000</v>
      </c>
      <c r="E154" s="2">
        <v>25</v>
      </c>
      <c r="F154" s="2">
        <f t="shared" ref="F154" si="14">C154*E154</f>
        <v>450000</v>
      </c>
    </row>
    <row r="155" spans="1:6" x14ac:dyDescent="0.5">
      <c r="A155" s="3" t="s">
        <v>127</v>
      </c>
      <c r="C155" s="1">
        <v>1</v>
      </c>
      <c r="E155" s="2">
        <v>25000</v>
      </c>
      <c r="F155" s="2">
        <f t="shared" ref="F155" si="15">C155*E155</f>
        <v>25000</v>
      </c>
    </row>
    <row r="156" spans="1:6" x14ac:dyDescent="0.5">
      <c r="A156" s="3" t="s">
        <v>130</v>
      </c>
      <c r="C156" s="1">
        <v>1</v>
      </c>
      <c r="E156" s="2">
        <v>30000</v>
      </c>
      <c r="F156" s="2">
        <f t="shared" ref="F156" si="16">C156*E156</f>
        <v>30000</v>
      </c>
    </row>
    <row r="157" spans="1:6" x14ac:dyDescent="0.5">
      <c r="A157" s="3" t="s">
        <v>128</v>
      </c>
      <c r="C157" s="1">
        <v>1</v>
      </c>
      <c r="E157" s="2">
        <v>80000</v>
      </c>
      <c r="F157" s="2">
        <f t="shared" ref="F157:F158" si="17">C157*E157</f>
        <v>80000</v>
      </c>
    </row>
    <row r="158" spans="1:6" x14ac:dyDescent="0.5">
      <c r="A158" s="3" t="s">
        <v>129</v>
      </c>
      <c r="C158" s="1">
        <v>1</v>
      </c>
      <c r="E158" s="2">
        <v>50000</v>
      </c>
      <c r="F158" s="2">
        <f t="shared" si="17"/>
        <v>50000</v>
      </c>
    </row>
    <row r="160" spans="1:6" x14ac:dyDescent="0.5">
      <c r="A160" s="14" t="s">
        <v>137</v>
      </c>
      <c r="B160" s="14"/>
      <c r="C160" s="15"/>
      <c r="D160" s="15"/>
      <c r="E160" s="16"/>
      <c r="F160" s="16">
        <f>SUM(F161:F166)</f>
        <v>279625</v>
      </c>
    </row>
    <row r="161" spans="1:6" x14ac:dyDescent="0.5">
      <c r="A161" s="3" t="s">
        <v>138</v>
      </c>
      <c r="C161" s="1">
        <v>155</v>
      </c>
      <c r="E161" s="2">
        <v>675</v>
      </c>
      <c r="F161" s="2">
        <f t="shared" ref="F161:F166" si="18">C161*E161</f>
        <v>104625</v>
      </c>
    </row>
    <row r="162" spans="1:6" x14ac:dyDescent="0.5">
      <c r="A162" s="3" t="s">
        <v>139</v>
      </c>
      <c r="C162" s="1">
        <v>1</v>
      </c>
      <c r="E162" s="2">
        <v>35000</v>
      </c>
      <c r="F162" s="2">
        <f t="shared" si="18"/>
        <v>35000</v>
      </c>
    </row>
    <row r="163" spans="1:6" x14ac:dyDescent="0.5">
      <c r="A163" s="3" t="s">
        <v>29</v>
      </c>
      <c r="C163" s="1">
        <v>2</v>
      </c>
      <c r="E163" s="2">
        <v>20000</v>
      </c>
      <c r="F163" s="2">
        <f t="shared" si="18"/>
        <v>40000</v>
      </c>
    </row>
    <row r="164" spans="1:6" x14ac:dyDescent="0.5">
      <c r="A164" s="3" t="s">
        <v>140</v>
      </c>
      <c r="C164" s="1">
        <v>1</v>
      </c>
      <c r="E164" s="2">
        <v>75000</v>
      </c>
      <c r="F164" s="2">
        <f t="shared" si="18"/>
        <v>75000</v>
      </c>
    </row>
    <row r="165" spans="1:6" x14ac:dyDescent="0.5">
      <c r="A165" s="3" t="s">
        <v>141</v>
      </c>
      <c r="C165" s="1">
        <v>1</v>
      </c>
      <c r="E165" s="2">
        <v>15000</v>
      </c>
      <c r="F165" s="2">
        <f t="shared" si="18"/>
        <v>15000</v>
      </c>
    </row>
    <row r="166" spans="1:6" x14ac:dyDescent="0.5">
      <c r="A166" s="3" t="s">
        <v>142</v>
      </c>
      <c r="C166" s="1">
        <v>1</v>
      </c>
      <c r="E166" s="2">
        <v>10000</v>
      </c>
      <c r="F166" s="2">
        <f t="shared" si="18"/>
        <v>10000</v>
      </c>
    </row>
    <row r="168" spans="1:6" x14ac:dyDescent="0.5">
      <c r="A168" s="14" t="s">
        <v>131</v>
      </c>
      <c r="B168" s="14"/>
      <c r="C168" s="15"/>
      <c r="D168" s="15"/>
      <c r="E168" s="16"/>
      <c r="F168" s="16">
        <f>SUM(F2,F11,F29,F34,F55,F61,F63,F77,F98,F100,F109,F113,F129,F134,F139,F147,F151,F153,F160)</f>
        <v>4744685.5449999999</v>
      </c>
    </row>
    <row r="169" spans="1:6" x14ac:dyDescent="0.5">
      <c r="A169" s="14" t="s">
        <v>133</v>
      </c>
      <c r="B169" s="14"/>
      <c r="C169" s="15"/>
      <c r="D169" s="15"/>
      <c r="E169" s="18">
        <v>0.05</v>
      </c>
      <c r="F169" s="16">
        <f>F168*E169</f>
        <v>237234.27725000001</v>
      </c>
    </row>
    <row r="170" spans="1:6" x14ac:dyDescent="0.5">
      <c r="A170" s="14" t="s">
        <v>132</v>
      </c>
      <c r="B170" s="14"/>
      <c r="C170" s="15"/>
      <c r="D170" s="15"/>
      <c r="E170" s="18">
        <v>0.1</v>
      </c>
      <c r="F170" s="16">
        <f>F168*E170</f>
        <v>474468.55450000003</v>
      </c>
    </row>
    <row r="171" spans="1:6" x14ac:dyDescent="0.5">
      <c r="A171" s="14" t="s">
        <v>134</v>
      </c>
      <c r="B171" s="14"/>
      <c r="C171" s="15"/>
      <c r="D171" s="15"/>
      <c r="E171" s="16"/>
      <c r="F171" s="16">
        <f>SUM(F168:F170)</f>
        <v>5456388.3767499998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2B58-8D64-444C-9B7A-B6A983D32C5A}">
  <dimension ref="A1:M17"/>
  <sheetViews>
    <sheetView workbookViewId="0">
      <selection activeCell="K19" sqref="K19"/>
    </sheetView>
  </sheetViews>
  <sheetFormatPr defaultRowHeight="14.35" x14ac:dyDescent="0.5"/>
  <cols>
    <col min="1" max="1" width="17.76171875" customWidth="1"/>
    <col min="12" max="12" width="13.05859375" customWidth="1"/>
  </cols>
  <sheetData>
    <row r="1" spans="1:13" x14ac:dyDescent="0.5">
      <c r="A1" s="12"/>
      <c r="B1" s="12"/>
      <c r="C1" s="12"/>
      <c r="D1" s="12" t="s">
        <v>82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36</v>
      </c>
      <c r="K1" s="12" t="s">
        <v>84</v>
      </c>
      <c r="L1" s="12" t="s">
        <v>77</v>
      </c>
      <c r="M1" s="12" t="s">
        <v>78</v>
      </c>
    </row>
    <row r="2" spans="1:13" x14ac:dyDescent="0.5">
      <c r="A2" s="12" t="s">
        <v>68</v>
      </c>
      <c r="B2" s="12">
        <v>1</v>
      </c>
      <c r="C2" s="12" t="s">
        <v>69</v>
      </c>
      <c r="D2" s="12"/>
      <c r="E2" s="12"/>
      <c r="F2" s="12">
        <v>1</v>
      </c>
      <c r="G2" s="12">
        <v>1</v>
      </c>
      <c r="H2" s="12">
        <v>1</v>
      </c>
      <c r="I2" s="12"/>
      <c r="J2" s="13">
        <f>SUM(D2:I2)</f>
        <v>3</v>
      </c>
      <c r="K2" s="12">
        <v>32</v>
      </c>
      <c r="L2" s="12">
        <f>J2*K2</f>
        <v>96</v>
      </c>
      <c r="M2" s="12">
        <f>ROUNDUP(L2/50,0)</f>
        <v>2</v>
      </c>
    </row>
    <row r="3" spans="1:13" x14ac:dyDescent="0.5">
      <c r="A3" s="12" t="s">
        <v>68</v>
      </c>
      <c r="B3" s="12">
        <v>4</v>
      </c>
      <c r="C3" s="12" t="s">
        <v>70</v>
      </c>
      <c r="D3" s="12"/>
      <c r="E3" s="12"/>
      <c r="F3" s="12">
        <v>1</v>
      </c>
      <c r="G3" s="12"/>
      <c r="H3" s="12"/>
      <c r="I3" s="12"/>
      <c r="J3" s="13">
        <f t="shared" ref="J3:J7" si="0">SUM(D3:I3)</f>
        <v>1</v>
      </c>
      <c r="K3" s="12">
        <v>94</v>
      </c>
      <c r="L3" s="12">
        <f t="shared" ref="L3:L7" si="1">J3*K3</f>
        <v>94</v>
      </c>
      <c r="M3" s="12">
        <f t="shared" ref="M3:M7" si="2">ROUNDUP(L3/50,0)</f>
        <v>2</v>
      </c>
    </row>
    <row r="4" spans="1:13" x14ac:dyDescent="0.5">
      <c r="A4" s="12" t="s">
        <v>68</v>
      </c>
      <c r="B4" s="12">
        <v>8</v>
      </c>
      <c r="C4" s="12" t="s">
        <v>71</v>
      </c>
      <c r="D4" s="12"/>
      <c r="E4" s="12"/>
      <c r="F4" s="12"/>
      <c r="G4" s="12"/>
      <c r="H4" s="12">
        <v>1</v>
      </c>
      <c r="I4" s="12">
        <v>1</v>
      </c>
      <c r="J4" s="13">
        <f t="shared" si="0"/>
        <v>2</v>
      </c>
      <c r="K4" s="12">
        <v>38</v>
      </c>
      <c r="L4" s="12">
        <f t="shared" si="1"/>
        <v>76</v>
      </c>
      <c r="M4" s="12">
        <f t="shared" si="2"/>
        <v>2</v>
      </c>
    </row>
    <row r="5" spans="1:13" x14ac:dyDescent="0.5">
      <c r="A5" s="12" t="s">
        <v>72</v>
      </c>
      <c r="B5" s="12">
        <v>1</v>
      </c>
      <c r="C5" s="12" t="s">
        <v>75</v>
      </c>
      <c r="D5" s="12"/>
      <c r="E5" s="12"/>
      <c r="F5" s="12">
        <v>1</v>
      </c>
      <c r="G5" s="12">
        <v>1</v>
      </c>
      <c r="H5" s="12">
        <v>1</v>
      </c>
      <c r="I5" s="12">
        <v>2</v>
      </c>
      <c r="J5" s="13">
        <f t="shared" si="0"/>
        <v>5</v>
      </c>
      <c r="K5" s="12">
        <v>41</v>
      </c>
      <c r="L5" s="12">
        <f t="shared" si="1"/>
        <v>205</v>
      </c>
      <c r="M5" s="12">
        <f t="shared" si="2"/>
        <v>5</v>
      </c>
    </row>
    <row r="6" spans="1:13" x14ac:dyDescent="0.5">
      <c r="A6" s="12" t="s">
        <v>72</v>
      </c>
      <c r="B6" s="12">
        <v>4</v>
      </c>
      <c r="C6" s="12" t="s">
        <v>74</v>
      </c>
      <c r="D6" s="12"/>
      <c r="E6" s="12"/>
      <c r="F6" s="12">
        <v>1</v>
      </c>
      <c r="G6" s="12">
        <v>1</v>
      </c>
      <c r="H6" s="12"/>
      <c r="I6" s="12"/>
      <c r="J6" s="13">
        <f t="shared" si="0"/>
        <v>2</v>
      </c>
      <c r="K6" s="12">
        <v>38</v>
      </c>
      <c r="L6" s="12">
        <f t="shared" si="1"/>
        <v>76</v>
      </c>
      <c r="M6" s="12">
        <f t="shared" si="2"/>
        <v>2</v>
      </c>
    </row>
    <row r="7" spans="1:13" x14ac:dyDescent="0.5">
      <c r="A7" s="12" t="s">
        <v>72</v>
      </c>
      <c r="B7" s="12">
        <v>7</v>
      </c>
      <c r="C7" s="12" t="s">
        <v>73</v>
      </c>
      <c r="D7" s="12"/>
      <c r="E7" s="12"/>
      <c r="F7" s="12"/>
      <c r="G7" s="12">
        <v>1</v>
      </c>
      <c r="H7" s="12"/>
      <c r="I7" s="12"/>
      <c r="J7" s="13">
        <f t="shared" si="0"/>
        <v>1</v>
      </c>
      <c r="K7" s="12">
        <v>65</v>
      </c>
      <c r="L7" s="12">
        <f t="shared" si="1"/>
        <v>65</v>
      </c>
      <c r="M7" s="12">
        <f t="shared" si="2"/>
        <v>2</v>
      </c>
    </row>
    <row r="9" spans="1:13" x14ac:dyDescent="0.5">
      <c r="A9" s="11"/>
      <c r="B9" s="11"/>
      <c r="C9" s="11"/>
      <c r="D9" s="12" t="s">
        <v>82</v>
      </c>
      <c r="E9" s="12" t="s">
        <v>3</v>
      </c>
      <c r="F9" s="12" t="s">
        <v>4</v>
      </c>
      <c r="G9" s="12" t="s">
        <v>5</v>
      </c>
      <c r="H9" s="12" t="s">
        <v>6</v>
      </c>
      <c r="I9" s="12" t="s">
        <v>7</v>
      </c>
      <c r="J9" s="12" t="s">
        <v>36</v>
      </c>
      <c r="K9" s="12" t="s">
        <v>76</v>
      </c>
      <c r="L9" s="12" t="s">
        <v>77</v>
      </c>
      <c r="M9" s="12" t="s">
        <v>83</v>
      </c>
    </row>
    <row r="10" spans="1:13" x14ac:dyDescent="0.5">
      <c r="A10" s="12" t="s">
        <v>79</v>
      </c>
      <c r="B10" s="12">
        <v>1</v>
      </c>
      <c r="C10" s="12" t="s">
        <v>69</v>
      </c>
      <c r="D10" s="12"/>
      <c r="E10" s="12"/>
      <c r="F10" s="12">
        <v>1</v>
      </c>
      <c r="G10" s="12">
        <v>1</v>
      </c>
      <c r="H10" s="12">
        <v>1</v>
      </c>
      <c r="I10" s="12">
        <v>1</v>
      </c>
      <c r="J10" s="13">
        <f>SUM(D10:I10)</f>
        <v>4</v>
      </c>
      <c r="K10" s="12">
        <v>160</v>
      </c>
      <c r="L10" s="12">
        <f>ROUND(K10*1.15,0)</f>
        <v>184</v>
      </c>
      <c r="M10" s="12">
        <f>J10*L10</f>
        <v>736</v>
      </c>
    </row>
    <row r="11" spans="1:13" x14ac:dyDescent="0.5">
      <c r="A11" s="12" t="s">
        <v>79</v>
      </c>
      <c r="B11" s="12">
        <v>6</v>
      </c>
      <c r="C11" s="12" t="s">
        <v>70</v>
      </c>
      <c r="D11" s="12"/>
      <c r="E11" s="12"/>
      <c r="F11" s="12">
        <v>1</v>
      </c>
      <c r="G11" s="12">
        <v>1</v>
      </c>
      <c r="H11" s="12"/>
      <c r="I11" s="12"/>
      <c r="J11" s="13">
        <f t="shared" ref="J11:J17" si="3">SUM(D11:I11)</f>
        <v>2</v>
      </c>
      <c r="K11" s="12">
        <v>152</v>
      </c>
      <c r="L11" s="12">
        <f t="shared" ref="L11:L17" si="4">ROUND(K11*1.15,0)</f>
        <v>175</v>
      </c>
      <c r="M11" s="12">
        <f t="shared" ref="M11:M17" si="5">J11*L11</f>
        <v>350</v>
      </c>
    </row>
    <row r="12" spans="1:13" x14ac:dyDescent="0.5">
      <c r="A12" s="12" t="s">
        <v>79</v>
      </c>
      <c r="B12" s="12">
        <v>11</v>
      </c>
      <c r="C12" s="12" t="s">
        <v>71</v>
      </c>
      <c r="D12" s="12"/>
      <c r="E12" s="12"/>
      <c r="F12" s="12">
        <v>2</v>
      </c>
      <c r="G12" s="12">
        <v>2</v>
      </c>
      <c r="H12" s="12">
        <v>3</v>
      </c>
      <c r="I12" s="12">
        <v>1</v>
      </c>
      <c r="J12" s="13">
        <f t="shared" si="3"/>
        <v>8</v>
      </c>
      <c r="K12" s="12">
        <v>152</v>
      </c>
      <c r="L12" s="12">
        <f t="shared" si="4"/>
        <v>175</v>
      </c>
      <c r="M12" s="12">
        <f t="shared" si="5"/>
        <v>1400</v>
      </c>
    </row>
    <row r="13" spans="1:13" x14ac:dyDescent="0.5">
      <c r="A13" s="12" t="s">
        <v>80</v>
      </c>
      <c r="B13" s="12">
        <v>1</v>
      </c>
      <c r="C13" s="12" t="s">
        <v>75</v>
      </c>
      <c r="D13" s="12"/>
      <c r="E13" s="12"/>
      <c r="F13" s="12">
        <v>1</v>
      </c>
      <c r="G13" s="12">
        <v>1</v>
      </c>
      <c r="H13" s="12">
        <v>1</v>
      </c>
      <c r="I13" s="12">
        <v>1</v>
      </c>
      <c r="J13" s="13">
        <f t="shared" si="3"/>
        <v>4</v>
      </c>
      <c r="K13" s="12">
        <v>167</v>
      </c>
      <c r="L13" s="12">
        <f t="shared" si="4"/>
        <v>192</v>
      </c>
      <c r="M13" s="12">
        <f t="shared" si="5"/>
        <v>768</v>
      </c>
    </row>
    <row r="14" spans="1:13" x14ac:dyDescent="0.5">
      <c r="A14" s="12" t="s">
        <v>80</v>
      </c>
      <c r="B14" s="12">
        <v>6</v>
      </c>
      <c r="C14" s="12" t="s">
        <v>74</v>
      </c>
      <c r="D14" s="12"/>
      <c r="E14" s="12"/>
      <c r="F14" s="12"/>
      <c r="G14" s="12"/>
      <c r="H14" s="12"/>
      <c r="I14" s="12">
        <v>1</v>
      </c>
      <c r="J14" s="13">
        <f t="shared" si="3"/>
        <v>1</v>
      </c>
      <c r="K14" s="12">
        <v>176</v>
      </c>
      <c r="L14" s="12">
        <f t="shared" si="4"/>
        <v>202</v>
      </c>
      <c r="M14" s="12">
        <f t="shared" si="5"/>
        <v>202</v>
      </c>
    </row>
    <row r="15" spans="1:13" x14ac:dyDescent="0.5">
      <c r="A15" s="12" t="s">
        <v>80</v>
      </c>
      <c r="B15" s="12">
        <v>11</v>
      </c>
      <c r="C15" s="12" t="s">
        <v>73</v>
      </c>
      <c r="D15" s="12"/>
      <c r="E15" s="12"/>
      <c r="F15" s="12"/>
      <c r="G15" s="12"/>
      <c r="H15" s="12"/>
      <c r="I15" s="12">
        <v>1</v>
      </c>
      <c r="J15" s="13">
        <f t="shared" si="3"/>
        <v>1</v>
      </c>
      <c r="K15" s="12">
        <v>183</v>
      </c>
      <c r="L15" s="12">
        <f t="shared" si="4"/>
        <v>210</v>
      </c>
      <c r="M15" s="12">
        <f t="shared" si="5"/>
        <v>210</v>
      </c>
    </row>
    <row r="16" spans="1:13" x14ac:dyDescent="0.5">
      <c r="A16" s="12" t="s">
        <v>81</v>
      </c>
      <c r="B16" s="12">
        <v>1</v>
      </c>
      <c r="C16" s="12" t="s">
        <v>69</v>
      </c>
      <c r="D16" s="12"/>
      <c r="E16" s="12">
        <v>1</v>
      </c>
      <c r="F16" s="12"/>
      <c r="G16" s="12"/>
      <c r="H16" s="12"/>
      <c r="I16" s="12"/>
      <c r="J16" s="13">
        <f t="shared" si="3"/>
        <v>1</v>
      </c>
      <c r="K16" s="12">
        <v>105</v>
      </c>
      <c r="L16" s="12">
        <f t="shared" si="4"/>
        <v>121</v>
      </c>
      <c r="M16" s="12">
        <f t="shared" si="5"/>
        <v>121</v>
      </c>
    </row>
    <row r="17" spans="1:13" x14ac:dyDescent="0.5">
      <c r="A17" s="12" t="s">
        <v>81</v>
      </c>
      <c r="B17" s="12">
        <v>6</v>
      </c>
      <c r="C17" s="12" t="s">
        <v>70</v>
      </c>
      <c r="D17" s="12">
        <v>1</v>
      </c>
      <c r="E17" s="12"/>
      <c r="F17" s="11"/>
      <c r="G17" s="11"/>
      <c r="H17" s="11"/>
      <c r="I17" s="11"/>
      <c r="J17" s="13">
        <f t="shared" si="3"/>
        <v>1</v>
      </c>
      <c r="K17" s="12">
        <v>100</v>
      </c>
      <c r="L17" s="12">
        <f t="shared" si="4"/>
        <v>115</v>
      </c>
      <c r="M17" s="12">
        <f t="shared" si="5"/>
        <v>115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 Breakdown</vt:lpstr>
      <vt:lpstr>Kitchen &amp; Bathrooms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Dobronravov</dc:creator>
  <cp:lastModifiedBy>Vasyl Dobronravov</cp:lastModifiedBy>
  <dcterms:created xsi:type="dcterms:W3CDTF">2025-08-07T16:21:39Z</dcterms:created>
  <dcterms:modified xsi:type="dcterms:W3CDTF">2025-08-08T14:13:26Z</dcterms:modified>
</cp:coreProperties>
</file>