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Раскладка" sheetId="2" r:id="rId5"/>
    <sheet name="Снаряжение - Снаряжение" sheetId="3" r:id="rId6"/>
  </sheets>
</workbook>
</file>

<file path=xl/sharedStrings.xml><?xml version="1.0" encoding="utf-8"?>
<sst xmlns="http://schemas.openxmlformats.org/spreadsheetml/2006/main" uniqueCount="77">
  <si>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</si>
  <si>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</si>
  <si>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</si>
  <si>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</si>
  <si>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Обзор экспорта</t>
  </si>
  <si>
    <t>Tаблица 1</t>
  </si>
  <si>
    <t>Раскладка</t>
  </si>
  <si>
    <r>
      <rPr>
        <u val="single"/>
        <sz val="12"/>
        <color indexed="11"/>
        <rFont val="Calibri"/>
      </rPr>
      <t>Раскладка</t>
    </r>
  </si>
  <si>
    <t>Снаряжение</t>
  </si>
  <si>
    <r>
      <rPr>
        <u val="single"/>
        <sz val="12"/>
        <color indexed="11"/>
        <rFont val="Calibri"/>
      </rPr>
      <t>Снаряжение - Снаряжение</t>
    </r>
  </si>
  <si>
    <t>кол-во человек:</t>
  </si>
  <si>
    <t>сумма, гр</t>
  </si>
  <si>
    <t>ед.изм</t>
  </si>
  <si>
    <t>завтрак</t>
  </si>
  <si>
    <t>переед</t>
  </si>
  <si>
    <t>обедоужин</t>
  </si>
  <si>
    <t>сухари</t>
  </si>
  <si>
    <t>буханка</t>
  </si>
  <si>
    <t>овсянка</t>
  </si>
  <si>
    <t>грамм/чел</t>
  </si>
  <si>
    <t>пшеничка</t>
  </si>
  <si>
    <t>изюм</t>
  </si>
  <si>
    <t>курага</t>
  </si>
  <si>
    <t>макароны</t>
  </si>
  <si>
    <t>рис</t>
  </si>
  <si>
    <t>греча</t>
  </si>
  <si>
    <t>пюре</t>
  </si>
  <si>
    <t>суп</t>
  </si>
  <si>
    <t>масло топленное</t>
  </si>
  <si>
    <t>колбаса копч.</t>
  </si>
  <si>
    <t>сыр</t>
  </si>
  <si>
    <t>свинина</t>
  </si>
  <si>
    <t>говядина</t>
  </si>
  <si>
    <t>буженина</t>
  </si>
  <si>
    <t>вафли</t>
  </si>
  <si>
    <t>сникерс</t>
  </si>
  <si>
    <t>леденцы</t>
  </si>
  <si>
    <t>печенье</t>
  </si>
  <si>
    <t>сухофрукты</t>
  </si>
  <si>
    <t>арахис</t>
  </si>
  <si>
    <t>грецкий орех</t>
  </si>
  <si>
    <t>миндаль</t>
  </si>
  <si>
    <t>фундук</t>
  </si>
  <si>
    <t>пастила</t>
  </si>
  <si>
    <t>сладкие сухари</t>
  </si>
  <si>
    <t>мармелад</t>
  </si>
  <si>
    <t>щербет</t>
  </si>
  <si>
    <t>халва</t>
  </si>
  <si>
    <t>джем</t>
  </si>
  <si>
    <t>майонез</t>
  </si>
  <si>
    <t>кетчуп</t>
  </si>
  <si>
    <t>чай</t>
  </si>
  <si>
    <t>кофе</t>
  </si>
  <si>
    <t>соль</t>
  </si>
  <si>
    <t>грамм</t>
  </si>
  <si>
    <t>сахар</t>
  </si>
  <si>
    <t>Сгущенка</t>
  </si>
  <si>
    <t>Упаковка</t>
  </si>
  <si>
    <t>Сушки</t>
  </si>
  <si>
    <t>Компот</t>
  </si>
  <si>
    <t>Сух солоко</t>
  </si>
  <si>
    <t>Пачка</t>
  </si>
  <si>
    <t>Итого</t>
  </si>
  <si>
    <t>Снаряжение - Снаряжение</t>
  </si>
  <si>
    <t>Наименование</t>
  </si>
  <si>
    <t>Вес</t>
  </si>
  <si>
    <t>Количество</t>
  </si>
  <si>
    <t>Сумма</t>
  </si>
  <si>
    <t>Кто понесет</t>
  </si>
  <si>
    <t>Палатка</t>
  </si>
  <si>
    <t>Топор</t>
  </si>
  <si>
    <t>Пила</t>
  </si>
  <si>
    <t>Котлы</t>
  </si>
  <si>
    <t>Котельная необходимость</t>
  </si>
  <si>
    <t>Веревка</t>
  </si>
  <si>
    <t>Аптечка</t>
  </si>
  <si>
    <t>Гитара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</si>
</sst>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4"/>
      <color indexed="8"/>
      <name val="Calibri"/>
    </font>
    <font>
      <b val="1"/>
      <sz val="21"/>
      <color indexed="8"/>
      <name val="Calibri"/>
    </font>
    <font>
      <b val="1"/>
      <sz val="16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</fonts>
  <fills count="2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6"/>
        <bgColor auto="1"/>
      </patternFill>
    </fill>
  </fills>
  <borders count="56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/>
      <top style="thin">
        <color indexed="12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 style="medium">
        <color indexed="8"/>
      </top>
      <bottom/>
      <diagonal/>
    </border>
    <border>
      <left/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/>
      <top style="medium">
        <color indexed="8"/>
      </top>
      <bottom style="thin">
        <color indexed="12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33"/>
      </bottom>
      <diagonal/>
    </border>
    <border>
      <left/>
      <right/>
      <top style="thin">
        <color indexed="12"/>
      </top>
      <bottom style="thin">
        <color indexed="33"/>
      </bottom>
      <diagonal/>
    </border>
    <border>
      <left/>
      <right style="thin">
        <color indexed="12"/>
      </right>
      <top style="thin">
        <color indexed="12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 style="thin">
        <color indexed="33"/>
      </top>
      <bottom style="thin">
        <color indexed="35"/>
      </bottom>
      <diagonal/>
    </border>
    <border>
      <left style="thin">
        <color indexed="33"/>
      </left>
      <right style="thin">
        <color indexed="35"/>
      </right>
      <top style="thin">
        <color indexed="35"/>
      </top>
      <bottom style="thin">
        <color indexed="33"/>
      </bottom>
      <diagonal/>
    </border>
    <border>
      <left style="thin">
        <color indexed="35"/>
      </left>
      <right style="thin">
        <color indexed="33"/>
      </right>
      <top style="thin">
        <color indexed="35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 style="thin">
        <color indexed="35"/>
      </top>
      <bottom style="thin">
        <color indexed="33"/>
      </bottom>
      <diagonal/>
    </border>
    <border>
      <left style="thin">
        <color indexed="33"/>
      </left>
      <right style="thin">
        <color indexed="35"/>
      </right>
      <top style="thin">
        <color indexed="33"/>
      </top>
      <bottom style="thin">
        <color indexed="33"/>
      </bottom>
      <diagonal/>
    </border>
    <border>
      <left style="thin">
        <color indexed="35"/>
      </left>
      <right style="thin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 style="thin">
        <color indexed="33"/>
      </top>
      <bottom style="thin">
        <color indexed="3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2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borderId="5" applyNumberFormat="1" applyFont="1" applyFill="0" applyBorder="1" applyAlignment="1" applyProtection="0">
      <alignment horizontal="left" vertical="bottom"/>
    </xf>
    <xf numFmtId="49" fontId="1" fillId="5" borderId="5" applyNumberFormat="1" applyFont="1" applyFill="1" applyBorder="1" applyAlignment="1" applyProtection="0">
      <alignment horizontal="left" vertical="bottom"/>
    </xf>
    <xf numFmtId="0" fontId="1" fillId="5" borderId="5" applyNumberFormat="0" applyFont="1" applyFill="1" applyBorder="1" applyAlignment="1" applyProtection="0">
      <alignment horizontal="left" vertical="bottom"/>
    </xf>
    <xf numFmtId="0" fontId="1" fillId="6" borderId="5" applyNumberFormat="0" applyFont="1" applyFill="1" applyBorder="1" applyAlignment="1" applyProtection="0">
      <alignment horizontal="left" vertical="bottom"/>
    </xf>
    <xf numFmtId="49" fontId="1" fillId="6" borderId="5" applyNumberFormat="1" applyFont="1" applyFill="1" applyBorder="1" applyAlignment="1" applyProtection="0">
      <alignment horizontal="left" vertical="bottom"/>
    </xf>
    <xf numFmtId="49" fontId="4" fillId="6" borderId="5" applyNumberFormat="1" applyFont="1" applyFill="1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vertical="bottom"/>
    </xf>
    <xf numFmtId="0" fontId="1" fillId="6" borderId="8" applyNumberFormat="0" applyFont="1" applyFill="1" applyBorder="1" applyAlignment="1" applyProtection="0">
      <alignment horizontal="left" vertical="bottom"/>
    </xf>
    <xf numFmtId="49" fontId="1" fillId="6" borderId="8" applyNumberFormat="1" applyFont="1" applyFill="1" applyBorder="1" applyAlignment="1" applyProtection="0">
      <alignment horizontal="left" vertical="bottom"/>
    </xf>
    <xf numFmtId="49" fontId="4" fillId="6" borderId="8" applyNumberFormat="1" applyFont="1" applyFill="1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4" borderId="10" applyNumberFormat="1" applyFont="1" applyFill="1" applyBorder="1" applyAlignment="1" applyProtection="0">
      <alignment horizontal="center"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fillId="7" borderId="2" applyNumberFormat="0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8" borderId="2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7" borderId="5" applyNumberFormat="0" applyFont="1" applyFill="1" applyBorder="1" applyAlignment="1" applyProtection="0">
      <alignment vertical="bottom"/>
    </xf>
    <xf numFmtId="0" fontId="0" fillId="8" borderId="5" applyNumberFormat="0" applyFont="1" applyFill="1" applyBorder="1" applyAlignment="1" applyProtection="0">
      <alignment vertical="bottom"/>
    </xf>
    <xf numFmtId="49" fontId="7" fillId="4" borderId="14" applyNumberFormat="1" applyFont="1" applyFill="1" applyBorder="1" applyAlignment="1" applyProtection="0">
      <alignment vertical="bottom"/>
    </xf>
    <xf numFmtId="0" fontId="7" fillId="4" borderId="14" applyNumberFormat="1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0" fontId="8" fillId="4" borderId="18" applyNumberFormat="0" applyFont="1" applyFill="1" applyBorder="1" applyAlignment="1" applyProtection="0">
      <alignment horizontal="center" vertical="bottom"/>
    </xf>
    <xf numFmtId="49" fontId="8" fillId="4" borderId="19" applyNumberFormat="1" applyFont="1" applyFill="1" applyBorder="1" applyAlignment="1" applyProtection="0">
      <alignment horizontal="center" vertical="bottom"/>
    </xf>
    <xf numFmtId="49" fontId="8" fillId="9" borderId="20" applyNumberFormat="1" applyFont="1" applyFill="1" applyBorder="1" applyAlignment="1" applyProtection="0">
      <alignment horizontal="center" vertical="center"/>
    </xf>
    <xf numFmtId="0" fontId="8" fillId="9" borderId="21" applyNumberFormat="0" applyFont="1" applyFill="1" applyBorder="1" applyAlignment="1" applyProtection="0">
      <alignment horizontal="center" vertical="center"/>
    </xf>
    <xf numFmtId="0" fontId="8" fillId="9" borderId="22" applyNumberFormat="0" applyFont="1" applyFill="1" applyBorder="1" applyAlignment="1" applyProtection="0">
      <alignment horizontal="center" vertical="center"/>
    </xf>
    <xf numFmtId="49" fontId="8" fillId="10" borderId="20" applyNumberFormat="1" applyFont="1" applyFill="1" applyBorder="1" applyAlignment="1" applyProtection="0">
      <alignment horizontal="center" vertical="center"/>
    </xf>
    <xf numFmtId="0" fontId="8" fillId="10" borderId="21" applyNumberFormat="0" applyFont="1" applyFill="1" applyBorder="1" applyAlignment="1" applyProtection="0">
      <alignment horizontal="center" vertical="center"/>
    </xf>
    <xf numFmtId="0" fontId="8" fillId="10" borderId="22" applyNumberFormat="0" applyFont="1" applyFill="1" applyBorder="1" applyAlignment="1" applyProtection="0">
      <alignment horizontal="center" vertical="center"/>
    </xf>
    <xf numFmtId="49" fontId="8" fillId="11" borderId="20" applyNumberFormat="1" applyFont="1" applyFill="1" applyBorder="1" applyAlignment="1" applyProtection="0">
      <alignment horizontal="center" vertical="center"/>
    </xf>
    <xf numFmtId="0" fontId="8" fillId="11" borderId="21" applyNumberFormat="0" applyFont="1" applyFill="1" applyBorder="1" applyAlignment="1" applyProtection="0">
      <alignment horizontal="center" vertical="center"/>
    </xf>
    <xf numFmtId="0" fontId="8" fillId="11" borderId="22" applyNumberFormat="0" applyFont="1" applyFill="1" applyBorder="1" applyAlignment="1" applyProtection="0">
      <alignment horizontal="center" vertical="center"/>
    </xf>
    <xf numFmtId="0" fontId="0" fillId="4" borderId="23" applyNumberFormat="0" applyFont="1" applyFill="1" applyBorder="1" applyAlignment="1" applyProtection="0">
      <alignment vertical="bottom"/>
    </xf>
    <xf numFmtId="0" fontId="8" fillId="4" borderId="24" applyNumberFormat="0" applyFont="1" applyFill="1" applyBorder="1" applyAlignment="1" applyProtection="0">
      <alignment horizontal="center" vertical="bottom"/>
    </xf>
    <xf numFmtId="0" fontId="8" fillId="4" borderId="25" applyNumberFormat="0" applyFont="1" applyFill="1" applyBorder="1" applyAlignment="1" applyProtection="0">
      <alignment horizontal="center" vertical="bottom"/>
    </xf>
    <xf numFmtId="0" fontId="8" fillId="12" borderId="20" applyNumberFormat="1" applyFont="1" applyFill="1" applyBorder="1" applyAlignment="1" applyProtection="0">
      <alignment horizontal="center" vertical="bottom"/>
    </xf>
    <xf numFmtId="0" fontId="8" fillId="7" borderId="21" applyNumberFormat="1" applyFont="1" applyFill="1" applyBorder="1" applyAlignment="1" applyProtection="0">
      <alignment horizontal="center" vertical="bottom"/>
    </xf>
    <xf numFmtId="0" fontId="8" fillId="12" borderId="21" applyNumberFormat="1" applyFont="1" applyFill="1" applyBorder="1" applyAlignment="1" applyProtection="0">
      <alignment horizontal="center" vertical="bottom"/>
    </xf>
    <xf numFmtId="0" fontId="8" fillId="7" borderId="22" applyNumberFormat="1" applyFont="1" applyFill="1" applyBorder="1" applyAlignment="1" applyProtection="0">
      <alignment horizontal="center" vertical="bottom"/>
    </xf>
    <xf numFmtId="0" fontId="8" fillId="13" borderId="20" applyNumberFormat="1" applyFont="1" applyFill="1" applyBorder="1" applyAlignment="1" applyProtection="0">
      <alignment horizontal="center" vertical="bottom"/>
    </xf>
    <xf numFmtId="0" fontId="8" fillId="8" borderId="21" applyNumberFormat="1" applyFont="1" applyFill="1" applyBorder="1" applyAlignment="1" applyProtection="0">
      <alignment horizontal="center" vertical="bottom"/>
    </xf>
    <xf numFmtId="0" fontId="8" fillId="13" borderId="21" applyNumberFormat="1" applyFont="1" applyFill="1" applyBorder="1" applyAlignment="1" applyProtection="0">
      <alignment horizontal="center" vertical="bottom"/>
    </xf>
    <xf numFmtId="0" fontId="8" fillId="8" borderId="22" applyNumberFormat="1" applyFont="1" applyFill="1" applyBorder="1" applyAlignment="1" applyProtection="0">
      <alignment horizontal="center" vertical="bottom"/>
    </xf>
    <xf numFmtId="0" fontId="8" fillId="14" borderId="20" applyNumberFormat="1" applyFont="1" applyFill="1" applyBorder="1" applyAlignment="1" applyProtection="0">
      <alignment horizontal="center" vertical="bottom"/>
    </xf>
    <xf numFmtId="0" fontId="8" fillId="14" borderId="21" applyNumberFormat="1" applyFont="1" applyFill="1" applyBorder="1" applyAlignment="1" applyProtection="0">
      <alignment horizontal="center" vertical="bottom"/>
    </xf>
    <xf numFmtId="49" fontId="8" fillId="15" borderId="19" applyNumberFormat="1" applyFont="1" applyFill="1" applyBorder="1" applyAlignment="1" applyProtection="0">
      <alignment horizontal="right" vertical="bottom"/>
    </xf>
    <xf numFmtId="0" fontId="8" fillId="4" borderId="19" applyNumberFormat="1" applyFont="1" applyFill="1" applyBorder="1" applyAlignment="1" applyProtection="0">
      <alignment vertical="bottom"/>
    </xf>
    <xf numFmtId="49" fontId="8" fillId="4" borderId="19" applyNumberFormat="1" applyFont="1" applyFill="1" applyBorder="1" applyAlignment="1" applyProtection="0">
      <alignment vertical="bottom"/>
    </xf>
    <xf numFmtId="0" fontId="8" fillId="12" borderId="26" applyNumberFormat="0" applyFont="1" applyFill="1" applyBorder="1" applyAlignment="1" applyProtection="0">
      <alignment horizontal="center" vertical="bottom"/>
    </xf>
    <xf numFmtId="0" fontId="8" fillId="7" borderId="27" applyNumberFormat="0" applyFont="1" applyFill="1" applyBorder="1" applyAlignment="1" applyProtection="0">
      <alignment horizontal="center" vertical="bottom"/>
    </xf>
    <xf numFmtId="0" fontId="8" fillId="12" borderId="27" applyNumberFormat="0" applyFont="1" applyFill="1" applyBorder="1" applyAlignment="1" applyProtection="0">
      <alignment horizontal="center" vertical="bottom"/>
    </xf>
    <xf numFmtId="0" fontId="8" fillId="7" borderId="28" applyNumberFormat="0" applyFont="1" applyFill="1" applyBorder="1" applyAlignment="1" applyProtection="0">
      <alignment horizontal="center" vertical="bottom"/>
    </xf>
    <xf numFmtId="0" fontId="8" fillId="13" borderId="26" applyNumberFormat="1" applyFont="1" applyFill="1" applyBorder="1" applyAlignment="1" applyProtection="0">
      <alignment horizontal="center" vertical="bottom"/>
    </xf>
    <xf numFmtId="0" fontId="8" fillId="8" borderId="27" applyNumberFormat="1" applyFont="1" applyFill="1" applyBorder="1" applyAlignment="1" applyProtection="0">
      <alignment horizontal="center" vertical="bottom"/>
    </xf>
    <xf numFmtId="0" fontId="8" fillId="13" borderId="27" applyNumberFormat="1" applyFont="1" applyFill="1" applyBorder="1" applyAlignment="1" applyProtection="0">
      <alignment horizontal="center" vertical="bottom"/>
    </xf>
    <xf numFmtId="0" fontId="8" fillId="8" borderId="28" applyNumberFormat="1" applyFont="1" applyFill="1" applyBorder="1" applyAlignment="1" applyProtection="0">
      <alignment horizontal="center" vertical="bottom"/>
    </xf>
    <xf numFmtId="0" fontId="8" fillId="14" borderId="26" applyNumberFormat="1" applyFont="1" applyFill="1" applyBorder="1" applyAlignment="1" applyProtection="0">
      <alignment horizontal="center" vertical="bottom"/>
    </xf>
    <xf numFmtId="0" fontId="8" fillId="14" borderId="27" applyNumberFormat="1" applyFont="1" applyFill="1" applyBorder="1" applyAlignment="1" applyProtection="0">
      <alignment horizontal="center" vertical="bottom"/>
    </xf>
    <xf numFmtId="49" fontId="8" fillId="16" borderId="29" applyNumberFormat="1" applyFont="1" applyFill="1" applyBorder="1" applyAlignment="1" applyProtection="0">
      <alignment horizontal="right" vertical="bottom"/>
    </xf>
    <xf numFmtId="0" fontId="8" fillId="4" borderId="29" applyNumberFormat="1" applyFont="1" applyFill="1" applyBorder="1" applyAlignment="1" applyProtection="0">
      <alignment vertical="bottom"/>
    </xf>
    <xf numFmtId="49" fontId="8" fillId="4" borderId="29" applyNumberFormat="1" applyFont="1" applyFill="1" applyBorder="1" applyAlignment="1" applyProtection="0">
      <alignment vertical="bottom"/>
    </xf>
    <xf numFmtId="0" fontId="8" fillId="12" borderId="30" applyNumberFormat="1" applyFont="1" applyFill="1" applyBorder="1" applyAlignment="1" applyProtection="0">
      <alignment horizontal="center" vertical="bottom"/>
    </xf>
    <xf numFmtId="0" fontId="8" fillId="7" borderId="31" applyNumberFormat="0" applyFont="1" applyFill="1" applyBorder="1" applyAlignment="1" applyProtection="0">
      <alignment horizontal="center" vertical="bottom"/>
    </xf>
    <xf numFmtId="0" fontId="8" fillId="12" borderId="31" applyNumberFormat="1" applyFont="1" applyFill="1" applyBorder="1" applyAlignment="1" applyProtection="0">
      <alignment horizontal="center" vertical="bottom"/>
    </xf>
    <xf numFmtId="0" fontId="8" fillId="7" borderId="32" applyNumberFormat="0" applyFont="1" applyFill="1" applyBorder="1" applyAlignment="1" applyProtection="0">
      <alignment horizontal="center" vertical="bottom"/>
    </xf>
    <xf numFmtId="0" fontId="8" fillId="13" borderId="30" applyNumberFormat="0" applyFont="1" applyFill="1" applyBorder="1" applyAlignment="1" applyProtection="0">
      <alignment horizontal="center" vertical="bottom"/>
    </xf>
    <xf numFmtId="0" fontId="8" fillId="8" borderId="31" applyNumberFormat="0" applyFont="1" applyFill="1" applyBorder="1" applyAlignment="1" applyProtection="0">
      <alignment horizontal="center" vertical="bottom"/>
    </xf>
    <xf numFmtId="0" fontId="8" fillId="13" borderId="31" applyNumberFormat="0" applyFont="1" applyFill="1" applyBorder="1" applyAlignment="1" applyProtection="0">
      <alignment horizontal="center" vertical="bottom"/>
    </xf>
    <xf numFmtId="0" fontId="8" fillId="8" borderId="32" applyNumberFormat="0" applyFont="1" applyFill="1" applyBorder="1" applyAlignment="1" applyProtection="0">
      <alignment horizontal="center" vertical="bottom"/>
    </xf>
    <xf numFmtId="0" fontId="8" fillId="14" borderId="30" applyNumberFormat="0" applyFont="1" applyFill="1" applyBorder="1" applyAlignment="1" applyProtection="0">
      <alignment horizontal="center" vertical="bottom"/>
    </xf>
    <xf numFmtId="0" fontId="8" fillId="14" borderId="31" applyNumberFormat="0" applyFont="1" applyFill="1" applyBorder="1" applyAlignment="1" applyProtection="0">
      <alignment horizontal="center" vertical="bottom"/>
    </xf>
    <xf numFmtId="0" fontId="8" fillId="12" borderId="30" applyNumberFormat="0" applyFont="1" applyFill="1" applyBorder="1" applyAlignment="1" applyProtection="0">
      <alignment horizontal="center" vertical="bottom"/>
    </xf>
    <xf numFmtId="0" fontId="8" fillId="7" borderId="31" applyNumberFormat="1" applyFont="1" applyFill="1" applyBorder="1" applyAlignment="1" applyProtection="0">
      <alignment horizontal="center" vertical="bottom"/>
    </xf>
    <xf numFmtId="0" fontId="8" fillId="12" borderId="31" applyNumberFormat="0" applyFont="1" applyFill="1" applyBorder="1" applyAlignment="1" applyProtection="0">
      <alignment horizontal="center" vertical="bottom"/>
    </xf>
    <xf numFmtId="0" fontId="8" fillId="7" borderId="32" applyNumberFormat="1" applyFont="1" applyFill="1" applyBorder="1" applyAlignment="1" applyProtection="0">
      <alignment horizontal="center" vertical="bottom"/>
    </xf>
    <xf numFmtId="49" fontId="8" fillId="17" borderId="29" applyNumberFormat="1" applyFont="1" applyFill="1" applyBorder="1" applyAlignment="1" applyProtection="0">
      <alignment horizontal="right" vertical="bottom"/>
    </xf>
    <xf numFmtId="49" fontId="8" fillId="18" borderId="29" applyNumberFormat="1" applyFont="1" applyFill="1" applyBorder="1" applyAlignment="1" applyProtection="0">
      <alignment horizontal="right" vertical="bottom"/>
    </xf>
    <xf numFmtId="0" fontId="8" fillId="14" borderId="30" applyNumberFormat="1" applyFont="1" applyFill="1" applyBorder="1" applyAlignment="1" applyProtection="0">
      <alignment horizontal="center" vertical="bottom"/>
    </xf>
    <xf numFmtId="0" fontId="8" fillId="14" borderId="31" applyNumberFormat="1" applyFont="1" applyFill="1" applyBorder="1" applyAlignment="1" applyProtection="0">
      <alignment horizontal="center" vertical="bottom"/>
    </xf>
    <xf numFmtId="0" fontId="8" fillId="8" borderId="31" applyNumberFormat="1" applyFont="1" applyFill="1" applyBorder="1" applyAlignment="1" applyProtection="0">
      <alignment horizontal="center" vertical="bottom"/>
    </xf>
    <xf numFmtId="0" fontId="8" fillId="8" borderId="32" applyNumberFormat="1" applyFont="1" applyFill="1" applyBorder="1" applyAlignment="1" applyProtection="0">
      <alignment horizontal="center" vertical="bottom"/>
    </xf>
    <xf numFmtId="49" fontId="8" fillId="19" borderId="29" applyNumberFormat="1" applyFont="1" applyFill="1" applyBorder="1" applyAlignment="1" applyProtection="0">
      <alignment horizontal="right" vertical="bottom"/>
    </xf>
    <xf numFmtId="0" fontId="8" fillId="13" borderId="30" applyNumberFormat="1" applyFont="1" applyFill="1" applyBorder="1" applyAlignment="1" applyProtection="0">
      <alignment horizontal="center" vertical="bottom"/>
    </xf>
    <xf numFmtId="0" fontId="8" fillId="13" borderId="31" applyNumberFormat="1" applyFont="1" applyFill="1" applyBorder="1" applyAlignment="1" applyProtection="0">
      <alignment horizontal="center" vertical="bottom"/>
    </xf>
    <xf numFmtId="49" fontId="8" fillId="20" borderId="29" applyNumberFormat="1" applyFont="1" applyFill="1" applyBorder="1" applyAlignment="1" applyProtection="0">
      <alignment horizontal="right" vertical="bottom"/>
    </xf>
    <xf numFmtId="49" fontId="8" fillId="21" borderId="29" applyNumberFormat="1" applyFont="1" applyFill="1" applyBorder="1" applyAlignment="1" applyProtection="0">
      <alignment horizontal="right" vertical="bottom"/>
    </xf>
    <xf numFmtId="49" fontId="8" fillId="15" borderId="29" applyNumberFormat="1" applyFont="1" applyFill="1" applyBorder="1" applyAlignment="1" applyProtection="0">
      <alignment horizontal="right" vertical="bottom"/>
    </xf>
    <xf numFmtId="49" fontId="8" fillId="22" borderId="29" applyNumberFormat="1" applyFont="1" applyFill="1" applyBorder="1" applyAlignment="1" applyProtection="0">
      <alignment horizontal="right" vertical="bottom"/>
    </xf>
    <xf numFmtId="0" fontId="8" fillId="4" borderId="29" applyNumberFormat="0" applyFont="1" applyFill="1" applyBorder="1" applyAlignment="1" applyProtection="0">
      <alignment vertical="bottom"/>
    </xf>
    <xf numFmtId="49" fontId="8" fillId="14" borderId="29" applyNumberFormat="1" applyFont="1" applyFill="1" applyBorder="1" applyAlignment="1" applyProtection="0">
      <alignment horizontal="right" vertical="bottom"/>
    </xf>
    <xf numFmtId="0" fontId="8" fillId="4" borderId="25" applyNumberFormat="0" applyFont="1" applyFill="1" applyBorder="1" applyAlignment="1" applyProtection="0">
      <alignment vertical="bottom"/>
    </xf>
    <xf numFmtId="0" fontId="8" fillId="12" borderId="33" applyNumberFormat="0" applyFont="1" applyFill="1" applyBorder="1" applyAlignment="1" applyProtection="0">
      <alignment horizontal="center" vertical="bottom"/>
    </xf>
    <xf numFmtId="0" fontId="8" fillId="7" borderId="34" applyNumberFormat="0" applyFont="1" applyFill="1" applyBorder="1" applyAlignment="1" applyProtection="0">
      <alignment horizontal="center" vertical="bottom"/>
    </xf>
    <xf numFmtId="0" fontId="8" fillId="12" borderId="34" applyNumberFormat="0" applyFont="1" applyFill="1" applyBorder="1" applyAlignment="1" applyProtection="0">
      <alignment horizontal="center" vertical="bottom"/>
    </xf>
    <xf numFmtId="0" fontId="8" fillId="7" borderId="35" applyNumberFormat="0" applyFont="1" applyFill="1" applyBorder="1" applyAlignment="1" applyProtection="0">
      <alignment horizontal="center" vertical="bottom"/>
    </xf>
    <xf numFmtId="0" fontId="8" fillId="13" borderId="33" applyNumberFormat="0" applyFont="1" applyFill="1" applyBorder="1" applyAlignment="1" applyProtection="0">
      <alignment horizontal="center" vertical="bottom"/>
    </xf>
    <xf numFmtId="0" fontId="8" fillId="8" borderId="34" applyNumberFormat="0" applyFont="1" applyFill="1" applyBorder="1" applyAlignment="1" applyProtection="0">
      <alignment horizontal="center" vertical="bottom"/>
    </xf>
    <xf numFmtId="0" fontId="8" fillId="13" borderId="34" applyNumberFormat="0" applyFont="1" applyFill="1" applyBorder="1" applyAlignment="1" applyProtection="0">
      <alignment horizontal="center" vertical="bottom"/>
    </xf>
    <xf numFmtId="0" fontId="8" fillId="8" borderId="35" applyNumberFormat="0" applyFont="1" applyFill="1" applyBorder="1" applyAlignment="1" applyProtection="0">
      <alignment horizontal="center" vertical="bottom"/>
    </xf>
    <xf numFmtId="0" fontId="8" fillId="14" borderId="33" applyNumberFormat="0" applyFont="1" applyFill="1" applyBorder="1" applyAlignment="1" applyProtection="0">
      <alignment horizontal="center" vertical="bottom"/>
    </xf>
    <xf numFmtId="0" fontId="8" fillId="14" borderId="34" applyNumberFormat="0" applyFont="1" applyFill="1" applyBorder="1" applyAlignment="1" applyProtection="0">
      <alignment horizontal="center" vertical="bottom"/>
    </xf>
    <xf numFmtId="49" fontId="9" fillId="23" borderId="36" applyNumberFormat="1" applyFont="1" applyFill="1" applyBorder="1" applyAlignment="1" applyProtection="0">
      <alignment vertical="bottom"/>
    </xf>
    <xf numFmtId="1" fontId="9" fillId="23" borderId="36" applyNumberFormat="1" applyFont="1" applyFill="1" applyBorder="1" applyAlignment="1" applyProtection="0">
      <alignment vertical="bottom"/>
    </xf>
    <xf numFmtId="0" fontId="9" fillId="23" borderId="36" applyNumberFormat="0" applyFont="1" applyFill="1" applyBorder="1" applyAlignment="1" applyProtection="0">
      <alignment vertical="bottom"/>
    </xf>
    <xf numFmtId="0" fontId="9" fillId="23" borderId="37" applyNumberFormat="1" applyFont="1" applyFill="1" applyBorder="1" applyAlignment="1" applyProtection="0">
      <alignment horizontal="center" vertical="bottom"/>
    </xf>
    <xf numFmtId="0" fontId="9" fillId="23" borderId="38" applyNumberFormat="1" applyFont="1" applyFill="1" applyBorder="1" applyAlignment="1" applyProtection="0">
      <alignment horizontal="center" vertical="bottom"/>
    </xf>
    <xf numFmtId="0" fontId="9" fillId="23" borderId="39" applyNumberFormat="1" applyFont="1" applyFill="1" applyBorder="1" applyAlignment="1" applyProtection="0">
      <alignment horizontal="center" vertical="bottom"/>
    </xf>
    <xf numFmtId="0" fontId="8" fillId="4" borderId="40" applyNumberFormat="0" applyFont="1" applyFill="1" applyBorder="1" applyAlignment="1" applyProtection="0">
      <alignment vertical="bottom"/>
    </xf>
    <xf numFmtId="0" fontId="0" fillId="4" borderId="41" applyNumberFormat="0" applyFont="1" applyFill="1" applyBorder="1" applyAlignment="1" applyProtection="0">
      <alignment vertical="bottom"/>
    </xf>
    <xf numFmtId="0" fontId="0" fillId="4" borderId="42" applyNumberFormat="0" applyFont="1" applyFill="1" applyBorder="1" applyAlignment="1" applyProtection="0">
      <alignment vertical="bottom"/>
    </xf>
    <xf numFmtId="0" fontId="0" fillId="4" borderId="43" applyNumberFormat="0" applyFont="1" applyFill="1" applyBorder="1" applyAlignment="1" applyProtection="0">
      <alignment vertical="bottom"/>
    </xf>
    <xf numFmtId="0" fontId="0" fillId="7" borderId="44" applyNumberFormat="0" applyFont="1" applyFill="1" applyBorder="1" applyAlignment="1" applyProtection="0">
      <alignment vertical="bottom"/>
    </xf>
    <xf numFmtId="0" fontId="0" fillId="4" borderId="45" applyNumberFormat="0" applyFont="1" applyFill="1" applyBorder="1" applyAlignment="1" applyProtection="0">
      <alignment vertical="bottom"/>
    </xf>
    <xf numFmtId="0" fontId="0" fillId="8" borderId="44" applyNumberFormat="0" applyFont="1" applyFill="1" applyBorder="1" applyAlignment="1" applyProtection="0">
      <alignment vertical="bottom"/>
    </xf>
    <xf numFmtId="0" fontId="8" fillId="4" borderId="7" applyNumberFormat="0" applyFont="1" applyFill="1" applyBorder="1" applyAlignment="1" applyProtection="0">
      <alignment vertical="bottom"/>
    </xf>
    <xf numFmtId="0" fontId="0" fillId="7" borderId="8" applyNumberFormat="0" applyFont="1" applyFill="1" applyBorder="1" applyAlignment="1" applyProtection="0">
      <alignment vertical="bottom"/>
    </xf>
    <xf numFmtId="0" fontId="0" fillId="8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4" borderId="46" applyNumberFormat="1" applyFont="1" applyFill="1" applyBorder="1" applyAlignment="1" applyProtection="0">
      <alignment horizontal="center" vertical="center"/>
    </xf>
    <xf numFmtId="0" fontId="2" fillId="4" borderId="47" applyNumberFormat="0" applyFont="1" applyFill="1" applyBorder="1" applyAlignment="1" applyProtection="0">
      <alignment horizontal="center" vertical="center"/>
    </xf>
    <xf numFmtId="0" fontId="2" fillId="4" borderId="48" applyNumberFormat="0" applyFont="1" applyFill="1" applyBorder="1" applyAlignment="1" applyProtection="0">
      <alignment horizontal="center" vertical="center"/>
    </xf>
    <xf numFmtId="49" fontId="0" fillId="24" borderId="49" applyNumberFormat="1" applyFont="1" applyFill="1" applyBorder="1" applyAlignment="1" applyProtection="0">
      <alignment vertical="bottom"/>
    </xf>
    <xf numFmtId="49" fontId="0" fillId="25" borderId="50" applyNumberFormat="1" applyFont="1" applyFill="1" applyBorder="1" applyAlignment="1" applyProtection="0">
      <alignment vertical="bottom"/>
    </xf>
    <xf numFmtId="0" fontId="0" fillId="4" borderId="51" applyNumberFormat="1" applyFont="1" applyFill="1" applyBorder="1" applyAlignment="1" applyProtection="0">
      <alignment vertical="bottom"/>
    </xf>
    <xf numFmtId="0" fontId="0" fillId="4" borderId="52" applyNumberFormat="1" applyFont="1" applyFill="1" applyBorder="1" applyAlignment="1" applyProtection="0">
      <alignment vertical="bottom"/>
    </xf>
    <xf numFmtId="0" fontId="0" fillId="4" borderId="52" applyNumberFormat="0" applyFont="1" applyFill="1" applyBorder="1" applyAlignment="1" applyProtection="0">
      <alignment vertical="bottom"/>
    </xf>
    <xf numFmtId="49" fontId="0" fillId="25" borderId="53" applyNumberFormat="1" applyFont="1" applyFill="1" applyBorder="1" applyAlignment="1" applyProtection="0">
      <alignment vertical="bottom"/>
    </xf>
    <xf numFmtId="0" fontId="0" fillId="4" borderId="54" applyNumberFormat="1" applyFont="1" applyFill="1" applyBorder="1" applyAlignment="1" applyProtection="0">
      <alignment vertical="bottom"/>
    </xf>
    <xf numFmtId="0" fontId="0" fillId="4" borderId="55" applyNumberFormat="1" applyFont="1" applyFill="1" applyBorder="1" applyAlignment="1" applyProtection="0">
      <alignment vertical="bottom"/>
    </xf>
    <xf numFmtId="0" fontId="0" fillId="4" borderId="55" applyNumberFormat="0" applyFont="1" applyFill="1" applyBorder="1" applyAlignment="1" applyProtection="0">
      <alignment vertical="bottom"/>
    </xf>
    <xf numFmtId="0" fontId="0" fillId="25" borderId="53" applyNumberFormat="0" applyFont="1" applyFill="1" applyBorder="1" applyAlignment="1" applyProtection="0">
      <alignment vertical="bottom"/>
    </xf>
    <xf numFmtId="0" fontId="0" fillId="4" borderId="5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fbe4d5"/>
      <rgbColor rgb="ffd9e2f3"/>
      <rgbColor rgb="ffbdd6ee"/>
      <rgbColor rgb="ffc5deb5"/>
      <rgbColor rgb="ffffc000"/>
      <rgbColor rgb="ffdeeaf6"/>
      <rgbColor rgb="ffe2eeda"/>
      <rgbColor rgb="fffff2cb"/>
      <rgbColor rgb="ffffd965"/>
      <rgbColor rgb="ff9cc2e5"/>
      <rgbColor rgb="ffbf9000"/>
      <rgbColor rgb="fff4b083"/>
      <rgbColor rgb="ffffe598"/>
      <rgbColor rgb="ffb15d24"/>
      <rgbColor rgb="ffa9cd90"/>
      <rgbColor rgb="ffd8d8d8"/>
      <rgbColor rgb="ffbbbbbb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16384" width="10" style="6" customWidth="1"/>
  </cols>
  <sheetData>
    <row r="1" ht="13.55" customHeight="1">
      <c r="A1" s="7"/>
      <c r="B1" s="8"/>
      <c r="C1" s="8"/>
      <c r="D1" s="8"/>
      <c r="E1" s="9"/>
    </row>
    <row r="2" ht="13.55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3.55" customHeight="1">
      <c r="A4" s="10"/>
      <c r="B4" s="11"/>
      <c r="C4" s="11"/>
      <c r="D4" s="11"/>
      <c r="E4" s="12"/>
    </row>
    <row r="5" ht="13.55" customHeight="1">
      <c r="A5" s="10"/>
      <c r="B5" s="11"/>
      <c r="C5" s="11"/>
      <c r="D5" s="11"/>
      <c r="E5" s="12"/>
    </row>
    <row r="6" ht="13.55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3.55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20"/>
      <c r="B12" s="4"/>
      <c r="C12" t="s" s="4">
        <v>5</v>
      </c>
      <c r="D12" t="s" s="5">
        <v>6</v>
      </c>
      <c r="E12" s="24"/>
    </row>
    <row r="13">
      <c r="B13" t="s" s="3">
        <v>63</v>
      </c>
      <c r="C13" s="3"/>
      <c r="D13" s="3"/>
    </row>
    <row r="14">
      <c r="B14" s="4"/>
      <c r="C14" t="s" s="4">
        <v>5</v>
      </c>
      <c r="D14" t="s" s="5">
        <v>63</v>
      </c>
    </row>
  </sheetData>
  <mergeCells count="2">
    <mergeCell ref="B3:D3"/>
    <mergeCell ref="B3:D3"/>
  </mergeCells>
  <hyperlinks>
    <hyperlink ref="D10" location="'Обзор экспорта'!R1C1" tooltip="" display="Обзор экспорта"/>
    <hyperlink ref="D10" location="'Раскладка'!R1C1" tooltip="" display="Раскладка"/>
    <hyperlink ref="D12" location="'Снаряжение - Снаряжение'!R1C1" tooltip="" display="Снаряжение - Снаряжение"/>
    <hyperlink ref="D12" location="'Раскладка'!R1C1" tooltip="" display="Раскладка"/>
    <hyperlink ref="D14" location="'Снаряжение - Снаряжение'!R1C1" tooltip="" display="Снаряжение - Снаряжение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53"/>
  <sheetViews>
    <sheetView workbookViewId="0" showGridLines="0" defaultGridColor="1"/>
  </sheetViews>
  <sheetFormatPr defaultColWidth="8.83333" defaultRowHeight="15" customHeight="1" outlineLevelRow="0" outlineLevelCol="0"/>
  <cols>
    <col min="1" max="1" width="19" style="25" customWidth="1"/>
    <col min="2" max="2" width="9" style="25" customWidth="1"/>
    <col min="3" max="3" width="10.6719" style="25" customWidth="1"/>
    <col min="4" max="15" width="5.67188" style="25" customWidth="1"/>
    <col min="16" max="20" width="6.67188" style="25" customWidth="1"/>
    <col min="21" max="21" width="7" style="25" customWidth="1"/>
    <col min="22" max="22" width="8.85156" style="25" customWidth="1"/>
    <col min="23" max="16384" width="8.85156" style="25" customWidth="1"/>
  </cols>
  <sheetData>
    <row r="1" ht="13.55" customHeight="1">
      <c r="A1" t="s" s="26">
        <v>6</v>
      </c>
      <c r="B1" s="27"/>
      <c r="C1" s="27"/>
      <c r="D1" s="27"/>
      <c r="E1" s="27"/>
      <c r="F1" s="27"/>
      <c r="G1" s="27"/>
      <c r="H1" s="28"/>
      <c r="I1" s="29"/>
      <c r="J1" s="30"/>
      <c r="K1" s="31"/>
      <c r="L1" s="30"/>
      <c r="M1" s="31"/>
      <c r="N1" s="30"/>
      <c r="O1" s="31"/>
      <c r="P1" s="30"/>
      <c r="Q1" s="31"/>
      <c r="R1" s="30"/>
      <c r="S1" s="31"/>
      <c r="T1" s="30"/>
      <c r="U1" s="31"/>
      <c r="V1" s="32"/>
    </row>
    <row r="2" ht="13.55" customHeight="1">
      <c r="A2" s="27"/>
      <c r="B2" s="27"/>
      <c r="C2" s="27"/>
      <c r="D2" s="27"/>
      <c r="E2" s="27"/>
      <c r="F2" s="27"/>
      <c r="G2" s="27"/>
      <c r="H2" s="28"/>
      <c r="I2" s="33"/>
      <c r="J2" s="30"/>
      <c r="K2" s="34"/>
      <c r="L2" s="30"/>
      <c r="M2" s="34"/>
      <c r="N2" s="30"/>
      <c r="O2" s="34"/>
      <c r="P2" s="30"/>
      <c r="Q2" s="34"/>
      <c r="R2" s="30"/>
      <c r="S2" s="34"/>
      <c r="T2" s="30"/>
      <c r="U2" s="34"/>
      <c r="V2" s="32"/>
    </row>
    <row r="3" ht="15.75" customHeight="1">
      <c r="A3" t="s" s="35">
        <v>10</v>
      </c>
      <c r="B3" s="36">
        <v>6</v>
      </c>
      <c r="C3" s="37"/>
      <c r="D3" s="37"/>
      <c r="E3" s="37"/>
      <c r="F3" s="37"/>
      <c r="G3" s="37"/>
      <c r="H3" s="38"/>
      <c r="I3" s="39"/>
      <c r="J3" s="40"/>
      <c r="K3" s="39"/>
      <c r="L3" s="40"/>
      <c r="M3" s="39"/>
      <c r="N3" s="40"/>
      <c r="O3" s="39"/>
      <c r="P3" s="40"/>
      <c r="Q3" s="39"/>
      <c r="R3" s="40"/>
      <c r="S3" s="39"/>
      <c r="T3" s="40"/>
      <c r="U3" s="39"/>
      <c r="V3" s="32"/>
    </row>
    <row r="4" ht="38.25" customHeight="1">
      <c r="A4" s="41"/>
      <c r="B4" t="s" s="42">
        <v>11</v>
      </c>
      <c r="C4" t="s" s="42">
        <v>12</v>
      </c>
      <c r="D4" t="s" s="43">
        <v>13</v>
      </c>
      <c r="E4" s="44"/>
      <c r="F4" s="44"/>
      <c r="G4" s="44"/>
      <c r="H4" s="44"/>
      <c r="I4" s="45"/>
      <c r="J4" t="s" s="46">
        <v>14</v>
      </c>
      <c r="K4" s="47"/>
      <c r="L4" s="47"/>
      <c r="M4" s="47"/>
      <c r="N4" s="47"/>
      <c r="O4" s="48"/>
      <c r="P4" t="s" s="49">
        <v>15</v>
      </c>
      <c r="Q4" s="50"/>
      <c r="R4" s="50"/>
      <c r="S4" s="50"/>
      <c r="T4" s="50"/>
      <c r="U4" s="51"/>
      <c r="V4" s="52"/>
    </row>
    <row r="5" ht="20.25" customHeight="1">
      <c r="A5" s="53"/>
      <c r="B5" s="54"/>
      <c r="C5" s="54"/>
      <c r="D5" s="55">
        <v>1</v>
      </c>
      <c r="E5" s="56">
        <v>2</v>
      </c>
      <c r="F5" s="57">
        <v>3</v>
      </c>
      <c r="G5" s="56">
        <v>4</v>
      </c>
      <c r="H5" s="57">
        <v>5</v>
      </c>
      <c r="I5" s="58">
        <v>6</v>
      </c>
      <c r="J5" s="59">
        <v>1</v>
      </c>
      <c r="K5" s="60">
        <v>2</v>
      </c>
      <c r="L5" s="61">
        <v>3</v>
      </c>
      <c r="M5" s="60">
        <v>4</v>
      </c>
      <c r="N5" s="61">
        <v>5</v>
      </c>
      <c r="O5" s="62">
        <v>6</v>
      </c>
      <c r="P5" s="63">
        <v>1</v>
      </c>
      <c r="Q5" s="60">
        <v>2</v>
      </c>
      <c r="R5" s="64">
        <v>3</v>
      </c>
      <c r="S5" s="60">
        <v>4</v>
      </c>
      <c r="T5" s="64">
        <v>5</v>
      </c>
      <c r="U5" s="62">
        <v>6</v>
      </c>
      <c r="V5" s="52"/>
    </row>
    <row r="6" ht="20.1" customHeight="1">
      <c r="A6" t="s" s="65">
        <v>16</v>
      </c>
      <c r="B6" s="66">
        <f>$B$3*20*SUM(D6:U6)</f>
        <v>864</v>
      </c>
      <c r="C6" t="s" s="67">
        <v>17</v>
      </c>
      <c r="D6" s="68"/>
      <c r="E6" s="69"/>
      <c r="F6" s="70"/>
      <c r="G6" s="69"/>
      <c r="H6" s="70"/>
      <c r="I6" s="71"/>
      <c r="J6" s="72">
        <f>CEILING($B$3/10,0.1)</f>
        <v>0.6</v>
      </c>
      <c r="K6" s="73">
        <f>CEILING($B$3/10,0.1)</f>
        <v>0.6</v>
      </c>
      <c r="L6" s="74">
        <f>CEILING($B$3/10,0.1)</f>
        <v>0.6</v>
      </c>
      <c r="M6" s="73">
        <f>CEILING($B$3/10,0.1)</f>
        <v>0.6</v>
      </c>
      <c r="N6" s="74">
        <f>CEILING($B$3/10,0.1)</f>
        <v>0.6</v>
      </c>
      <c r="O6" s="75">
        <f>CEILING($B$3/10,0.1)</f>
        <v>0.6</v>
      </c>
      <c r="P6" s="76">
        <f>CEILING($B$3/10,0.1)</f>
        <v>0.6</v>
      </c>
      <c r="Q6" s="73">
        <f>CEILING($B$3/10,0.1)</f>
        <v>0.6</v>
      </c>
      <c r="R6" s="77">
        <f>CEILING($B$3/10,0.1)</f>
        <v>0.6</v>
      </c>
      <c r="S6" s="73">
        <f>CEILING($B$3/10,0.1)</f>
        <v>0.6</v>
      </c>
      <c r="T6" s="77">
        <f>CEILING($B$3/10,0.1)</f>
        <v>0.6</v>
      </c>
      <c r="U6" s="75">
        <f>CEILING($B$3/10,0.1)</f>
        <v>0.6</v>
      </c>
      <c r="V6" s="52"/>
    </row>
    <row r="7" ht="20.1" customHeight="1">
      <c r="A7" t="s" s="78">
        <v>18</v>
      </c>
      <c r="B7" s="79">
        <f>$B$3*SUM(D7:U7)</f>
        <v>1440</v>
      </c>
      <c r="C7" t="s" s="80">
        <v>19</v>
      </c>
      <c r="D7" s="81">
        <v>80</v>
      </c>
      <c r="E7" s="82"/>
      <c r="F7" s="83">
        <v>80</v>
      </c>
      <c r="G7" s="82"/>
      <c r="H7" s="83">
        <v>80</v>
      </c>
      <c r="I7" s="84"/>
      <c r="J7" s="85"/>
      <c r="K7" s="86"/>
      <c r="L7" s="87"/>
      <c r="M7" s="86"/>
      <c r="N7" s="87"/>
      <c r="O7" s="88"/>
      <c r="P7" s="89"/>
      <c r="Q7" s="86"/>
      <c r="R7" s="90"/>
      <c r="S7" s="86"/>
      <c r="T7" s="90"/>
      <c r="U7" s="88"/>
      <c r="V7" s="52"/>
    </row>
    <row r="8" ht="20.1" customHeight="1">
      <c r="A8" t="s" s="78">
        <v>20</v>
      </c>
      <c r="B8" s="79">
        <f>$B$3*SUM(D8:U8)</f>
        <v>1440</v>
      </c>
      <c r="C8" t="s" s="80">
        <v>19</v>
      </c>
      <c r="D8" s="91"/>
      <c r="E8" s="92">
        <v>80</v>
      </c>
      <c r="F8" s="93"/>
      <c r="G8" s="92">
        <v>80</v>
      </c>
      <c r="H8" s="93"/>
      <c r="I8" s="94">
        <v>80</v>
      </c>
      <c r="J8" s="85"/>
      <c r="K8" s="86"/>
      <c r="L8" s="87"/>
      <c r="M8" s="86"/>
      <c r="N8" s="87"/>
      <c r="O8" s="88"/>
      <c r="P8" s="89"/>
      <c r="Q8" s="86"/>
      <c r="R8" s="90"/>
      <c r="S8" s="86"/>
      <c r="T8" s="90"/>
      <c r="U8" s="88"/>
      <c r="V8" s="52"/>
    </row>
    <row r="9" ht="20.1" customHeight="1">
      <c r="A9" t="s" s="95">
        <v>21</v>
      </c>
      <c r="B9" s="79">
        <f>$B$3*SUM(D9:U9)</f>
        <v>384</v>
      </c>
      <c r="C9" t="s" s="80">
        <v>19</v>
      </c>
      <c r="D9" s="81">
        <v>16</v>
      </c>
      <c r="E9" s="92">
        <v>16</v>
      </c>
      <c r="F9" s="93"/>
      <c r="G9" s="82"/>
      <c r="H9" s="83">
        <v>16</v>
      </c>
      <c r="I9" s="94">
        <v>16</v>
      </c>
      <c r="J9" s="85"/>
      <c r="K9" s="86"/>
      <c r="L9" s="87"/>
      <c r="M9" s="86"/>
      <c r="N9" s="87"/>
      <c r="O9" s="88"/>
      <c r="P9" s="89"/>
      <c r="Q9" s="86"/>
      <c r="R9" s="90"/>
      <c r="S9" s="86"/>
      <c r="T9" s="90"/>
      <c r="U9" s="88"/>
      <c r="V9" s="52"/>
    </row>
    <row r="10" ht="20.1" customHeight="1">
      <c r="A10" t="s" s="95">
        <v>22</v>
      </c>
      <c r="B10" s="79">
        <f>$B$3*SUM(D10:U10)</f>
        <v>192</v>
      </c>
      <c r="C10" t="s" s="80">
        <v>19</v>
      </c>
      <c r="D10" s="91"/>
      <c r="E10" s="82"/>
      <c r="F10" s="83">
        <v>16</v>
      </c>
      <c r="G10" s="92">
        <v>16</v>
      </c>
      <c r="H10" s="93"/>
      <c r="I10" s="84"/>
      <c r="J10" s="85"/>
      <c r="K10" s="86"/>
      <c r="L10" s="87"/>
      <c r="M10" s="86"/>
      <c r="N10" s="87"/>
      <c r="O10" s="88"/>
      <c r="P10" s="89"/>
      <c r="Q10" s="86"/>
      <c r="R10" s="90"/>
      <c r="S10" s="86"/>
      <c r="T10" s="90"/>
      <c r="U10" s="88"/>
      <c r="V10" s="52"/>
    </row>
    <row r="11" ht="20.1" customHeight="1">
      <c r="A11" t="s" s="96">
        <v>23</v>
      </c>
      <c r="B11" s="79">
        <f>$B$3*SUM(D11:U11)</f>
        <v>960</v>
      </c>
      <c r="C11" t="s" s="80">
        <v>19</v>
      </c>
      <c r="D11" s="91"/>
      <c r="E11" s="82"/>
      <c r="F11" s="93"/>
      <c r="G11" s="82"/>
      <c r="H11" s="93"/>
      <c r="I11" s="84"/>
      <c r="J11" s="85"/>
      <c r="K11" s="86"/>
      <c r="L11" s="87"/>
      <c r="M11" s="86"/>
      <c r="N11" s="87"/>
      <c r="O11" s="88"/>
      <c r="P11" s="97">
        <v>80</v>
      </c>
      <c r="Q11" s="86"/>
      <c r="R11" s="90"/>
      <c r="S11" s="86"/>
      <c r="T11" s="98">
        <v>80</v>
      </c>
      <c r="U11" s="88"/>
      <c r="V11" s="52"/>
    </row>
    <row r="12" ht="20.1" customHeight="1">
      <c r="A12" t="s" s="96">
        <v>24</v>
      </c>
      <c r="B12" s="79">
        <f>$B$3*SUM(D12:U12)</f>
        <v>960</v>
      </c>
      <c r="C12" t="s" s="80">
        <v>19</v>
      </c>
      <c r="D12" s="91"/>
      <c r="E12" s="82"/>
      <c r="F12" s="93"/>
      <c r="G12" s="82"/>
      <c r="H12" s="93"/>
      <c r="I12" s="84"/>
      <c r="J12" s="85"/>
      <c r="K12" s="86"/>
      <c r="L12" s="87"/>
      <c r="M12" s="86"/>
      <c r="N12" s="87"/>
      <c r="O12" s="88"/>
      <c r="P12" s="89"/>
      <c r="Q12" s="99">
        <v>80</v>
      </c>
      <c r="R12" s="90"/>
      <c r="S12" s="86"/>
      <c r="T12" s="90"/>
      <c r="U12" s="100">
        <v>80</v>
      </c>
      <c r="V12" s="52"/>
    </row>
    <row r="13" ht="20.1" customHeight="1">
      <c r="A13" t="s" s="96">
        <v>25</v>
      </c>
      <c r="B13" s="79">
        <f>$B$3*SUM(D13:U13)</f>
        <v>480</v>
      </c>
      <c r="C13" t="s" s="80">
        <v>19</v>
      </c>
      <c r="D13" s="91"/>
      <c r="E13" s="82"/>
      <c r="F13" s="93"/>
      <c r="G13" s="82"/>
      <c r="H13" s="93"/>
      <c r="I13" s="84"/>
      <c r="J13" s="85"/>
      <c r="K13" s="86"/>
      <c r="L13" s="87"/>
      <c r="M13" s="86"/>
      <c r="N13" s="87"/>
      <c r="O13" s="88"/>
      <c r="P13" s="89"/>
      <c r="Q13" s="86"/>
      <c r="R13" s="98">
        <v>80</v>
      </c>
      <c r="S13" s="86"/>
      <c r="T13" s="90"/>
      <c r="U13" s="88"/>
      <c r="V13" s="52"/>
    </row>
    <row r="14" ht="20.1" customHeight="1">
      <c r="A14" t="s" s="96">
        <v>26</v>
      </c>
      <c r="B14" s="79">
        <f>$B$3*SUM(D14:U14)</f>
        <v>300</v>
      </c>
      <c r="C14" t="s" s="80">
        <v>19</v>
      </c>
      <c r="D14" s="91"/>
      <c r="E14" s="82"/>
      <c r="F14" s="93"/>
      <c r="G14" s="82"/>
      <c r="H14" s="93"/>
      <c r="I14" s="84"/>
      <c r="J14" s="85"/>
      <c r="K14" s="86"/>
      <c r="L14" s="87"/>
      <c r="M14" s="86"/>
      <c r="N14" s="87"/>
      <c r="O14" s="88"/>
      <c r="P14" s="89"/>
      <c r="Q14" s="86"/>
      <c r="R14" s="90"/>
      <c r="S14" s="99">
        <v>50</v>
      </c>
      <c r="T14" s="90"/>
      <c r="U14" s="88"/>
      <c r="V14" s="52"/>
    </row>
    <row r="15" ht="20.1" customHeight="1">
      <c r="A15" t="s" s="96">
        <v>27</v>
      </c>
      <c r="B15" s="79">
        <f>$B$3*SUM(D15:U15)</f>
        <v>360</v>
      </c>
      <c r="C15" t="s" s="80">
        <v>19</v>
      </c>
      <c r="D15" s="91"/>
      <c r="E15" s="82"/>
      <c r="F15" s="93"/>
      <c r="G15" s="82"/>
      <c r="H15" s="93"/>
      <c r="I15" s="84"/>
      <c r="J15" s="85"/>
      <c r="K15" s="86"/>
      <c r="L15" s="87"/>
      <c r="M15" s="86"/>
      <c r="N15" s="87"/>
      <c r="O15" s="88"/>
      <c r="P15" s="97">
        <f>CEILING($B$3*5/3,1)</f>
        <v>10</v>
      </c>
      <c r="Q15" s="99">
        <f>CEILING($B$3/3*5,1)</f>
        <v>10</v>
      </c>
      <c r="R15" s="98">
        <f>CEILING($B$3*5/3,1)</f>
        <v>10</v>
      </c>
      <c r="S15" s="99">
        <f>CEILING($B$3/3*5,1)</f>
        <v>10</v>
      </c>
      <c r="T15" s="98">
        <f>CEILING($B$3*5/3,1)</f>
        <v>10</v>
      </c>
      <c r="U15" s="100">
        <f>CEILING($B$3/3*5,1)</f>
        <v>10</v>
      </c>
      <c r="V15" s="52"/>
    </row>
    <row r="16" ht="20.1" customHeight="1">
      <c r="A16" t="s" s="101">
        <v>28</v>
      </c>
      <c r="B16" s="79">
        <f>$B$3*SUM(D16:U16)</f>
        <v>144</v>
      </c>
      <c r="C16" t="s" s="80">
        <v>19</v>
      </c>
      <c r="D16" s="81">
        <v>4</v>
      </c>
      <c r="E16" s="92">
        <v>4</v>
      </c>
      <c r="F16" s="83">
        <v>4</v>
      </c>
      <c r="G16" s="92">
        <v>4</v>
      </c>
      <c r="H16" s="83">
        <v>4</v>
      </c>
      <c r="I16" s="94">
        <v>4</v>
      </c>
      <c r="J16" s="85"/>
      <c r="K16" s="86"/>
      <c r="L16" s="87"/>
      <c r="M16" s="86"/>
      <c r="N16" s="87"/>
      <c r="O16" s="88"/>
      <c r="P16" s="89"/>
      <c r="Q16" s="86"/>
      <c r="R16" s="90"/>
      <c r="S16" s="86"/>
      <c r="T16" s="90"/>
      <c r="U16" s="88"/>
      <c r="V16" s="52"/>
    </row>
    <row r="17" ht="20.1" customHeight="1">
      <c r="A17" t="s" s="101">
        <v>29</v>
      </c>
      <c r="B17" s="79">
        <f>$B$3*SUM(D17:U17)</f>
        <v>2160</v>
      </c>
      <c r="C17" t="s" s="80">
        <v>19</v>
      </c>
      <c r="D17" s="91"/>
      <c r="E17" s="82"/>
      <c r="F17" s="93"/>
      <c r="G17" s="82"/>
      <c r="H17" s="93"/>
      <c r="I17" s="84"/>
      <c r="J17" s="102">
        <v>60</v>
      </c>
      <c r="K17" s="99">
        <v>60</v>
      </c>
      <c r="L17" s="103">
        <v>60</v>
      </c>
      <c r="M17" s="99">
        <v>60</v>
      </c>
      <c r="N17" s="103">
        <v>60</v>
      </c>
      <c r="O17" s="100">
        <v>60</v>
      </c>
      <c r="P17" s="89"/>
      <c r="Q17" s="86"/>
      <c r="R17" s="90"/>
      <c r="S17" s="86"/>
      <c r="T17" s="90"/>
      <c r="U17" s="88"/>
      <c r="V17" s="52"/>
    </row>
    <row r="18" ht="20.1" customHeight="1">
      <c r="A18" t="s" s="101">
        <v>30</v>
      </c>
      <c r="B18" s="79">
        <f>$B$3*SUM(D18:U18)</f>
        <v>1224</v>
      </c>
      <c r="C18" t="s" s="80">
        <v>19</v>
      </c>
      <c r="D18" s="81">
        <f t="shared" si="31" ref="D18:I18">CEILING(100/3,1)</f>
        <v>34</v>
      </c>
      <c r="E18" s="92">
        <f t="shared" si="31"/>
        <v>34</v>
      </c>
      <c r="F18" s="83">
        <f t="shared" si="31"/>
        <v>34</v>
      </c>
      <c r="G18" s="92">
        <f t="shared" si="31"/>
        <v>34</v>
      </c>
      <c r="H18" s="83">
        <f t="shared" si="31"/>
        <v>34</v>
      </c>
      <c r="I18" s="94">
        <f t="shared" si="31"/>
        <v>34</v>
      </c>
      <c r="J18" s="85"/>
      <c r="K18" s="86"/>
      <c r="L18" s="87"/>
      <c r="M18" s="86"/>
      <c r="N18" s="87"/>
      <c r="O18" s="88"/>
      <c r="P18" s="89"/>
      <c r="Q18" s="86"/>
      <c r="R18" s="90"/>
      <c r="S18" s="86"/>
      <c r="T18" s="90"/>
      <c r="U18" s="88"/>
      <c r="V18" s="52"/>
    </row>
    <row r="19" ht="20.1" customHeight="1">
      <c r="A19" t="s" s="104">
        <v>31</v>
      </c>
      <c r="B19" s="79">
        <f>$B$3*SUM(D19:U19)</f>
        <v>1620</v>
      </c>
      <c r="C19" t="s" s="80">
        <v>19</v>
      </c>
      <c r="D19" s="91"/>
      <c r="E19" s="82"/>
      <c r="F19" s="93"/>
      <c r="G19" s="82"/>
      <c r="H19" s="93"/>
      <c r="I19" s="84"/>
      <c r="J19" s="85"/>
      <c r="K19" s="86"/>
      <c r="L19" s="87"/>
      <c r="M19" s="86"/>
      <c r="N19" s="87"/>
      <c r="O19" s="88"/>
      <c r="P19" s="97">
        <v>45</v>
      </c>
      <c r="Q19" s="99">
        <v>45</v>
      </c>
      <c r="R19" s="98">
        <v>45</v>
      </c>
      <c r="S19" s="99">
        <v>45</v>
      </c>
      <c r="T19" s="98">
        <v>45</v>
      </c>
      <c r="U19" s="100">
        <v>45</v>
      </c>
      <c r="V19" s="52"/>
    </row>
    <row r="20" ht="20.1" customHeight="1">
      <c r="A20" t="s" s="104">
        <v>32</v>
      </c>
      <c r="B20" s="79">
        <f>$B$3*SUM(D20:U20)</f>
        <v>1620</v>
      </c>
      <c r="C20" t="s" s="80">
        <v>19</v>
      </c>
      <c r="D20" s="91"/>
      <c r="E20" s="82"/>
      <c r="F20" s="93"/>
      <c r="G20" s="82"/>
      <c r="H20" s="93"/>
      <c r="I20" s="84"/>
      <c r="J20" s="85"/>
      <c r="K20" s="86"/>
      <c r="L20" s="87"/>
      <c r="M20" s="86"/>
      <c r="N20" s="87"/>
      <c r="O20" s="88"/>
      <c r="P20" s="97">
        <v>45</v>
      </c>
      <c r="Q20" s="99">
        <v>45</v>
      </c>
      <c r="R20" s="98">
        <v>45</v>
      </c>
      <c r="S20" s="99">
        <v>45</v>
      </c>
      <c r="T20" s="98">
        <v>45</v>
      </c>
      <c r="U20" s="100">
        <v>45</v>
      </c>
      <c r="V20" s="52"/>
    </row>
    <row r="21" ht="20.1" customHeight="1">
      <c r="A21" t="s" s="104">
        <v>33</v>
      </c>
      <c r="B21" s="79">
        <f>$B$3*SUM(D21:U21)</f>
        <v>1620</v>
      </c>
      <c r="C21" t="s" s="80">
        <v>19</v>
      </c>
      <c r="D21" s="81">
        <v>45</v>
      </c>
      <c r="E21" s="92">
        <v>45</v>
      </c>
      <c r="F21" s="83">
        <v>45</v>
      </c>
      <c r="G21" s="92">
        <v>45</v>
      </c>
      <c r="H21" s="83">
        <v>45</v>
      </c>
      <c r="I21" s="94">
        <v>45</v>
      </c>
      <c r="J21" s="85"/>
      <c r="K21" s="86"/>
      <c r="L21" s="87"/>
      <c r="M21" s="86"/>
      <c r="N21" s="87"/>
      <c r="O21" s="88"/>
      <c r="P21" s="89"/>
      <c r="Q21" s="86"/>
      <c r="R21" s="90"/>
      <c r="S21" s="86"/>
      <c r="T21" s="90"/>
      <c r="U21" s="88"/>
      <c r="V21" s="52"/>
    </row>
    <row r="22" ht="20.1" customHeight="1">
      <c r="A22" t="s" s="105">
        <v>34</v>
      </c>
      <c r="B22" s="79">
        <f>$B$3*SUM(D22:U22)</f>
        <v>720</v>
      </c>
      <c r="C22" t="s" s="80">
        <v>19</v>
      </c>
      <c r="D22" s="81">
        <v>20</v>
      </c>
      <c r="E22" s="92">
        <v>20</v>
      </c>
      <c r="F22" s="83">
        <v>20</v>
      </c>
      <c r="G22" s="92">
        <v>20</v>
      </c>
      <c r="H22" s="83">
        <v>20</v>
      </c>
      <c r="I22" s="94">
        <v>20</v>
      </c>
      <c r="J22" s="85"/>
      <c r="K22" s="86"/>
      <c r="L22" s="87"/>
      <c r="M22" s="86"/>
      <c r="N22" s="87"/>
      <c r="O22" s="88"/>
      <c r="P22" s="89"/>
      <c r="Q22" s="86"/>
      <c r="R22" s="90"/>
      <c r="S22" s="86"/>
      <c r="T22" s="90"/>
      <c r="U22" s="88"/>
      <c r="V22" s="52"/>
    </row>
    <row r="23" ht="20.1" customHeight="1">
      <c r="A23" t="s" s="105">
        <v>35</v>
      </c>
      <c r="B23" s="79">
        <f>$B$3*SUM(D23:U23)</f>
        <v>1440</v>
      </c>
      <c r="C23" t="s" s="80">
        <v>19</v>
      </c>
      <c r="D23" s="91"/>
      <c r="E23" s="82"/>
      <c r="F23" s="93"/>
      <c r="G23" s="82"/>
      <c r="H23" s="93"/>
      <c r="I23" s="84"/>
      <c r="J23" s="102">
        <v>40</v>
      </c>
      <c r="K23" s="99">
        <v>40</v>
      </c>
      <c r="L23" s="103">
        <v>40</v>
      </c>
      <c r="M23" s="99">
        <v>40</v>
      </c>
      <c r="N23" s="103">
        <v>40</v>
      </c>
      <c r="O23" s="100">
        <v>40</v>
      </c>
      <c r="P23" s="89"/>
      <c r="Q23" s="86"/>
      <c r="R23" s="90"/>
      <c r="S23" s="86"/>
      <c r="T23" s="90"/>
      <c r="U23" s="88"/>
      <c r="V23" s="52"/>
    </row>
    <row r="24" ht="20.1" customHeight="1">
      <c r="A24" t="s" s="105">
        <v>36</v>
      </c>
      <c r="B24" s="79">
        <f>$B$3*SUM(D24:U24)</f>
        <v>720</v>
      </c>
      <c r="C24" t="s" s="80">
        <v>19</v>
      </c>
      <c r="D24" s="81">
        <v>20</v>
      </c>
      <c r="E24" s="92">
        <v>20</v>
      </c>
      <c r="F24" s="83">
        <v>20</v>
      </c>
      <c r="G24" s="92">
        <v>20</v>
      </c>
      <c r="H24" s="83">
        <v>20</v>
      </c>
      <c r="I24" s="94">
        <v>20</v>
      </c>
      <c r="J24" s="85"/>
      <c r="K24" s="86"/>
      <c r="L24" s="87"/>
      <c r="M24" s="86"/>
      <c r="N24" s="87"/>
      <c r="O24" s="88"/>
      <c r="P24" s="89"/>
      <c r="Q24" s="86"/>
      <c r="R24" s="90"/>
      <c r="S24" s="86"/>
      <c r="T24" s="90"/>
      <c r="U24" s="88"/>
      <c r="V24" s="52"/>
    </row>
    <row r="25" ht="20.1" customHeight="1">
      <c r="A25" t="s" s="105">
        <v>37</v>
      </c>
      <c r="B25" s="79">
        <f>$B$3*SUM(D25:U25)</f>
        <v>360</v>
      </c>
      <c r="C25" t="s" s="80">
        <v>19</v>
      </c>
      <c r="D25" s="81">
        <v>10</v>
      </c>
      <c r="E25" s="92">
        <v>10</v>
      </c>
      <c r="F25" s="83">
        <v>10</v>
      </c>
      <c r="G25" s="92">
        <v>10</v>
      </c>
      <c r="H25" s="83">
        <v>10</v>
      </c>
      <c r="I25" s="94">
        <v>10</v>
      </c>
      <c r="J25" s="85"/>
      <c r="K25" s="86"/>
      <c r="L25" s="87"/>
      <c r="M25" s="86"/>
      <c r="N25" s="87"/>
      <c r="O25" s="88"/>
      <c r="P25" s="89"/>
      <c r="Q25" s="86"/>
      <c r="R25" s="90"/>
      <c r="S25" s="86"/>
      <c r="T25" s="90"/>
      <c r="U25" s="88"/>
      <c r="V25" s="52"/>
    </row>
    <row r="26" ht="20.1" customHeight="1">
      <c r="A26" t="s" s="106">
        <v>38</v>
      </c>
      <c r="B26" s="79">
        <f>$B$3*SUM(D26:U26)</f>
        <v>360</v>
      </c>
      <c r="C26" t="s" s="80">
        <v>19</v>
      </c>
      <c r="D26" s="91"/>
      <c r="E26" s="82"/>
      <c r="F26" s="93"/>
      <c r="G26" s="82"/>
      <c r="H26" s="93"/>
      <c r="I26" s="84"/>
      <c r="J26" s="102">
        <v>30</v>
      </c>
      <c r="K26" s="86"/>
      <c r="L26" s="87"/>
      <c r="M26" s="86"/>
      <c r="N26" s="87"/>
      <c r="O26" s="100">
        <v>30</v>
      </c>
      <c r="P26" s="89"/>
      <c r="Q26" s="86"/>
      <c r="R26" s="90"/>
      <c r="S26" s="86"/>
      <c r="T26" s="90"/>
      <c r="U26" s="88"/>
      <c r="V26" s="52"/>
    </row>
    <row r="27" ht="20.1" customHeight="1">
      <c r="A27" t="s" s="106">
        <v>39</v>
      </c>
      <c r="B27" s="79">
        <f>$B$3*SUM(D27:U27)</f>
        <v>180</v>
      </c>
      <c r="C27" t="s" s="80">
        <v>19</v>
      </c>
      <c r="D27" s="91"/>
      <c r="E27" s="82"/>
      <c r="F27" s="93"/>
      <c r="G27" s="82"/>
      <c r="H27" s="93"/>
      <c r="I27" s="84"/>
      <c r="J27" s="85"/>
      <c r="K27" s="99">
        <v>30</v>
      </c>
      <c r="L27" s="87"/>
      <c r="M27" s="86"/>
      <c r="N27" s="87"/>
      <c r="O27" s="88"/>
      <c r="P27" s="89"/>
      <c r="Q27" s="86"/>
      <c r="R27" s="90"/>
      <c r="S27" s="86"/>
      <c r="T27" s="90"/>
      <c r="U27" s="88"/>
      <c r="V27" s="52"/>
    </row>
    <row r="28" ht="20.1" customHeight="1">
      <c r="A28" t="s" s="106">
        <v>40</v>
      </c>
      <c r="B28" s="79">
        <f>$B$3*SUM(D28:U28)</f>
        <v>120</v>
      </c>
      <c r="C28" t="s" s="80">
        <v>19</v>
      </c>
      <c r="D28" s="91"/>
      <c r="E28" s="82"/>
      <c r="F28" s="93"/>
      <c r="G28" s="82"/>
      <c r="H28" s="93"/>
      <c r="I28" s="84"/>
      <c r="J28" s="85"/>
      <c r="K28" s="86"/>
      <c r="L28" s="103">
        <v>20</v>
      </c>
      <c r="M28" s="86"/>
      <c r="N28" s="87"/>
      <c r="O28" s="88"/>
      <c r="P28" s="89"/>
      <c r="Q28" s="86"/>
      <c r="R28" s="90"/>
      <c r="S28" s="86"/>
      <c r="T28" s="90"/>
      <c r="U28" s="88"/>
      <c r="V28" s="52"/>
    </row>
    <row r="29" ht="20.1" customHeight="1">
      <c r="A29" t="s" s="106">
        <v>41</v>
      </c>
      <c r="B29" s="79">
        <f>$B$3*SUM(D29:U29)</f>
        <v>120</v>
      </c>
      <c r="C29" t="s" s="80">
        <v>19</v>
      </c>
      <c r="D29" s="91"/>
      <c r="E29" s="82"/>
      <c r="F29" s="93"/>
      <c r="G29" s="82"/>
      <c r="H29" s="93"/>
      <c r="I29" s="84"/>
      <c r="J29" s="85"/>
      <c r="K29" s="86"/>
      <c r="L29" s="87"/>
      <c r="M29" s="99">
        <v>20</v>
      </c>
      <c r="N29" s="87"/>
      <c r="O29" s="88"/>
      <c r="P29" s="89"/>
      <c r="Q29" s="86"/>
      <c r="R29" s="90"/>
      <c r="S29" s="86"/>
      <c r="T29" s="90"/>
      <c r="U29" s="88"/>
      <c r="V29" s="52"/>
    </row>
    <row r="30" ht="20.1" customHeight="1">
      <c r="A30" t="s" s="106">
        <v>42</v>
      </c>
      <c r="B30" s="79">
        <f>$B$3*SUM(D30:U30)</f>
        <v>120</v>
      </c>
      <c r="C30" t="s" s="80">
        <v>19</v>
      </c>
      <c r="D30" s="91"/>
      <c r="E30" s="82"/>
      <c r="F30" s="93"/>
      <c r="G30" s="82"/>
      <c r="H30" s="93"/>
      <c r="I30" s="84"/>
      <c r="J30" s="85"/>
      <c r="K30" s="86"/>
      <c r="L30" s="87"/>
      <c r="M30" s="86"/>
      <c r="N30" s="103">
        <v>20</v>
      </c>
      <c r="O30" s="88"/>
      <c r="P30" s="89"/>
      <c r="Q30" s="86"/>
      <c r="R30" s="90"/>
      <c r="S30" s="86"/>
      <c r="T30" s="90"/>
      <c r="U30" s="88"/>
      <c r="V30" s="52"/>
    </row>
    <row r="31" ht="20.1" customHeight="1">
      <c r="A31" t="s" s="105">
        <v>43</v>
      </c>
      <c r="B31" s="79">
        <f>$B$3*SUM(D31:U31)</f>
        <v>360</v>
      </c>
      <c r="C31" t="s" s="80">
        <v>19</v>
      </c>
      <c r="D31" s="91"/>
      <c r="E31" s="82"/>
      <c r="F31" s="93"/>
      <c r="G31" s="82"/>
      <c r="H31" s="93"/>
      <c r="I31" s="84"/>
      <c r="J31" s="85"/>
      <c r="K31" s="86"/>
      <c r="L31" s="87"/>
      <c r="M31" s="86"/>
      <c r="N31" s="87"/>
      <c r="O31" s="88"/>
      <c r="P31" s="97">
        <v>30</v>
      </c>
      <c r="Q31" s="86"/>
      <c r="R31" s="90"/>
      <c r="S31" s="86"/>
      <c r="T31" s="90"/>
      <c r="U31" s="100">
        <v>30</v>
      </c>
      <c r="V31" s="52"/>
    </row>
    <row r="32" ht="20.1" customHeight="1">
      <c r="A32" t="s" s="105">
        <v>44</v>
      </c>
      <c r="B32" s="79">
        <f>$B$3*SUM(D32:U32)</f>
        <v>240</v>
      </c>
      <c r="C32" t="s" s="80">
        <v>19</v>
      </c>
      <c r="D32" s="91"/>
      <c r="E32" s="82"/>
      <c r="F32" s="93"/>
      <c r="G32" s="82"/>
      <c r="H32" s="93"/>
      <c r="I32" s="84"/>
      <c r="J32" s="85"/>
      <c r="K32" s="86"/>
      <c r="L32" s="87"/>
      <c r="M32" s="86"/>
      <c r="N32" s="87"/>
      <c r="O32" s="88"/>
      <c r="P32" s="89"/>
      <c r="Q32" s="99">
        <v>40</v>
      </c>
      <c r="R32" s="90"/>
      <c r="S32" s="86"/>
      <c r="T32" s="90"/>
      <c r="U32" s="88"/>
      <c r="V32" s="52"/>
    </row>
    <row r="33" ht="20.1" customHeight="1">
      <c r="A33" t="s" s="105">
        <v>45</v>
      </c>
      <c r="B33" s="79">
        <f>$B$3*SUM(D33:U33)</f>
        <v>120</v>
      </c>
      <c r="C33" t="s" s="80">
        <v>19</v>
      </c>
      <c r="D33" s="91"/>
      <c r="E33" s="82"/>
      <c r="F33" s="93"/>
      <c r="G33" s="82"/>
      <c r="H33" s="93"/>
      <c r="I33" s="84"/>
      <c r="J33" s="85"/>
      <c r="K33" s="86"/>
      <c r="L33" s="87"/>
      <c r="M33" s="86"/>
      <c r="N33" s="87"/>
      <c r="O33" s="88"/>
      <c r="P33" s="89"/>
      <c r="Q33" s="86"/>
      <c r="R33" s="98">
        <v>20</v>
      </c>
      <c r="S33" s="86"/>
      <c r="T33" s="90"/>
      <c r="U33" s="88"/>
      <c r="V33" s="52"/>
    </row>
    <row r="34" ht="20.1" customHeight="1">
      <c r="A34" t="s" s="105">
        <v>46</v>
      </c>
      <c r="B34" s="79">
        <f>$B$3*SUM(D34:U34)</f>
        <v>120</v>
      </c>
      <c r="C34" t="s" s="80">
        <v>19</v>
      </c>
      <c r="D34" s="91"/>
      <c r="E34" s="82"/>
      <c r="F34" s="93"/>
      <c r="G34" s="82"/>
      <c r="H34" s="93"/>
      <c r="I34" s="84"/>
      <c r="J34" s="85"/>
      <c r="K34" s="86"/>
      <c r="L34" s="87"/>
      <c r="M34" s="86"/>
      <c r="N34" s="87"/>
      <c r="O34" s="88"/>
      <c r="P34" s="89"/>
      <c r="Q34" s="86"/>
      <c r="R34" s="90"/>
      <c r="S34" s="99">
        <v>20</v>
      </c>
      <c r="T34" s="90"/>
      <c r="U34" s="88"/>
      <c r="V34" s="52"/>
    </row>
    <row r="35" ht="20.1" customHeight="1">
      <c r="A35" t="s" s="105">
        <v>47</v>
      </c>
      <c r="B35" s="79">
        <f>$B$3*SUM(D35:U35)</f>
        <v>120</v>
      </c>
      <c r="C35" t="s" s="80">
        <v>19</v>
      </c>
      <c r="D35" s="91"/>
      <c r="E35" s="82"/>
      <c r="F35" s="93"/>
      <c r="G35" s="82"/>
      <c r="H35" s="93"/>
      <c r="I35" s="84"/>
      <c r="J35" s="85"/>
      <c r="K35" s="86"/>
      <c r="L35" s="87"/>
      <c r="M35" s="86"/>
      <c r="N35" s="87"/>
      <c r="O35" s="88"/>
      <c r="P35" s="89"/>
      <c r="Q35" s="86"/>
      <c r="R35" s="90"/>
      <c r="S35" s="86"/>
      <c r="T35" s="98">
        <v>20</v>
      </c>
      <c r="U35" s="88"/>
      <c r="V35" s="52"/>
    </row>
    <row r="36" ht="20.1" customHeight="1">
      <c r="A36" t="s" s="107">
        <v>48</v>
      </c>
      <c r="B36" s="79">
        <f>SUM(D36:U36)*$B$3</f>
        <v>1800</v>
      </c>
      <c r="C36" t="s" s="80">
        <v>19</v>
      </c>
      <c r="D36" s="81">
        <v>50</v>
      </c>
      <c r="E36" s="92">
        <v>50</v>
      </c>
      <c r="F36" s="83">
        <v>50</v>
      </c>
      <c r="G36" s="92">
        <v>50</v>
      </c>
      <c r="H36" s="83">
        <v>50</v>
      </c>
      <c r="I36" s="94">
        <v>50</v>
      </c>
      <c r="J36" s="85"/>
      <c r="K36" s="86"/>
      <c r="L36" s="87"/>
      <c r="M36" s="86"/>
      <c r="N36" s="87"/>
      <c r="O36" s="88"/>
      <c r="P36" s="89"/>
      <c r="Q36" s="86"/>
      <c r="R36" s="90"/>
      <c r="S36" s="86"/>
      <c r="T36" s="90"/>
      <c r="U36" s="88"/>
      <c r="V36" s="52"/>
    </row>
    <row r="37" ht="13.55" customHeight="1">
      <c r="A37" t="s" s="107">
        <v>49</v>
      </c>
      <c r="B37" s="79">
        <f>SUM(D37:U37)*$B$3</f>
        <v>900</v>
      </c>
      <c r="C37" t="s" s="80">
        <v>19</v>
      </c>
      <c r="D37" s="91"/>
      <c r="E37" s="82"/>
      <c r="F37" s="93"/>
      <c r="G37" s="82"/>
      <c r="H37" s="93"/>
      <c r="I37" s="84"/>
      <c r="J37" s="85"/>
      <c r="K37" s="86"/>
      <c r="L37" s="87"/>
      <c r="M37" s="86"/>
      <c r="N37" s="87"/>
      <c r="O37" s="88"/>
      <c r="P37" s="97">
        <v>50</v>
      </c>
      <c r="Q37" s="86"/>
      <c r="R37" s="98">
        <v>50</v>
      </c>
      <c r="S37" s="86"/>
      <c r="T37" s="98">
        <v>50</v>
      </c>
      <c r="U37" s="88"/>
      <c r="V37" s="52"/>
    </row>
    <row r="38" ht="13.55" customHeight="1">
      <c r="A38" t="s" s="107">
        <v>50</v>
      </c>
      <c r="B38" s="79">
        <f>SUM(D38:U38)*$B$3</f>
        <v>900</v>
      </c>
      <c r="C38" t="s" s="80">
        <v>19</v>
      </c>
      <c r="D38" s="91"/>
      <c r="E38" s="82"/>
      <c r="F38" s="93"/>
      <c r="G38" s="82"/>
      <c r="H38" s="93"/>
      <c r="I38" s="84"/>
      <c r="J38" s="85"/>
      <c r="K38" s="86"/>
      <c r="L38" s="87"/>
      <c r="M38" s="86"/>
      <c r="N38" s="87"/>
      <c r="O38" s="88"/>
      <c r="P38" s="97">
        <v>50</v>
      </c>
      <c r="Q38" s="86"/>
      <c r="R38" s="98">
        <v>50</v>
      </c>
      <c r="S38" s="86"/>
      <c r="T38" s="98">
        <v>50</v>
      </c>
      <c r="U38" s="88"/>
      <c r="V38" s="52"/>
    </row>
    <row r="39" ht="13.55" customHeight="1">
      <c r="A39" t="s" s="95">
        <v>51</v>
      </c>
      <c r="B39" s="79">
        <f>$B$3*SUM(D39:U39)</f>
        <v>1224</v>
      </c>
      <c r="C39" t="s" s="80">
        <v>19</v>
      </c>
      <c r="D39" s="81">
        <f>CEILING(100/$B$3,1)</f>
        <v>17</v>
      </c>
      <c r="E39" s="92">
        <f>CEILING(100/$B$3,1)</f>
        <v>17</v>
      </c>
      <c r="F39" s="83">
        <f>CEILING(100/$B$3,1)</f>
        <v>17</v>
      </c>
      <c r="G39" s="92">
        <f>CEILING(100/$B$3,1)</f>
        <v>17</v>
      </c>
      <c r="H39" s="83">
        <f>CEILING(100/$B$3,1)</f>
        <v>17</v>
      </c>
      <c r="I39" s="94">
        <f>CEILING(100/$B$3,1)</f>
        <v>17</v>
      </c>
      <c r="J39" s="85"/>
      <c r="K39" s="86"/>
      <c r="L39" s="87"/>
      <c r="M39" s="86"/>
      <c r="N39" s="87"/>
      <c r="O39" s="88"/>
      <c r="P39" s="97">
        <f>CEILING(100/$B$3,1)</f>
        <v>17</v>
      </c>
      <c r="Q39" s="99">
        <f>CEILING(100/$B$3,1)</f>
        <v>17</v>
      </c>
      <c r="R39" s="98">
        <f>CEILING(100/$B$3,1)</f>
        <v>17</v>
      </c>
      <c r="S39" s="99">
        <f>CEILING(100/$B$3,1)</f>
        <v>17</v>
      </c>
      <c r="T39" s="98">
        <f>CEILING(100/$B$3,1)</f>
        <v>17</v>
      </c>
      <c r="U39" s="100">
        <f>CEILING(100/$B$3,1)</f>
        <v>17</v>
      </c>
      <c r="V39" s="52"/>
    </row>
    <row r="40" ht="13.55" customHeight="1">
      <c r="A40" t="s" s="95">
        <v>52</v>
      </c>
      <c r="B40" s="79">
        <f>$B$3*SUM(D40:U40)</f>
        <v>0</v>
      </c>
      <c r="C40" s="108"/>
      <c r="D40" s="91"/>
      <c r="E40" s="82"/>
      <c r="F40" s="93"/>
      <c r="G40" s="82"/>
      <c r="H40" s="93"/>
      <c r="I40" s="84"/>
      <c r="J40" s="85"/>
      <c r="K40" s="86"/>
      <c r="L40" s="87"/>
      <c r="M40" s="86"/>
      <c r="N40" s="87"/>
      <c r="O40" s="88"/>
      <c r="P40" s="89"/>
      <c r="Q40" s="86"/>
      <c r="R40" s="90"/>
      <c r="S40" s="86"/>
      <c r="T40" s="90"/>
      <c r="U40" s="88"/>
      <c r="V40" s="52"/>
    </row>
    <row r="41" ht="13.55" customHeight="1">
      <c r="A41" t="s" s="109">
        <v>53</v>
      </c>
      <c r="B41" s="79">
        <v>500</v>
      </c>
      <c r="C41" t="s" s="80">
        <v>54</v>
      </c>
      <c r="D41" s="91"/>
      <c r="E41" s="82"/>
      <c r="F41" s="93"/>
      <c r="G41" s="82"/>
      <c r="H41" s="93"/>
      <c r="I41" s="84"/>
      <c r="J41" s="85"/>
      <c r="K41" s="86"/>
      <c r="L41" s="87"/>
      <c r="M41" s="86"/>
      <c r="N41" s="87"/>
      <c r="O41" s="88"/>
      <c r="P41" s="89"/>
      <c r="Q41" s="86"/>
      <c r="R41" s="90"/>
      <c r="S41" s="86"/>
      <c r="T41" s="90"/>
      <c r="U41" s="88"/>
      <c r="V41" s="52"/>
    </row>
    <row r="42" ht="13.55" customHeight="1">
      <c r="A42" t="s" s="109">
        <v>55</v>
      </c>
      <c r="B42" s="79">
        <v>1000</v>
      </c>
      <c r="C42" t="s" s="80">
        <v>54</v>
      </c>
      <c r="D42" s="91"/>
      <c r="E42" s="82"/>
      <c r="F42" s="93"/>
      <c r="G42" s="82"/>
      <c r="H42" s="93"/>
      <c r="I42" s="84"/>
      <c r="J42" s="85"/>
      <c r="K42" s="86"/>
      <c r="L42" s="87"/>
      <c r="M42" s="86"/>
      <c r="N42" s="87"/>
      <c r="O42" s="88"/>
      <c r="P42" s="89"/>
      <c r="Q42" s="86"/>
      <c r="R42" s="90"/>
      <c r="S42" s="86"/>
      <c r="T42" s="90"/>
      <c r="U42" s="88"/>
      <c r="V42" s="52"/>
    </row>
    <row r="43" ht="13.55" customHeight="1">
      <c r="A43" t="s" s="80">
        <v>56</v>
      </c>
      <c r="B43" s="79">
        <f>300*SUM(D43:U43)</f>
        <v>600</v>
      </c>
      <c r="C43" t="s" s="80">
        <v>57</v>
      </c>
      <c r="D43" s="81">
        <v>1</v>
      </c>
      <c r="E43" s="82"/>
      <c r="F43" s="93"/>
      <c r="G43" s="82"/>
      <c r="H43" s="93"/>
      <c r="I43" s="94">
        <v>1</v>
      </c>
      <c r="J43" s="85"/>
      <c r="K43" s="86"/>
      <c r="L43" s="87"/>
      <c r="M43" s="86"/>
      <c r="N43" s="87"/>
      <c r="O43" s="88"/>
      <c r="P43" s="89"/>
      <c r="Q43" s="86"/>
      <c r="R43" s="90"/>
      <c r="S43" s="86"/>
      <c r="T43" s="90"/>
      <c r="U43" s="88"/>
      <c r="V43" s="52"/>
    </row>
    <row r="44" ht="13.55" customHeight="1">
      <c r="A44" t="s" s="80">
        <v>58</v>
      </c>
      <c r="B44" s="79">
        <f>$B$3*SUM(D44:U44)</f>
        <v>0</v>
      </c>
      <c r="C44" s="108"/>
      <c r="D44" s="91"/>
      <c r="E44" s="82"/>
      <c r="F44" s="93"/>
      <c r="G44" s="82"/>
      <c r="H44" s="93"/>
      <c r="I44" s="84"/>
      <c r="J44" s="85"/>
      <c r="K44" s="86"/>
      <c r="L44" s="87"/>
      <c r="M44" s="86"/>
      <c r="N44" s="87"/>
      <c r="O44" s="88"/>
      <c r="P44" s="89"/>
      <c r="Q44" s="86"/>
      <c r="R44" s="90"/>
      <c r="S44" s="86"/>
      <c r="T44" s="90"/>
      <c r="U44" s="88"/>
      <c r="V44" s="52"/>
    </row>
    <row r="45" ht="13.55" customHeight="1">
      <c r="A45" t="s" s="80">
        <v>59</v>
      </c>
      <c r="B45" s="79">
        <f>$B$3*SUM(D45:U45)</f>
        <v>0</v>
      </c>
      <c r="C45" s="108"/>
      <c r="D45" s="91"/>
      <c r="E45" s="82"/>
      <c r="F45" s="93"/>
      <c r="G45" s="82"/>
      <c r="H45" s="83">
        <v>0</v>
      </c>
      <c r="I45" s="84"/>
      <c r="J45" s="85"/>
      <c r="K45" s="86"/>
      <c r="L45" s="87"/>
      <c r="M45" s="86"/>
      <c r="N45" s="87"/>
      <c r="O45" s="88"/>
      <c r="P45" s="89"/>
      <c r="Q45" s="86"/>
      <c r="R45" s="90"/>
      <c r="S45" s="86"/>
      <c r="T45" s="90"/>
      <c r="U45" s="88"/>
      <c r="V45" s="52"/>
    </row>
    <row r="46" ht="13.55" customHeight="1">
      <c r="A46" t="s" s="80">
        <v>60</v>
      </c>
      <c r="B46" s="79">
        <f>400*SUM(D46:U46)</f>
        <v>800</v>
      </c>
      <c r="C46" t="s" s="80">
        <v>61</v>
      </c>
      <c r="D46" s="81">
        <v>1</v>
      </c>
      <c r="E46" s="82"/>
      <c r="F46" s="93"/>
      <c r="G46" s="92">
        <v>1</v>
      </c>
      <c r="H46" s="93"/>
      <c r="I46" s="84"/>
      <c r="J46" s="85"/>
      <c r="K46" s="86"/>
      <c r="L46" s="87"/>
      <c r="M46" s="86"/>
      <c r="N46" s="87"/>
      <c r="O46" s="88"/>
      <c r="P46" s="89"/>
      <c r="Q46" s="86"/>
      <c r="R46" s="90"/>
      <c r="S46" s="86"/>
      <c r="T46" s="90"/>
      <c r="U46" s="88"/>
      <c r="V46" s="52"/>
    </row>
    <row r="47" ht="13.55" customHeight="1">
      <c r="A47" s="108"/>
      <c r="B47" s="108"/>
      <c r="C47" s="108"/>
      <c r="D47" s="91"/>
      <c r="E47" s="82"/>
      <c r="F47" s="93"/>
      <c r="G47" s="82"/>
      <c r="H47" s="93"/>
      <c r="I47" s="84"/>
      <c r="J47" s="85"/>
      <c r="K47" s="86"/>
      <c r="L47" s="87"/>
      <c r="M47" s="86"/>
      <c r="N47" s="87"/>
      <c r="O47" s="88"/>
      <c r="P47" s="89"/>
      <c r="Q47" s="86"/>
      <c r="R47" s="90"/>
      <c r="S47" s="86"/>
      <c r="T47" s="90"/>
      <c r="U47" s="88"/>
      <c r="V47" s="52"/>
    </row>
    <row r="48" ht="13.55" customHeight="1">
      <c r="A48" s="108"/>
      <c r="B48" s="108"/>
      <c r="C48" s="108"/>
      <c r="D48" s="91"/>
      <c r="E48" s="82"/>
      <c r="F48" s="93"/>
      <c r="G48" s="82"/>
      <c r="H48" s="93"/>
      <c r="I48" s="84"/>
      <c r="J48" s="85"/>
      <c r="K48" s="86"/>
      <c r="L48" s="87"/>
      <c r="M48" s="86"/>
      <c r="N48" s="87"/>
      <c r="O48" s="88"/>
      <c r="P48" s="89"/>
      <c r="Q48" s="86"/>
      <c r="R48" s="90"/>
      <c r="S48" s="86"/>
      <c r="T48" s="90"/>
      <c r="U48" s="88"/>
      <c r="V48" s="52"/>
    </row>
    <row r="49" ht="13.55" customHeight="1">
      <c r="A49" s="108"/>
      <c r="B49" s="108"/>
      <c r="C49" s="108"/>
      <c r="D49" s="91"/>
      <c r="E49" s="82"/>
      <c r="F49" s="93"/>
      <c r="G49" s="82"/>
      <c r="H49" s="93"/>
      <c r="I49" s="84"/>
      <c r="J49" s="85"/>
      <c r="K49" s="86"/>
      <c r="L49" s="87"/>
      <c r="M49" s="86"/>
      <c r="N49" s="87"/>
      <c r="O49" s="88"/>
      <c r="P49" s="89"/>
      <c r="Q49" s="86"/>
      <c r="R49" s="90"/>
      <c r="S49" s="86"/>
      <c r="T49" s="90"/>
      <c r="U49" s="88"/>
      <c r="V49" s="52"/>
    </row>
    <row r="50" ht="14.05" customHeight="1">
      <c r="A50" s="110"/>
      <c r="B50" s="110"/>
      <c r="C50" s="110"/>
      <c r="D50" s="111"/>
      <c r="E50" s="112"/>
      <c r="F50" s="113"/>
      <c r="G50" s="112"/>
      <c r="H50" s="113"/>
      <c r="I50" s="114"/>
      <c r="J50" s="115"/>
      <c r="K50" s="116"/>
      <c r="L50" s="117"/>
      <c r="M50" s="116"/>
      <c r="N50" s="117"/>
      <c r="O50" s="118"/>
      <c r="P50" s="119"/>
      <c r="Q50" s="116"/>
      <c r="R50" s="120"/>
      <c r="S50" s="116"/>
      <c r="T50" s="120"/>
      <c r="U50" s="118"/>
      <c r="V50" s="52"/>
    </row>
    <row r="51" ht="15.75" customHeight="1">
      <c r="A51" t="s" s="121">
        <v>62</v>
      </c>
      <c r="B51" s="122">
        <f>CEILING(SUM(B6:B50)/1000,1)*1000</f>
        <v>29000</v>
      </c>
      <c r="C51" s="123"/>
      <c r="D51" s="124">
        <f>CEILING(SUM(D6:D39)*$B$3/1000,0.1)*1000</f>
        <v>1800</v>
      </c>
      <c r="E51" s="125">
        <f>CEILING(SUM(E6:E39)*$B$3/1000,0.1)*1000</f>
        <v>1800</v>
      </c>
      <c r="F51" s="125">
        <f>CEILING(SUM(F6:F39)*$B$3/1000,0.1)*1000</f>
        <v>1800</v>
      </c>
      <c r="G51" s="125">
        <f>CEILING(SUM(G6:G39)*$B$3/1000,0.1)*1000</f>
        <v>1800</v>
      </c>
      <c r="H51" s="125">
        <f>CEILING(SUM(H6:H39)*$B$3/1000,0.1)*1000</f>
        <v>1800</v>
      </c>
      <c r="I51" s="126">
        <f>CEILING(SUM(I6:I39)*$B$3/1000,0.1)*1000</f>
        <v>1800</v>
      </c>
      <c r="J51" s="124">
        <f>CEILING(SUM(J6:J39)*$B$3/1000,0.1)*1000</f>
        <v>800</v>
      </c>
      <c r="K51" s="125">
        <f>CEILING(SUM(K6:K39)*$B$3/1000,0.1)*1000</f>
        <v>800</v>
      </c>
      <c r="L51" s="125">
        <f>CEILING(SUM(L6:L39)*$B$3/1000,0.1)*1000</f>
        <v>800</v>
      </c>
      <c r="M51" s="125">
        <f>CEILING(SUM(M6:M39)*$B$3/1000,0.1)*1000</f>
        <v>800</v>
      </c>
      <c r="N51" s="125">
        <f>CEILING(SUM(N6:N39)*$B$3/1000,0.1)*1000</f>
        <v>800</v>
      </c>
      <c r="O51" s="126">
        <f>CEILING(SUM(O6:O39)*$B$3/1000,0.1)*1000</f>
        <v>800</v>
      </c>
      <c r="P51" s="124">
        <f>CEILING(SUM(P6:P39)*$B$3/1000,0.1)*1000</f>
        <v>2000</v>
      </c>
      <c r="Q51" s="125">
        <f>CEILING(SUM(Q6:Q39)*$B$3/1000,0.1)*1000</f>
        <v>1500</v>
      </c>
      <c r="R51" s="125">
        <f>CEILING(SUM(R6:R39)*$B$3/1000,0.1)*1000</f>
        <v>2000</v>
      </c>
      <c r="S51" s="125">
        <f>CEILING(SUM(S6:S39)*$B$3/1000,0.1)*1000</f>
        <v>1200</v>
      </c>
      <c r="T51" s="125">
        <f>CEILING(SUM(T6:T39)*$B$3/1000,0.1)*1000</f>
        <v>2000</v>
      </c>
      <c r="U51" s="126">
        <f>CEILING(SUM(U6:U39)*$B$3/1000,0.1)*1000</f>
        <v>1400</v>
      </c>
      <c r="V51" s="52"/>
    </row>
    <row r="52" ht="14.05" customHeight="1">
      <c r="A52" s="127"/>
      <c r="B52" s="128"/>
      <c r="C52" s="129"/>
      <c r="D52" s="129"/>
      <c r="E52" s="129"/>
      <c r="F52" s="129"/>
      <c r="G52" s="129"/>
      <c r="H52" s="130"/>
      <c r="I52" s="131"/>
      <c r="J52" s="132"/>
      <c r="K52" s="133"/>
      <c r="L52" s="132"/>
      <c r="M52" s="133"/>
      <c r="N52" s="132"/>
      <c r="O52" s="133"/>
      <c r="P52" s="132"/>
      <c r="Q52" s="133"/>
      <c r="R52" s="132"/>
      <c r="S52" s="133"/>
      <c r="T52" s="132"/>
      <c r="U52" s="133"/>
      <c r="V52" s="32"/>
    </row>
    <row r="53" ht="15.75" customHeight="1">
      <c r="A53" s="134"/>
      <c r="B53" s="32"/>
      <c r="C53" s="27"/>
      <c r="D53" s="27"/>
      <c r="E53" s="27"/>
      <c r="F53" s="27"/>
      <c r="G53" s="27"/>
      <c r="H53" s="28"/>
      <c r="I53" s="135"/>
      <c r="J53" s="30"/>
      <c r="K53" s="136"/>
      <c r="L53" s="30"/>
      <c r="M53" s="136"/>
      <c r="N53" s="30"/>
      <c r="O53" s="136"/>
      <c r="P53" s="30"/>
      <c r="Q53" s="136"/>
      <c r="R53" s="30"/>
      <c r="S53" s="136"/>
      <c r="T53" s="30"/>
      <c r="U53" s="136"/>
      <c r="V53" s="32"/>
    </row>
  </sheetData>
  <mergeCells count="7">
    <mergeCell ref="A4:A5"/>
    <mergeCell ref="D4:I4"/>
    <mergeCell ref="J4:O4"/>
    <mergeCell ref="P4:U4"/>
    <mergeCell ref="C4:C5"/>
    <mergeCell ref="B4:B5"/>
    <mergeCell ref="A1:U2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3"/>
  <sheetViews>
    <sheetView workbookViewId="0" showGridLines="0" defaultGridColor="1"/>
  </sheetViews>
  <sheetFormatPr defaultColWidth="16.3333" defaultRowHeight="15.4" customHeight="1" outlineLevelRow="0" outlineLevelCol="0"/>
  <cols>
    <col min="1" max="1" width="21.5" style="137" customWidth="1"/>
    <col min="2" max="5" width="16.3516" style="137" customWidth="1"/>
    <col min="6" max="16384" width="16.3516" style="137" customWidth="1"/>
  </cols>
  <sheetData>
    <row r="1" ht="14.8" customHeight="1">
      <c r="A1" t="s" s="138">
        <v>8</v>
      </c>
      <c r="B1" s="139"/>
      <c r="C1" s="139"/>
      <c r="D1" s="139"/>
      <c r="E1" s="140"/>
    </row>
    <row r="2" ht="13.1" customHeight="1">
      <c r="A2" t="s" s="141">
        <v>64</v>
      </c>
      <c r="B2" t="s" s="141">
        <v>65</v>
      </c>
      <c r="C2" t="s" s="141">
        <v>66</v>
      </c>
      <c r="D2" t="s" s="141">
        <v>67</v>
      </c>
      <c r="E2" t="s" s="141">
        <v>68</v>
      </c>
    </row>
    <row r="3" ht="13.1" customHeight="1">
      <c r="A3" t="s" s="142">
        <v>69</v>
      </c>
      <c r="B3" s="143">
        <v>3</v>
      </c>
      <c r="C3" s="144">
        <f>CEILING('Снаряжение - Снаряжение'!B3/3,1)</f>
        <v>2</v>
      </c>
      <c r="D3" s="144">
        <f>B3*C3</f>
        <v>6</v>
      </c>
      <c r="E3" s="145"/>
    </row>
    <row r="4" ht="12.9" customHeight="1">
      <c r="A4" t="s" s="146">
        <v>70</v>
      </c>
      <c r="B4" s="147">
        <v>2</v>
      </c>
      <c r="C4" s="148">
        <v>1</v>
      </c>
      <c r="D4" s="148">
        <f>B4*C4</f>
        <v>2</v>
      </c>
      <c r="E4" s="149"/>
    </row>
    <row r="5" ht="12.9" customHeight="1">
      <c r="A5" t="s" s="146">
        <v>71</v>
      </c>
      <c r="B5" s="147">
        <v>1</v>
      </c>
      <c r="C5" s="148">
        <v>1</v>
      </c>
      <c r="D5" s="148">
        <f>B5*C5</f>
        <v>1</v>
      </c>
      <c r="E5" s="149"/>
    </row>
    <row r="6" ht="12.9" customHeight="1">
      <c r="A6" t="s" s="146">
        <v>72</v>
      </c>
      <c r="B6" s="147">
        <v>1</v>
      </c>
      <c r="C6" s="148">
        <v>3</v>
      </c>
      <c r="D6" s="148">
        <f>B6*C6</f>
        <v>3</v>
      </c>
      <c r="E6" s="149"/>
    </row>
    <row r="7" ht="12.9" customHeight="1">
      <c r="A7" t="s" s="146">
        <v>73</v>
      </c>
      <c r="B7" s="147">
        <v>1</v>
      </c>
      <c r="C7" s="148">
        <v>1</v>
      </c>
      <c r="D7" s="148">
        <f>B7*C7</f>
        <v>1</v>
      </c>
      <c r="E7" s="149"/>
    </row>
    <row r="8" ht="12.9" customHeight="1">
      <c r="A8" t="s" s="146">
        <v>74</v>
      </c>
      <c r="B8" s="147">
        <v>1</v>
      </c>
      <c r="C8" s="148">
        <v>1</v>
      </c>
      <c r="D8" s="148">
        <f>B8*C8</f>
        <v>1</v>
      </c>
      <c r="E8" s="149"/>
    </row>
    <row r="9" ht="12.9" customHeight="1">
      <c r="A9" t="s" s="146">
        <v>75</v>
      </c>
      <c r="B9" s="147">
        <v>2</v>
      </c>
      <c r="C9" s="148">
        <v>1</v>
      </c>
      <c r="D9" s="148">
        <f>B9*C9</f>
        <v>2</v>
      </c>
      <c r="E9" s="149"/>
    </row>
    <row r="10" ht="12.9" customHeight="1">
      <c r="A10" t="s" s="146">
        <v>76</v>
      </c>
      <c r="B10" s="147">
        <v>2</v>
      </c>
      <c r="C10" s="148">
        <v>1</v>
      </c>
      <c r="D10" s="148">
        <f>B10*C10</f>
        <v>2</v>
      </c>
      <c r="E10" s="149"/>
    </row>
    <row r="11" ht="12.9" customHeight="1">
      <c r="A11" s="150"/>
      <c r="B11" s="151"/>
      <c r="C11" s="149"/>
      <c r="D11" s="149"/>
      <c r="E11" s="149"/>
    </row>
    <row r="12" ht="12.9" customHeight="1">
      <c r="A12" s="150"/>
      <c r="B12" s="151"/>
      <c r="C12" s="149"/>
      <c r="D12" s="149"/>
      <c r="E12" s="149"/>
    </row>
    <row r="13" ht="12.9" customHeight="1">
      <c r="A13" t="s" s="146">
        <v>62</v>
      </c>
      <c r="B13" s="151"/>
      <c r="C13" s="149"/>
      <c r="D13" s="148">
        <f>SUM(D3:D10)</f>
        <v>18</v>
      </c>
      <c r="E13" s="149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