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\Desktop\"/>
    </mc:Choice>
  </mc:AlternateContent>
  <xr:revisionPtr revIDLastSave="0" documentId="13_ncr:1_{3177BB6F-896F-4005-AAA6-FC080552B72E}" xr6:coauthVersionLast="45" xr6:coauthVersionMax="45" xr10:uidLastSave="{00000000-0000-0000-0000-000000000000}"/>
  <bookViews>
    <workbookView xWindow="-108" yWindow="-108" windowWidth="23256" windowHeight="12576" xr2:uid="{11E37031-FE06-4FBA-B28C-F19E397D332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3" i="1" l="1"/>
  <c r="D53" i="1"/>
  <c r="E53" i="1"/>
  <c r="F53" i="1"/>
  <c r="H53" i="1"/>
  <c r="H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Q35" i="1"/>
  <c r="B53" i="1" l="1"/>
  <c r="K51" i="1"/>
  <c r="C52" i="1"/>
  <c r="D52" i="1"/>
  <c r="E52" i="1"/>
  <c r="F52" i="1"/>
  <c r="B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2" i="1"/>
  <c r="E31" i="1"/>
  <c r="E30" i="1"/>
  <c r="E29" i="1"/>
  <c r="E28" i="1"/>
  <c r="E27" i="1"/>
  <c r="E26" i="1"/>
  <c r="E25" i="1"/>
  <c r="E24" i="1"/>
  <c r="E23" i="1"/>
  <c r="E22" i="1"/>
  <c r="E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<sst xmlns="http://schemas.openxmlformats.org/spreadsheetml/2006/main" count="118" uniqueCount="72">
  <si>
    <t>Назва</t>
  </si>
  <si>
    <t>Epam</t>
  </si>
  <si>
    <t>SoftServe</t>
  </si>
  <si>
    <t>GlobalLogic</t>
  </si>
  <si>
    <t>Evoplay</t>
  </si>
  <si>
    <t>Luxoft</t>
  </si>
  <si>
    <t>Ajax Systems</t>
  </si>
  <si>
    <t>Ciklum</t>
  </si>
  <si>
    <t>Intellias</t>
  </si>
  <si>
    <t>Зміна загальної кількості в порівнянні з 2022</t>
  </si>
  <si>
    <t>DataArt</t>
  </si>
  <si>
    <t>ZONE3000</t>
  </si>
  <si>
    <t>Genesis</t>
  </si>
  <si>
    <t>NIX</t>
  </si>
  <si>
    <t>Sigma Software</t>
  </si>
  <si>
    <t>Infopulse</t>
  </si>
  <si>
    <t>N-iX</t>
  </si>
  <si>
    <t>ELEKS</t>
  </si>
  <si>
    <t>Playrix</t>
  </si>
  <si>
    <t>Avenga</t>
  </si>
  <si>
    <t>Capgemini</t>
  </si>
  <si>
    <t>Кількість спеціалістів 2023</t>
  </si>
  <si>
    <t>Кількість технічних спеціалістів 2023</t>
  </si>
  <si>
    <t>% технічних</t>
  </si>
  <si>
    <t>Grid Dynamics</t>
  </si>
  <si>
    <t>Netcracker</t>
  </si>
  <si>
    <t>AUTODOC</t>
  </si>
  <si>
    <t>EVO</t>
  </si>
  <si>
    <t>ALLSTARSIT</t>
  </si>
  <si>
    <t>Room 8 Group</t>
  </si>
  <si>
    <t>Temabit Fozzy Group</t>
  </si>
  <si>
    <t>SQUAD</t>
  </si>
  <si>
    <t>Intecracy Group</t>
  </si>
  <si>
    <t>GeeksForLess Inc.</t>
  </si>
  <si>
    <t>Metinvest Digital</t>
  </si>
  <si>
    <t>Netpeak Group</t>
  </si>
  <si>
    <t>% зростання</t>
  </si>
  <si>
    <t>Plarium</t>
  </si>
  <si>
    <t>Onseo</t>
  </si>
  <si>
    <t>Astound Commerce</t>
  </si>
  <si>
    <t>Playtech</t>
  </si>
  <si>
    <t>Ubisoft</t>
  </si>
  <si>
    <t>Trinetix</t>
  </si>
  <si>
    <t>TECHIA Holding</t>
  </si>
  <si>
    <t>GR8 Tech</t>
  </si>
  <si>
    <t>MEGOGO</t>
  </si>
  <si>
    <t>Playtika</t>
  </si>
  <si>
    <t>airSlate</t>
  </si>
  <si>
    <t>Innovecs</t>
  </si>
  <si>
    <t>Svitla Systems</t>
  </si>
  <si>
    <t>ISD</t>
  </si>
  <si>
    <t>Boosta</t>
  </si>
  <si>
    <t>Vivesen</t>
  </si>
  <si>
    <t>Creatio</t>
  </si>
  <si>
    <t>Gameloft</t>
  </si>
  <si>
    <t>AMC Bridge</t>
  </si>
  <si>
    <t>Середні</t>
  </si>
  <si>
    <t>Київ</t>
  </si>
  <si>
    <t>Харків</t>
  </si>
  <si>
    <t>Розташування головного офісу в Україні(де працює більше людей)</t>
  </si>
  <si>
    <t>Львів</t>
  </si>
  <si>
    <t>Дніпро</t>
  </si>
  <si>
    <t>Відсоток Києва</t>
  </si>
  <si>
    <t>https://dou.ua/lenta/articles/top-50-summer-2023/?from=jobs</t>
  </si>
  <si>
    <t xml:space="preserve">Сумма </t>
  </si>
  <si>
    <t>Кількість фахівців у 50 найбільших IT-компаніях України продовжує скорочуватися. За останнє півріччя мінус 6100 осіб, або 6,6%. Пояснити це продуктом</t>
  </si>
  <si>
    <t xml:space="preserve"> https://jobs.dou.ua/top50/ </t>
  </si>
  <si>
    <t>Прибуток (приблизний)</t>
  </si>
  <si>
    <t>https://dou.ua/lenta/articles/portrait-2022/</t>
  </si>
  <si>
    <t>Середня ЗП зважена:</t>
  </si>
  <si>
    <t>0.5(програмісти)*2600+0.17(тестувальники)*1800+0.07(ПМ)*2100+0.05(рекрути)*1000+0.04(БА)*2300+0.017(інші)*1500</t>
  </si>
  <si>
    <t>Прибуток будемо рахувати як: (середня зп на спец * на ксть прац)* 30% (маржа)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</si>
</sst>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99061</xdr:colOff>
      <xdr:row>56</xdr:row>
      <xdr:rowOff>91441</xdr:rowOff>
    </xdr:from>
    <xdr:to>
      <xdr:col>12</xdr:col>
      <xdr:colOff>396241</xdr:colOff>
      <xdr:row>75</xdr:row>
      <xdr:rowOff>18935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1477789-ED45-422F-89EC-C665503FB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1" y="10332721"/>
          <a:ext cx="8481060" cy="340221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77</xdr:row>
      <xdr:rowOff>106680</xdr:rowOff>
    </xdr:from>
    <xdr:to>
      <xdr:col>13</xdr:col>
      <xdr:colOff>263421</xdr:colOff>
      <xdr:row>101</xdr:row>
      <xdr:rowOff>77109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56B63C1-07AF-4BDE-82F6-E20865155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4188440"/>
          <a:ext cx="9056900" cy="4359549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10</xdr:row>
      <xdr:rowOff>12993</xdr:rowOff>
    </xdr:from>
    <xdr:to>
      <xdr:col>23</xdr:col>
      <xdr:colOff>493104</xdr:colOff>
      <xdr:row>32</xdr:row>
      <xdr:rowOff>100857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11F9853-E230-40CF-9C5D-AE7497F64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07680" y="1841793"/>
          <a:ext cx="6855804" cy="4111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714C-2E8E-402D-838A-3A242E1EBF5B}">
  <dimension ref="A1:Q54"/>
  <sheetViews>
    <sheetView tabSelected="1" workbookViewId="0">
      <selection activeCell="H53" sqref="H53"/>
    </sheetView>
  </sheetViews>
  <sheetFormatPr defaultRowHeight="14.4" x14ac:dyDescent="0.3"/>
  <cols>
    <col min="7" max="7" width="15.44140625" customWidth="1"/>
    <col min="10" max="10" width="15" customWidth="1"/>
  </cols>
  <sheetData>
    <row r="1" spans="1:14" x14ac:dyDescent="0.3">
      <c r="A1" s="1" t="s">
        <v>0</v>
      </c>
      <c r="B1" s="1" t="s">
        <v>21</v>
      </c>
      <c r="C1" s="1" t="s">
        <v>22</v>
      </c>
      <c r="D1" s="1" t="s">
        <v>9</v>
      </c>
      <c r="E1" s="1" t="s">
        <v>23</v>
      </c>
      <c r="F1" s="1" t="s">
        <v>36</v>
      </c>
      <c r="G1" s="1" t="s">
        <v>59</v>
      </c>
      <c r="H1" s="1" t="s">
        <v>67</v>
      </c>
    </row>
    <row r="2" spans="1:14" x14ac:dyDescent="0.3">
      <c r="A2" s="2" t="s">
        <v>1</v>
      </c>
      <c r="B2">
        <v>10230</v>
      </c>
      <c r="C2">
        <v>9300</v>
      </c>
      <c r="D2">
        <v>-1145</v>
      </c>
      <c r="E2">
        <f>C2/B2</f>
        <v>0.90909090909090906</v>
      </c>
      <c r="F2">
        <f>D2/B2</f>
        <v>-0.11192570869990225</v>
      </c>
      <c r="G2" t="s">
        <v>57</v>
      </c>
      <c r="H2">
        <f>B2*$Q$35*0.3</f>
        <v>5894014.5</v>
      </c>
    </row>
    <row r="3" spans="1:14" x14ac:dyDescent="0.3">
      <c r="A3" s="2" t="s">
        <v>2</v>
      </c>
      <c r="B3">
        <v>8326</v>
      </c>
      <c r="C3">
        <v>6356</v>
      </c>
      <c r="D3">
        <v>-1124</v>
      </c>
      <c r="E3">
        <f t="shared" ref="E3:E51" si="0">C3/B3</f>
        <v>0.7633917847705981</v>
      </c>
      <c r="F3">
        <f t="shared" ref="F3:F51" si="1">D3/B3</f>
        <v>-0.1349987989430699</v>
      </c>
      <c r="G3" t="s">
        <v>57</v>
      </c>
      <c r="H3">
        <f t="shared" ref="H3:H52" si="2">B3*$Q$35*0.3</f>
        <v>4797024.8999999994</v>
      </c>
    </row>
    <row r="4" spans="1:14" x14ac:dyDescent="0.3">
      <c r="A4" s="2" t="s">
        <v>3</v>
      </c>
      <c r="B4">
        <v>6560</v>
      </c>
      <c r="C4">
        <v>6140</v>
      </c>
      <c r="D4">
        <v>-375</v>
      </c>
      <c r="E4">
        <f t="shared" si="0"/>
        <v>0.93597560975609762</v>
      </c>
      <c r="F4">
        <f t="shared" si="1"/>
        <v>-5.7164634146341466E-2</v>
      </c>
      <c r="G4" t="s">
        <v>57</v>
      </c>
      <c r="H4">
        <f t="shared" si="2"/>
        <v>3779544</v>
      </c>
    </row>
    <row r="5" spans="1:14" x14ac:dyDescent="0.3">
      <c r="A5" s="2" t="s">
        <v>4</v>
      </c>
      <c r="B5">
        <v>4011</v>
      </c>
      <c r="C5">
        <v>2337</v>
      </c>
      <c r="D5">
        <v>-200</v>
      </c>
      <c r="E5">
        <f t="shared" si="0"/>
        <v>0.58264771877337318</v>
      </c>
      <c r="F5">
        <f t="shared" si="1"/>
        <v>-4.9862877088007976E-2</v>
      </c>
      <c r="G5" t="s">
        <v>57</v>
      </c>
      <c r="H5">
        <f t="shared" si="2"/>
        <v>2310937.65</v>
      </c>
      <c r="N5" s="1" t="s">
        <v>66</v>
      </c>
    </row>
    <row r="6" spans="1:14" x14ac:dyDescent="0.3">
      <c r="A6" s="2" t="s">
        <v>5</v>
      </c>
      <c r="B6">
        <v>3700</v>
      </c>
      <c r="C6">
        <v>3000</v>
      </c>
      <c r="D6">
        <v>-100</v>
      </c>
      <c r="E6">
        <f t="shared" si="0"/>
        <v>0.81081081081081086</v>
      </c>
      <c r="F6">
        <f t="shared" si="1"/>
        <v>-2.7027027027027029E-2</v>
      </c>
      <c r="G6" t="s">
        <v>57</v>
      </c>
      <c r="H6">
        <f t="shared" si="2"/>
        <v>2131755</v>
      </c>
      <c r="N6" s="1"/>
    </row>
    <row r="7" spans="1:14" x14ac:dyDescent="0.3">
      <c r="A7" s="2" t="s">
        <v>6</v>
      </c>
      <c r="B7">
        <v>2899</v>
      </c>
      <c r="C7">
        <v>818</v>
      </c>
      <c r="D7">
        <v>119</v>
      </c>
      <c r="E7">
        <f t="shared" si="0"/>
        <v>0.28216626422904451</v>
      </c>
      <c r="F7">
        <f t="shared" si="1"/>
        <v>4.1048637461193513E-2</v>
      </c>
      <c r="G7" t="s">
        <v>57</v>
      </c>
      <c r="H7">
        <f t="shared" si="2"/>
        <v>1670258.8499999999</v>
      </c>
      <c r="N7" s="1" t="s">
        <v>63</v>
      </c>
    </row>
    <row r="8" spans="1:14" x14ac:dyDescent="0.3">
      <c r="A8" s="2" t="s">
        <v>7</v>
      </c>
      <c r="B8">
        <v>2650</v>
      </c>
      <c r="C8">
        <v>2310</v>
      </c>
      <c r="D8">
        <v>-152</v>
      </c>
      <c r="E8">
        <f t="shared" si="0"/>
        <v>0.8716981132075472</v>
      </c>
      <c r="F8">
        <f t="shared" si="1"/>
        <v>-5.7358490566037736E-2</v>
      </c>
      <c r="G8" t="s">
        <v>57</v>
      </c>
      <c r="H8">
        <f t="shared" si="2"/>
        <v>1526797.5</v>
      </c>
    </row>
    <row r="9" spans="1:14" x14ac:dyDescent="0.3">
      <c r="A9" s="2" t="s">
        <v>8</v>
      </c>
      <c r="B9">
        <v>2560</v>
      </c>
      <c r="C9">
        <v>2065</v>
      </c>
      <c r="D9">
        <v>-143</v>
      </c>
      <c r="E9">
        <f t="shared" si="0"/>
        <v>0.806640625</v>
      </c>
      <c r="F9">
        <f t="shared" si="1"/>
        <v>-5.5859375000000003E-2</v>
      </c>
      <c r="G9" t="s">
        <v>57</v>
      </c>
      <c r="H9">
        <f t="shared" si="2"/>
        <v>1474944</v>
      </c>
      <c r="N9" s="1" t="s">
        <v>68</v>
      </c>
    </row>
    <row r="10" spans="1:14" x14ac:dyDescent="0.3">
      <c r="A10" s="2" t="s">
        <v>10</v>
      </c>
      <c r="B10">
        <v>2500</v>
      </c>
      <c r="C10">
        <v>2150</v>
      </c>
      <c r="D10">
        <v>-250</v>
      </c>
      <c r="E10">
        <f t="shared" si="0"/>
        <v>0.86</v>
      </c>
      <c r="F10">
        <f t="shared" si="1"/>
        <v>-0.1</v>
      </c>
      <c r="G10" t="s">
        <v>57</v>
      </c>
      <c r="H10">
        <f t="shared" si="2"/>
        <v>1440375</v>
      </c>
    </row>
    <row r="11" spans="1:14" x14ac:dyDescent="0.3">
      <c r="A11" s="2" t="s">
        <v>11</v>
      </c>
      <c r="B11">
        <v>2375</v>
      </c>
      <c r="C11">
        <v>2232</v>
      </c>
      <c r="D11">
        <v>32</v>
      </c>
      <c r="E11">
        <f t="shared" si="0"/>
        <v>0.93978947368421051</v>
      </c>
      <c r="F11">
        <f t="shared" si="1"/>
        <v>1.3473684210526317E-2</v>
      </c>
      <c r="G11" t="s">
        <v>58</v>
      </c>
      <c r="H11">
        <f t="shared" si="2"/>
        <v>1368356.25</v>
      </c>
    </row>
    <row r="12" spans="1:14" x14ac:dyDescent="0.3">
      <c r="A12" s="2" t="s">
        <v>12</v>
      </c>
      <c r="B12">
        <v>2278</v>
      </c>
      <c r="C12">
        <v>1019</v>
      </c>
      <c r="D12">
        <v>172</v>
      </c>
      <c r="E12">
        <f t="shared" si="0"/>
        <v>0.44732221246707637</v>
      </c>
      <c r="F12">
        <f t="shared" si="1"/>
        <v>7.5504828797190518E-2</v>
      </c>
      <c r="G12" t="s">
        <v>57</v>
      </c>
      <c r="H12">
        <f t="shared" si="2"/>
        <v>1312469.7</v>
      </c>
    </row>
    <row r="13" spans="1:14" x14ac:dyDescent="0.3">
      <c r="A13" s="2" t="s">
        <v>13</v>
      </c>
      <c r="B13">
        <v>2000</v>
      </c>
      <c r="C13">
        <v>1800</v>
      </c>
      <c r="D13">
        <v>-500</v>
      </c>
      <c r="E13">
        <f t="shared" si="0"/>
        <v>0.9</v>
      </c>
      <c r="F13">
        <f t="shared" si="1"/>
        <v>-0.25</v>
      </c>
      <c r="G13" t="s">
        <v>58</v>
      </c>
      <c r="H13">
        <f t="shared" si="2"/>
        <v>1152300</v>
      </c>
    </row>
    <row r="14" spans="1:14" x14ac:dyDescent="0.3">
      <c r="A14" s="2" t="s">
        <v>14</v>
      </c>
      <c r="B14">
        <v>1890</v>
      </c>
      <c r="C14">
        <v>1410</v>
      </c>
      <c r="D14">
        <v>-10</v>
      </c>
      <c r="E14">
        <f t="shared" si="0"/>
        <v>0.74603174603174605</v>
      </c>
      <c r="F14">
        <f t="shared" si="1"/>
        <v>-5.2910052910052907E-3</v>
      </c>
      <c r="G14" t="s">
        <v>57</v>
      </c>
      <c r="H14">
        <f t="shared" si="2"/>
        <v>1088923.5</v>
      </c>
    </row>
    <row r="15" spans="1:14" x14ac:dyDescent="0.3">
      <c r="A15" s="2" t="s">
        <v>15</v>
      </c>
      <c r="B15">
        <v>1876</v>
      </c>
      <c r="C15">
        <v>1558</v>
      </c>
      <c r="D15">
        <v>-209</v>
      </c>
      <c r="E15">
        <f t="shared" si="0"/>
        <v>0.83049040511727079</v>
      </c>
      <c r="F15">
        <f t="shared" si="1"/>
        <v>-0.11140724946695096</v>
      </c>
      <c r="G15" t="s">
        <v>57</v>
      </c>
      <c r="H15">
        <f t="shared" si="2"/>
        <v>1080857.3999999999</v>
      </c>
    </row>
    <row r="16" spans="1:14" x14ac:dyDescent="0.3">
      <c r="A16" s="2" t="s">
        <v>16</v>
      </c>
      <c r="B16">
        <v>1831</v>
      </c>
      <c r="C16">
        <v>1587</v>
      </c>
      <c r="D16">
        <v>-52</v>
      </c>
      <c r="E16">
        <f t="shared" si="0"/>
        <v>0.86673948661933364</v>
      </c>
      <c r="F16">
        <f t="shared" si="1"/>
        <v>-2.8399781540142E-2</v>
      </c>
      <c r="G16" t="s">
        <v>57</v>
      </c>
      <c r="H16">
        <f t="shared" si="2"/>
        <v>1054930.6499999999</v>
      </c>
    </row>
    <row r="17" spans="1:8" x14ac:dyDescent="0.3">
      <c r="A17" s="2" t="s">
        <v>17</v>
      </c>
      <c r="B17">
        <v>1682</v>
      </c>
      <c r="C17">
        <v>1332</v>
      </c>
      <c r="D17">
        <v>-98</v>
      </c>
      <c r="E17">
        <f t="shared" si="0"/>
        <v>0.79191438763376931</v>
      </c>
      <c r="F17">
        <f t="shared" si="1"/>
        <v>-5.8263971462544591E-2</v>
      </c>
      <c r="G17" t="s">
        <v>57</v>
      </c>
      <c r="H17">
        <f t="shared" si="2"/>
        <v>969084.29999999993</v>
      </c>
    </row>
    <row r="18" spans="1:8" x14ac:dyDescent="0.3">
      <c r="A18" s="2" t="s">
        <v>18</v>
      </c>
      <c r="B18">
        <v>1271</v>
      </c>
      <c r="C18">
        <v>841</v>
      </c>
      <c r="D18">
        <v>-2</v>
      </c>
      <c r="E18">
        <f t="shared" si="0"/>
        <v>0.66168371361132972</v>
      </c>
      <c r="F18">
        <f t="shared" si="1"/>
        <v>-1.5735641227380016E-3</v>
      </c>
      <c r="G18" t="s">
        <v>57</v>
      </c>
      <c r="H18">
        <f t="shared" si="2"/>
        <v>732286.65</v>
      </c>
    </row>
    <row r="19" spans="1:8" x14ac:dyDescent="0.3">
      <c r="A19" s="2" t="s">
        <v>19</v>
      </c>
      <c r="B19">
        <v>1254</v>
      </c>
      <c r="C19">
        <v>957</v>
      </c>
      <c r="D19">
        <v>-54</v>
      </c>
      <c r="E19">
        <f t="shared" si="0"/>
        <v>0.76315789473684215</v>
      </c>
      <c r="F19">
        <f t="shared" si="1"/>
        <v>-4.3062200956937802E-2</v>
      </c>
      <c r="G19" t="s">
        <v>57</v>
      </c>
      <c r="H19">
        <f t="shared" si="2"/>
        <v>722492.1</v>
      </c>
    </row>
    <row r="20" spans="1:8" x14ac:dyDescent="0.3">
      <c r="A20" s="2" t="s">
        <v>20</v>
      </c>
      <c r="B20">
        <v>1225</v>
      </c>
      <c r="C20">
        <v>1116</v>
      </c>
      <c r="D20">
        <v>-315</v>
      </c>
      <c r="E20">
        <f t="shared" si="0"/>
        <v>0.91102040816326535</v>
      </c>
      <c r="F20">
        <f t="shared" si="1"/>
        <v>-0.25714285714285712</v>
      </c>
      <c r="G20" t="s">
        <v>57</v>
      </c>
      <c r="H20">
        <f t="shared" si="2"/>
        <v>705783.75</v>
      </c>
    </row>
    <row r="21" spans="1:8" x14ac:dyDescent="0.3">
      <c r="A21" s="2" t="s">
        <v>24</v>
      </c>
      <c r="B21">
        <v>1200</v>
      </c>
      <c r="C21">
        <v>1000</v>
      </c>
      <c r="D21">
        <v>-374</v>
      </c>
      <c r="E21">
        <f t="shared" si="0"/>
        <v>0.83333333333333337</v>
      </c>
      <c r="F21">
        <f t="shared" si="1"/>
        <v>-0.31166666666666665</v>
      </c>
      <c r="G21" t="s">
        <v>57</v>
      </c>
      <c r="H21">
        <f t="shared" si="2"/>
        <v>691380</v>
      </c>
    </row>
    <row r="22" spans="1:8" x14ac:dyDescent="0.3">
      <c r="A22" s="2" t="s">
        <v>25</v>
      </c>
      <c r="B22">
        <v>1100</v>
      </c>
      <c r="C22">
        <v>965</v>
      </c>
      <c r="D22">
        <v>-100</v>
      </c>
      <c r="E22">
        <f t="shared" si="0"/>
        <v>0.87727272727272732</v>
      </c>
      <c r="F22">
        <f t="shared" si="1"/>
        <v>-9.0909090909090912E-2</v>
      </c>
      <c r="G22" t="s">
        <v>57</v>
      </c>
      <c r="H22">
        <f t="shared" si="2"/>
        <v>633765</v>
      </c>
    </row>
    <row r="23" spans="1:8" x14ac:dyDescent="0.3">
      <c r="A23" s="2" t="s">
        <v>26</v>
      </c>
      <c r="B23">
        <v>1043</v>
      </c>
      <c r="C23">
        <v>555</v>
      </c>
      <c r="D23">
        <v>-24</v>
      </c>
      <c r="E23">
        <f t="shared" si="0"/>
        <v>0.53211888782358585</v>
      </c>
      <c r="F23">
        <f t="shared" si="1"/>
        <v>-2.3010546500479387E-2</v>
      </c>
      <c r="G23" t="s">
        <v>57</v>
      </c>
      <c r="H23">
        <f t="shared" si="2"/>
        <v>600924.44999999995</v>
      </c>
    </row>
    <row r="24" spans="1:8" x14ac:dyDescent="0.3">
      <c r="A24" s="2" t="s">
        <v>27</v>
      </c>
      <c r="B24">
        <v>989</v>
      </c>
      <c r="C24">
        <v>370</v>
      </c>
      <c r="D24">
        <v>66</v>
      </c>
      <c r="E24">
        <f t="shared" si="0"/>
        <v>0.37411526794742161</v>
      </c>
      <c r="F24">
        <f t="shared" si="1"/>
        <v>6.6734074823053588E-2</v>
      </c>
      <c r="G24" t="s">
        <v>57</v>
      </c>
      <c r="H24">
        <f t="shared" si="2"/>
        <v>569812.35</v>
      </c>
    </row>
    <row r="25" spans="1:8" x14ac:dyDescent="0.3">
      <c r="A25" s="2" t="s">
        <v>28</v>
      </c>
      <c r="B25">
        <v>974</v>
      </c>
      <c r="C25">
        <v>870</v>
      </c>
      <c r="D25">
        <v>31</v>
      </c>
      <c r="E25">
        <f t="shared" si="0"/>
        <v>0.89322381930184802</v>
      </c>
      <c r="F25">
        <f t="shared" si="1"/>
        <v>3.1827515400410678E-2</v>
      </c>
      <c r="G25" t="s">
        <v>57</v>
      </c>
      <c r="H25">
        <f t="shared" si="2"/>
        <v>561170.1</v>
      </c>
    </row>
    <row r="26" spans="1:8" x14ac:dyDescent="0.3">
      <c r="A26" s="2" t="s">
        <v>29</v>
      </c>
      <c r="B26">
        <v>967</v>
      </c>
      <c r="C26">
        <v>727</v>
      </c>
      <c r="D26">
        <v>-90</v>
      </c>
      <c r="E26">
        <f t="shared" si="0"/>
        <v>0.75180972078593589</v>
      </c>
      <c r="F26">
        <f t="shared" si="1"/>
        <v>-9.3071354705274043E-2</v>
      </c>
      <c r="G26" t="s">
        <v>57</v>
      </c>
      <c r="H26">
        <f t="shared" si="2"/>
        <v>557137.04999999993</v>
      </c>
    </row>
    <row r="27" spans="1:8" x14ac:dyDescent="0.3">
      <c r="A27" s="2" t="s">
        <v>30</v>
      </c>
      <c r="B27">
        <v>945</v>
      </c>
      <c r="C27">
        <v>580</v>
      </c>
      <c r="D27">
        <v>-45</v>
      </c>
      <c r="E27">
        <f t="shared" si="0"/>
        <v>0.61375661375661372</v>
      </c>
      <c r="F27">
        <f t="shared" si="1"/>
        <v>-4.7619047619047616E-2</v>
      </c>
      <c r="G27" t="s">
        <v>57</v>
      </c>
      <c r="H27">
        <f t="shared" si="2"/>
        <v>544461.75</v>
      </c>
    </row>
    <row r="28" spans="1:8" x14ac:dyDescent="0.3">
      <c r="A28" s="2" t="s">
        <v>31</v>
      </c>
      <c r="B28">
        <v>941</v>
      </c>
      <c r="C28">
        <v>860</v>
      </c>
      <c r="D28">
        <v>-157</v>
      </c>
      <c r="E28">
        <f t="shared" si="0"/>
        <v>0.91392136025504778</v>
      </c>
      <c r="F28">
        <f t="shared" si="1"/>
        <v>-0.16684378320935175</v>
      </c>
      <c r="G28" t="s">
        <v>57</v>
      </c>
      <c r="H28">
        <f t="shared" si="2"/>
        <v>542157.15</v>
      </c>
    </row>
    <row r="29" spans="1:8" x14ac:dyDescent="0.3">
      <c r="A29" s="2" t="s">
        <v>32</v>
      </c>
      <c r="B29">
        <v>891</v>
      </c>
      <c r="C29">
        <v>834</v>
      </c>
      <c r="D29">
        <v>98</v>
      </c>
      <c r="E29">
        <f t="shared" si="0"/>
        <v>0.93602693602693599</v>
      </c>
      <c r="F29">
        <f t="shared" si="1"/>
        <v>0.10998877665544332</v>
      </c>
      <c r="G29" t="s">
        <v>57</v>
      </c>
      <c r="H29">
        <f t="shared" si="2"/>
        <v>513349.64999999997</v>
      </c>
    </row>
    <row r="30" spans="1:8" x14ac:dyDescent="0.3">
      <c r="A30" s="2" t="s">
        <v>33</v>
      </c>
      <c r="B30">
        <v>860</v>
      </c>
      <c r="C30">
        <v>750</v>
      </c>
      <c r="D30">
        <v>0</v>
      </c>
      <c r="E30">
        <f t="shared" si="0"/>
        <v>0.87209302325581395</v>
      </c>
      <c r="F30">
        <f t="shared" si="1"/>
        <v>0</v>
      </c>
      <c r="G30" t="s">
        <v>57</v>
      </c>
      <c r="H30">
        <f t="shared" si="2"/>
        <v>495489</v>
      </c>
    </row>
    <row r="31" spans="1:8" x14ac:dyDescent="0.3">
      <c r="A31" s="2" t="s">
        <v>34</v>
      </c>
      <c r="B31">
        <v>853</v>
      </c>
      <c r="C31">
        <v>690</v>
      </c>
      <c r="D31">
        <v>64</v>
      </c>
      <c r="E31">
        <f t="shared" si="0"/>
        <v>0.80890973036342317</v>
      </c>
      <c r="F31">
        <f t="shared" si="1"/>
        <v>7.5029308323563887E-2</v>
      </c>
      <c r="G31" t="s">
        <v>57</v>
      </c>
      <c r="H31">
        <f t="shared" si="2"/>
        <v>491455.94999999995</v>
      </c>
    </row>
    <row r="32" spans="1:8" x14ac:dyDescent="0.3">
      <c r="A32" s="2" t="s">
        <v>35</v>
      </c>
      <c r="B32">
        <v>835</v>
      </c>
      <c r="C32">
        <v>292</v>
      </c>
      <c r="D32">
        <v>216</v>
      </c>
      <c r="E32">
        <f t="shared" si="0"/>
        <v>0.34970059880239523</v>
      </c>
      <c r="F32">
        <f t="shared" si="1"/>
        <v>0.25868263473053893</v>
      </c>
      <c r="G32" t="s">
        <v>57</v>
      </c>
      <c r="H32">
        <f t="shared" si="2"/>
        <v>481085.25</v>
      </c>
    </row>
    <row r="33" spans="1:17" x14ac:dyDescent="0.3">
      <c r="A33" s="2" t="s">
        <v>37</v>
      </c>
      <c r="B33">
        <v>826</v>
      </c>
      <c r="C33">
        <v>677</v>
      </c>
      <c r="D33">
        <v>-77</v>
      </c>
      <c r="E33">
        <f t="shared" si="0"/>
        <v>0.81961259079903148</v>
      </c>
      <c r="F33">
        <f t="shared" si="1"/>
        <v>-9.3220338983050849E-2</v>
      </c>
      <c r="G33" t="s">
        <v>57</v>
      </c>
      <c r="H33">
        <f t="shared" si="2"/>
        <v>475899.89999999997</v>
      </c>
    </row>
    <row r="34" spans="1:17" x14ac:dyDescent="0.3">
      <c r="A34" s="2" t="s">
        <v>38</v>
      </c>
      <c r="B34">
        <v>814</v>
      </c>
      <c r="C34">
        <v>658</v>
      </c>
      <c r="D34">
        <v>-15</v>
      </c>
      <c r="E34">
        <f t="shared" si="0"/>
        <v>0.80835380835380832</v>
      </c>
      <c r="F34">
        <f t="shared" si="1"/>
        <v>-1.8427518427518427E-2</v>
      </c>
      <c r="G34" t="s">
        <v>57</v>
      </c>
      <c r="H34">
        <f t="shared" si="2"/>
        <v>468986.1</v>
      </c>
    </row>
    <row r="35" spans="1:17" x14ac:dyDescent="0.3">
      <c r="A35" s="2" t="s">
        <v>39</v>
      </c>
      <c r="B35">
        <v>800</v>
      </c>
      <c r="C35">
        <v>780</v>
      </c>
      <c r="D35">
        <v>-80</v>
      </c>
      <c r="E35">
        <f t="shared" si="0"/>
        <v>0.97499999999999998</v>
      </c>
      <c r="F35">
        <f t="shared" si="1"/>
        <v>-0.1</v>
      </c>
      <c r="G35" t="s">
        <v>57</v>
      </c>
      <c r="H35">
        <f t="shared" si="2"/>
        <v>460920</v>
      </c>
      <c r="N35" t="s">
        <v>69</v>
      </c>
      <c r="Q35" s="1">
        <f>0.5*2600+0.17*1800+0.07*2100+0.05*1000+0.04*2300+0.017*1500</f>
        <v>1920.5</v>
      </c>
    </row>
    <row r="36" spans="1:17" x14ac:dyDescent="0.3">
      <c r="A36" s="2" t="s">
        <v>40</v>
      </c>
      <c r="B36">
        <v>781</v>
      </c>
      <c r="C36">
        <v>749</v>
      </c>
      <c r="D36">
        <v>20</v>
      </c>
      <c r="E36">
        <f t="shared" si="0"/>
        <v>0.95902688860435337</v>
      </c>
      <c r="F36">
        <f t="shared" si="1"/>
        <v>2.5608194622279128E-2</v>
      </c>
      <c r="G36" t="s">
        <v>57</v>
      </c>
      <c r="H36">
        <f t="shared" si="2"/>
        <v>449973.14999999997</v>
      </c>
      <c r="N36" t="s">
        <v>70</v>
      </c>
    </row>
    <row r="37" spans="1:17" x14ac:dyDescent="0.3">
      <c r="A37" s="2" t="s">
        <v>41</v>
      </c>
      <c r="B37">
        <v>780</v>
      </c>
      <c r="C37">
        <v>742</v>
      </c>
      <c r="D37">
        <v>-47</v>
      </c>
      <c r="E37">
        <f t="shared" si="0"/>
        <v>0.95128205128205123</v>
      </c>
      <c r="F37">
        <f t="shared" si="1"/>
        <v>-6.0256410256410257E-2</v>
      </c>
      <c r="G37" t="s">
        <v>57</v>
      </c>
      <c r="H37">
        <f t="shared" si="2"/>
        <v>449397</v>
      </c>
    </row>
    <row r="38" spans="1:17" x14ac:dyDescent="0.3">
      <c r="A38" s="2" t="s">
        <v>42</v>
      </c>
      <c r="B38">
        <v>780</v>
      </c>
      <c r="C38">
        <v>685</v>
      </c>
      <c r="D38">
        <v>4</v>
      </c>
      <c r="E38">
        <f t="shared" si="0"/>
        <v>0.87820512820512819</v>
      </c>
      <c r="F38">
        <f t="shared" si="1"/>
        <v>5.1282051282051282E-3</v>
      </c>
      <c r="G38" t="s">
        <v>57</v>
      </c>
      <c r="H38">
        <f t="shared" si="2"/>
        <v>449397</v>
      </c>
      <c r="N38" t="s">
        <v>71</v>
      </c>
    </row>
    <row r="39" spans="1:17" x14ac:dyDescent="0.3">
      <c r="A39" s="2" t="s">
        <v>43</v>
      </c>
      <c r="B39">
        <v>769</v>
      </c>
      <c r="C39">
        <v>191</v>
      </c>
      <c r="D39">
        <v>12</v>
      </c>
      <c r="E39">
        <f t="shared" si="0"/>
        <v>0.24837451235370611</v>
      </c>
      <c r="F39">
        <f t="shared" si="1"/>
        <v>1.5604681404421327E-2</v>
      </c>
      <c r="G39" t="s">
        <v>57</v>
      </c>
      <c r="H39">
        <f t="shared" si="2"/>
        <v>443059.35</v>
      </c>
    </row>
    <row r="40" spans="1:17" x14ac:dyDescent="0.3">
      <c r="A40" s="2" t="s">
        <v>44</v>
      </c>
      <c r="B40">
        <v>750</v>
      </c>
      <c r="C40">
        <v>430</v>
      </c>
      <c r="D40">
        <v>-808</v>
      </c>
      <c r="E40">
        <f t="shared" si="0"/>
        <v>0.57333333333333336</v>
      </c>
      <c r="F40">
        <f t="shared" si="1"/>
        <v>-1.0773333333333333</v>
      </c>
      <c r="G40" t="s">
        <v>57</v>
      </c>
      <c r="H40">
        <f t="shared" si="2"/>
        <v>432112.5</v>
      </c>
    </row>
    <row r="41" spans="1:17" x14ac:dyDescent="0.3">
      <c r="A41" s="2" t="s">
        <v>45</v>
      </c>
      <c r="B41">
        <v>729</v>
      </c>
      <c r="C41">
        <v>227</v>
      </c>
      <c r="D41">
        <v>30</v>
      </c>
      <c r="E41">
        <f t="shared" si="0"/>
        <v>0.31138545953360769</v>
      </c>
      <c r="F41">
        <f t="shared" si="1"/>
        <v>4.1152263374485597E-2</v>
      </c>
      <c r="G41" t="s">
        <v>57</v>
      </c>
      <c r="H41">
        <f t="shared" si="2"/>
        <v>420013.35</v>
      </c>
    </row>
    <row r="42" spans="1:17" x14ac:dyDescent="0.3">
      <c r="A42" s="2" t="s">
        <v>46</v>
      </c>
      <c r="B42">
        <v>700</v>
      </c>
      <c r="C42">
        <v>630</v>
      </c>
      <c r="D42">
        <v>-150</v>
      </c>
      <c r="E42">
        <f t="shared" si="0"/>
        <v>0.9</v>
      </c>
      <c r="F42">
        <f t="shared" si="1"/>
        <v>-0.21428571428571427</v>
      </c>
      <c r="G42" t="s">
        <v>57</v>
      </c>
      <c r="H42">
        <f t="shared" si="2"/>
        <v>403305</v>
      </c>
    </row>
    <row r="43" spans="1:17" x14ac:dyDescent="0.3">
      <c r="A43" s="2" t="s">
        <v>47</v>
      </c>
      <c r="B43">
        <v>679</v>
      </c>
      <c r="C43">
        <v>626</v>
      </c>
      <c r="D43">
        <v>-61</v>
      </c>
      <c r="E43">
        <f t="shared" si="0"/>
        <v>0.92194403534609726</v>
      </c>
      <c r="F43">
        <f t="shared" si="1"/>
        <v>-8.98379970544919E-2</v>
      </c>
      <c r="G43" t="s">
        <v>57</v>
      </c>
      <c r="H43">
        <f t="shared" si="2"/>
        <v>391205.85</v>
      </c>
    </row>
    <row r="44" spans="1:17" x14ac:dyDescent="0.3">
      <c r="A44" s="2" t="s">
        <v>48</v>
      </c>
      <c r="B44">
        <v>665</v>
      </c>
      <c r="C44">
        <v>570</v>
      </c>
      <c r="D44">
        <v>-140</v>
      </c>
      <c r="E44">
        <f t="shared" si="0"/>
        <v>0.8571428571428571</v>
      </c>
      <c r="F44">
        <f t="shared" si="1"/>
        <v>-0.21052631578947367</v>
      </c>
      <c r="G44" t="s">
        <v>57</v>
      </c>
      <c r="H44">
        <f t="shared" si="2"/>
        <v>383139.75</v>
      </c>
    </row>
    <row r="45" spans="1:17" x14ac:dyDescent="0.3">
      <c r="A45" s="2" t="s">
        <v>49</v>
      </c>
      <c r="B45">
        <v>658</v>
      </c>
      <c r="C45">
        <v>545</v>
      </c>
      <c r="D45">
        <v>-38</v>
      </c>
      <c r="E45">
        <f t="shared" si="0"/>
        <v>0.82826747720364746</v>
      </c>
      <c r="F45">
        <f t="shared" si="1"/>
        <v>-5.7750759878419454E-2</v>
      </c>
      <c r="G45" t="s">
        <v>57</v>
      </c>
      <c r="H45">
        <f t="shared" si="2"/>
        <v>379106.7</v>
      </c>
    </row>
    <row r="46" spans="1:17" x14ac:dyDescent="0.3">
      <c r="A46" s="2" t="s">
        <v>50</v>
      </c>
      <c r="B46">
        <v>650</v>
      </c>
      <c r="C46">
        <v>600</v>
      </c>
      <c r="D46">
        <v>-50</v>
      </c>
      <c r="E46">
        <f t="shared" si="0"/>
        <v>0.92307692307692313</v>
      </c>
      <c r="F46">
        <f t="shared" si="1"/>
        <v>-7.6923076923076927E-2</v>
      </c>
      <c r="G46" t="s">
        <v>60</v>
      </c>
      <c r="H46">
        <f t="shared" si="2"/>
        <v>374497.5</v>
      </c>
    </row>
    <row r="47" spans="1:17" x14ac:dyDescent="0.3">
      <c r="A47" s="2" t="s">
        <v>51</v>
      </c>
      <c r="B47">
        <v>644</v>
      </c>
      <c r="C47">
        <v>161</v>
      </c>
      <c r="D47">
        <v>41</v>
      </c>
      <c r="E47">
        <f t="shared" si="0"/>
        <v>0.25</v>
      </c>
      <c r="F47">
        <f t="shared" si="1"/>
        <v>6.3664596273291921E-2</v>
      </c>
      <c r="G47" t="s">
        <v>57</v>
      </c>
      <c r="H47">
        <f t="shared" si="2"/>
        <v>371040.6</v>
      </c>
    </row>
    <row r="48" spans="1:17" x14ac:dyDescent="0.3">
      <c r="A48" s="2" t="s">
        <v>52</v>
      </c>
      <c r="B48">
        <v>638</v>
      </c>
      <c r="C48">
        <v>479</v>
      </c>
      <c r="D48">
        <v>33</v>
      </c>
      <c r="E48">
        <f t="shared" si="0"/>
        <v>0.7507836990595611</v>
      </c>
      <c r="F48">
        <f t="shared" si="1"/>
        <v>5.1724137931034482E-2</v>
      </c>
      <c r="G48" t="s">
        <v>57</v>
      </c>
      <c r="H48">
        <f t="shared" si="2"/>
        <v>367583.7</v>
      </c>
    </row>
    <row r="49" spans="1:11" x14ac:dyDescent="0.3">
      <c r="A49" s="2" t="s">
        <v>53</v>
      </c>
      <c r="B49">
        <v>633</v>
      </c>
      <c r="C49">
        <v>356</v>
      </c>
      <c r="D49">
        <v>2</v>
      </c>
      <c r="E49">
        <f t="shared" si="0"/>
        <v>0.56240126382306477</v>
      </c>
      <c r="F49">
        <f t="shared" si="1"/>
        <v>3.1595576619273301E-3</v>
      </c>
      <c r="G49" t="s">
        <v>57</v>
      </c>
      <c r="H49">
        <f t="shared" si="2"/>
        <v>364702.95</v>
      </c>
    </row>
    <row r="50" spans="1:11" x14ac:dyDescent="0.3">
      <c r="A50" s="2" t="s">
        <v>54</v>
      </c>
      <c r="B50">
        <v>625</v>
      </c>
      <c r="C50">
        <v>495</v>
      </c>
      <c r="D50">
        <v>-16</v>
      </c>
      <c r="E50">
        <f t="shared" si="0"/>
        <v>0.79200000000000004</v>
      </c>
      <c r="F50">
        <f t="shared" si="1"/>
        <v>-2.5600000000000001E-2</v>
      </c>
      <c r="G50" t="s">
        <v>58</v>
      </c>
      <c r="H50">
        <f t="shared" si="2"/>
        <v>360093.75</v>
      </c>
    </row>
    <row r="51" spans="1:11" x14ac:dyDescent="0.3">
      <c r="A51" s="2" t="s">
        <v>55</v>
      </c>
      <c r="B51">
        <v>617</v>
      </c>
      <c r="C51">
        <v>517</v>
      </c>
      <c r="D51">
        <v>-151</v>
      </c>
      <c r="E51">
        <f t="shared" si="0"/>
        <v>0.83792544570502436</v>
      </c>
      <c r="F51">
        <f t="shared" si="1"/>
        <v>-0.24473257698541329</v>
      </c>
      <c r="G51" t="s">
        <v>61</v>
      </c>
      <c r="H51">
        <f t="shared" si="2"/>
        <v>355484.55</v>
      </c>
      <c r="J51" s="1" t="s">
        <v>62</v>
      </c>
      <c r="K51" s="1">
        <f>45/50</f>
        <v>0.9</v>
      </c>
    </row>
    <row r="52" spans="1:11" x14ac:dyDescent="0.3">
      <c r="A52" s="3" t="s">
        <v>56</v>
      </c>
      <c r="B52" s="4">
        <f>AVERAGE(B2:B51)</f>
        <v>1725.08</v>
      </c>
      <c r="C52" s="4">
        <f t="shared" ref="C52:H52" si="3">AVERAGE(C2:C51)</f>
        <v>1338.78</v>
      </c>
      <c r="D52" s="4">
        <f t="shared" si="3"/>
        <v>-124.24</v>
      </c>
      <c r="E52" s="4">
        <f t="shared" si="3"/>
        <v>0.75169938112900991</v>
      </c>
      <c r="F52" s="4">
        <f t="shared" si="3"/>
        <v>-6.9460419523656183E-2</v>
      </c>
      <c r="G52" s="4"/>
      <c r="H52" s="4">
        <f t="shared" si="3"/>
        <v>993904.84200000018</v>
      </c>
    </row>
    <row r="53" spans="1:11" x14ac:dyDescent="0.3">
      <c r="A53" s="5" t="s">
        <v>64</v>
      </c>
      <c r="B53">
        <f>SUM(B2:B51)</f>
        <v>86254</v>
      </c>
      <c r="C53">
        <f t="shared" ref="C53:H53" si="4">SUM(C2:C51)</f>
        <v>66939</v>
      </c>
      <c r="D53">
        <f t="shared" si="4"/>
        <v>-6212</v>
      </c>
      <c r="E53">
        <f t="shared" si="4"/>
        <v>37.584969056450497</v>
      </c>
      <c r="F53">
        <f t="shared" si="4"/>
        <v>-3.4730209761828092</v>
      </c>
      <c r="H53">
        <f t="shared" si="4"/>
        <v>49695242.100000009</v>
      </c>
    </row>
    <row r="54" spans="1:11" x14ac:dyDescent="0.3">
      <c r="A54" s="5" t="s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2023-10-26T18:57:21Z</dcterms:created>
  <dcterms:modified xsi:type="dcterms:W3CDTF">2023-10-26T20:16:56Z</dcterms:modified>
</cp:coreProperties>
</file>