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h\4SM\Arkusz\"/>
    </mc:Choice>
  </mc:AlternateContent>
  <xr:revisionPtr revIDLastSave="0" documentId="8_{B4E1737D-2320-4712-824A-424C92EAFC20}" xr6:coauthVersionLast="47" xr6:coauthVersionMax="47" xr10:uidLastSave="{00000000-0000-0000-0000-000000000000}"/>
  <bookViews>
    <workbookView xWindow="-120" yWindow="-120" windowWidth="38640" windowHeight="15720" xr2:uid="{8DBFE701-9253-4A2B-AB8E-61DFC2C5999D}"/>
  </bookViews>
  <sheets>
    <sheet name="Dane" sheetId="2" r:id="rId1"/>
  </sheets>
  <definedNames>
    <definedName name="Mnożenie">Dane!$C$2:$C$25*Dane!$D$2:$D$25</definedName>
    <definedName name="stawka___cła">Dane!$F$2:$F$25</definedName>
    <definedName name="Transport" localSheetId="0">1670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J25" i="2" l="1"/>
  <c r="J24" i="2"/>
  <c r="J23" i="2"/>
  <c r="J4" i="2"/>
  <c r="J16" i="2"/>
  <c r="J14" i="2"/>
  <c r="J13" i="2"/>
  <c r="J11" i="2"/>
  <c r="J9" i="2"/>
  <c r="J7" i="2"/>
  <c r="J6" i="2"/>
  <c r="J21" i="2"/>
  <c r="J20" i="2"/>
  <c r="J19" i="2"/>
  <c r="J3" i="2"/>
  <c r="J17" i="2"/>
  <c r="J15" i="2"/>
  <c r="J12" i="2"/>
  <c r="J10" i="2"/>
  <c r="J8" i="2"/>
  <c r="J22" i="2"/>
  <c r="J5" i="2"/>
  <c r="J18" i="2"/>
  <c r="H3" i="2" l="1"/>
  <c r="H4" i="2"/>
  <c r="H5" i="2"/>
  <c r="H6" i="2"/>
  <c r="H7" i="2"/>
  <c r="I7" i="2" s="1"/>
  <c r="H8" i="2"/>
  <c r="H9" i="2"/>
  <c r="I9" i="2" s="1"/>
  <c r="H10" i="2"/>
  <c r="I10" i="2" s="1"/>
  <c r="H11" i="2"/>
  <c r="H12" i="2"/>
  <c r="I12" i="2" s="1"/>
  <c r="H13" i="2"/>
  <c r="H14" i="2"/>
  <c r="I14" i="2" s="1"/>
  <c r="H15" i="2"/>
  <c r="I15" i="2" s="1"/>
  <c r="H16" i="2"/>
  <c r="I16" i="2" s="1"/>
  <c r="H17" i="2"/>
  <c r="I17" i="2" s="1"/>
  <c r="H18" i="2"/>
  <c r="I18" i="2" s="1"/>
  <c r="H19" i="2"/>
  <c r="H20" i="2"/>
  <c r="H21" i="2"/>
  <c r="H22" i="2"/>
  <c r="H23" i="2"/>
  <c r="H24" i="2"/>
  <c r="H25" i="2"/>
  <c r="H2" i="2"/>
  <c r="I8" i="2"/>
  <c r="I13" i="2"/>
  <c r="I2" i="2"/>
  <c r="I11" i="2"/>
  <c r="I3" i="2"/>
  <c r="I4" i="2"/>
  <c r="I5" i="2"/>
  <c r="I6" i="2"/>
  <c r="I19" i="2"/>
  <c r="I20" i="2"/>
  <c r="I21" i="2"/>
  <c r="I22" i="2"/>
  <c r="I23" i="2"/>
  <c r="I24" i="2"/>
  <c r="I25" i="2"/>
  <c r="E26" i="2"/>
  <c r="G10" i="2"/>
  <c r="G3" i="2"/>
  <c r="G4" i="2"/>
  <c r="G5" i="2"/>
  <c r="G6" i="2"/>
  <c r="G7" i="2"/>
  <c r="G8" i="2"/>
  <c r="G9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" i="2"/>
  <c r="E2" i="2" a="1"/>
  <c r="E2" i="2" s="1"/>
  <c r="J26" i="2" l="1"/>
  <c r="K2" i="2" a="1"/>
  <c r="K2" i="2" l="1"/>
  <c r="L2" i="2" s="1"/>
  <c r="M2" i="2" s="1"/>
  <c r="L10" i="2"/>
  <c r="M10" i="2" s="1"/>
  <c r="L14" i="2"/>
  <c r="M14" i="2" s="1"/>
  <c r="L17" i="2"/>
  <c r="M17" i="2" s="1"/>
  <c r="L7" i="2"/>
  <c r="M7" i="2" s="1"/>
  <c r="L11" i="2"/>
  <c r="M11" i="2" s="1"/>
  <c r="L13" i="2"/>
  <c r="M13" i="2" s="1"/>
  <c r="L3" i="2"/>
  <c r="M3" i="2" s="1"/>
  <c r="L8" i="2"/>
  <c r="M8" i="2" s="1"/>
  <c r="L12" i="2"/>
  <c r="M12" i="2" s="1"/>
  <c r="L15" i="2"/>
  <c r="M15" i="2" s="1"/>
  <c r="L20" i="2"/>
  <c r="M20" i="2" s="1"/>
  <c r="L5" i="2"/>
  <c r="M5" i="2" s="1"/>
  <c r="L6" i="2"/>
  <c r="M6" i="2" s="1"/>
  <c r="L9" i="2"/>
  <c r="M9" i="2" s="1"/>
  <c r="L16" i="2"/>
  <c r="M16" i="2" s="1"/>
  <c r="L18" i="2"/>
  <c r="M18" i="2" s="1"/>
  <c r="L19" i="2"/>
  <c r="M19" i="2" s="1"/>
  <c r="L4" i="2"/>
  <c r="M4" i="2" s="1"/>
  <c r="L21" i="2"/>
  <c r="M21" i="2" s="1"/>
  <c r="L22" i="2"/>
  <c r="M22" i="2" s="1"/>
  <c r="L23" i="2"/>
  <c r="M23" i="2" s="1"/>
  <c r="L24" i="2"/>
  <c r="M24" i="2" s="1"/>
  <c r="L25" i="2"/>
  <c r="M25" i="2" s="1"/>
  <c r="M2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</author>
  </authors>
  <commentList>
    <comment ref="E1" authorId="0" shapeId="0" xr:uid="{FA159C39-DD9E-4EEB-8EEA-9AB4D9DB5702}">
      <text>
        <r>
          <rPr>
            <b/>
            <sz val="9"/>
            <color indexed="81"/>
            <rFont val="Tahoma"/>
            <family val="2"/>
          </rPr>
          <t>Vlad:</t>
        </r>
        <r>
          <rPr>
            <sz val="9"/>
            <color indexed="81"/>
            <rFont val="Tahoma"/>
            <family val="2"/>
          </rPr>
          <t xml:space="preserve">
• formuła odwołująca się do nazwy wyrażenia</t>
        </r>
      </text>
    </comment>
    <comment ref="G1" authorId="0" shapeId="0" xr:uid="{14F6DD84-3DEE-4239-B7A3-FD860A9A2391}">
      <text>
        <r>
          <rPr>
            <b/>
            <sz val="9"/>
            <color indexed="81"/>
            <rFont val="Tahoma"/>
            <family val="2"/>
          </rPr>
          <t>Vlad:</t>
        </r>
        <r>
          <rPr>
            <sz val="9"/>
            <color indexed="81"/>
            <rFont val="Tahoma"/>
            <family val="2"/>
          </rPr>
          <t xml:space="preserve">
formuła prosta z różnymi typami adresowania + formuła odwołująca się do nazwy stałej </t>
        </r>
      </text>
    </comment>
    <comment ref="H1" authorId="0" shapeId="0" xr:uid="{D2714D39-ECFD-41F9-A266-2AFB9E6BE4D5}">
      <text>
        <r>
          <rPr>
            <b/>
            <sz val="9"/>
            <color indexed="81"/>
            <rFont val="Tahoma"/>
            <family val="2"/>
          </rPr>
          <t>Vlad:</t>
        </r>
        <r>
          <rPr>
            <sz val="9"/>
            <color indexed="81"/>
            <rFont val="Tahoma"/>
            <family val="2"/>
          </rPr>
          <t xml:space="preserve">
przecięcie domniemane odwołujące się do adresu dowolnego obszaru </t>
        </r>
      </text>
    </comment>
    <comment ref="I1" authorId="0" shapeId="0" xr:uid="{0AF4BFFD-9BAE-4C33-9830-A9E704E4FF1A}">
      <text>
        <r>
          <rPr>
            <b/>
            <sz val="9"/>
            <color indexed="81"/>
            <rFont val="Tahoma"/>
            <family val="2"/>
          </rPr>
          <t>Vlad:</t>
        </r>
        <r>
          <rPr>
            <sz val="9"/>
            <color indexed="81"/>
            <rFont val="Tahoma"/>
            <family val="2"/>
          </rPr>
          <t xml:space="preserve">
przecięcie domniemane odwołujące się do adresu pełnej kolumny + formuła odwołująca się do uprzednio zdefiniowanej nazwy obszaru 
</t>
        </r>
      </text>
    </comment>
    <comment ref="J1" authorId="0" shapeId="0" xr:uid="{18EE74FC-050A-41D2-8697-541D19E809EA}">
      <text>
        <r>
          <rPr>
            <b/>
            <sz val="9"/>
            <color indexed="81"/>
            <rFont val="Tahoma"/>
            <family val="2"/>
          </rPr>
          <t>Vlad:</t>
        </r>
        <r>
          <rPr>
            <sz val="9"/>
            <color indexed="81"/>
            <rFont val="Tahoma"/>
            <family val="2"/>
          </rPr>
          <t xml:space="preserve">
formuła tablicowa
</t>
        </r>
      </text>
    </comment>
    <comment ref="K1" authorId="0" shapeId="0" xr:uid="{20080575-0CB3-4BAC-986E-37A984BADEE1}">
      <text>
        <r>
          <rPr>
            <b/>
            <sz val="9"/>
            <color indexed="81"/>
            <rFont val="Tahoma"/>
            <family val="2"/>
          </rPr>
          <t>Vlad:</t>
        </r>
        <r>
          <rPr>
            <sz val="9"/>
            <color indexed="81"/>
            <rFont val="Tahoma"/>
            <family val="2"/>
          </rPr>
          <t xml:space="preserve">
tablica dynamiczna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<sst xmlns="http://schemas.openxmlformats.org/spreadsheetml/2006/main" count="40" uniqueCount="40">
  <si>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Transport:</t>
  </si>
  <si>
    <t>..</t>
  </si>
  <si>
    <t xml:space="preserve">Kurs: 1 EUR = </t>
  </si>
  <si>
    <t>emulsja do ciała</t>
  </si>
  <si>
    <t>balsam do ciała</t>
  </si>
  <si>
    <t>krem do rąk</t>
  </si>
  <si>
    <t xml:space="preserve">żel pod prysznic B </t>
  </si>
  <si>
    <t>żel pod prysznic A</t>
  </si>
  <si>
    <t>odżywka do włosów B</t>
  </si>
  <si>
    <t>odżywka do włosów A</t>
  </si>
  <si>
    <t>szampon do włosów J</t>
  </si>
  <si>
    <t>szampon do włosów I</t>
  </si>
  <si>
    <t>szampon do włosów H</t>
  </si>
  <si>
    <t>szampon do włosów G</t>
  </si>
  <si>
    <t>szampon do włosów F</t>
  </si>
  <si>
    <t>szampon do włosów E</t>
  </si>
  <si>
    <t>szampon do włosów D</t>
  </si>
  <si>
    <t>szampon do włosów C</t>
  </si>
  <si>
    <t>szampon do włosów B</t>
  </si>
  <si>
    <t>szampon do włosów A</t>
  </si>
  <si>
    <t>płyn do kąpieli B</t>
  </si>
  <si>
    <t>płyn do kąpieli A</t>
  </si>
  <si>
    <t>mydło E</t>
  </si>
  <si>
    <t>mydło D</t>
  </si>
  <si>
    <t>mydło C</t>
  </si>
  <si>
    <t>mydło B</t>
  </si>
  <si>
    <t>mydło A</t>
  </si>
  <si>
    <t>jednostkowa cena ewidencyjna</t>
  </si>
  <si>
    <t>wartość ewidencyjna</t>
  </si>
  <si>
    <t>wartość cła</t>
  </si>
  <si>
    <t>podstawa cła (w PLN)</t>
  </si>
  <si>
    <t>transport do granicy</t>
  </si>
  <si>
    <t>stawka % cła</t>
  </si>
  <si>
    <t>wartość</t>
  </si>
  <si>
    <t>ilość</t>
  </si>
  <si>
    <t>cena jednostkowa</t>
  </si>
  <si>
    <t xml:space="preserve">nazwa  </t>
  </si>
  <si>
    <t xml:space="preserve">lp. </t>
  </si>
  <si>
    <t>jednostkowa cena ewidencyjna (ZAOKR)</t>
  </si>
  <si>
    <t>odchylenie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</si>
</sst>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&quot;zł&quot;_-;\-* #,##0.00\ &quot;zł&quot;_-;_-* &quot;-&quot;??\ &quot;zł&quot;_-;_-@_-"/>
    <numFmt numFmtId="165" formatCode="#,##0.00\ [$€-1]"/>
    <numFmt numFmtId="166" formatCode="_-* #,##0.0000\ &quot;zł&quot;_-;\-* #,##0.0000\ &quot;zł&quot;_-;_-* &quot;-&quot;??\ &quot;zł&quot;_-;_-@_-"/>
    <numFmt numFmtId="167" formatCode="#,##0.00\ [$zł-415]"/>
    <numFmt numFmtId="168" formatCode="0000&quot; szt.&quot;"/>
    <numFmt numFmtId="169" formatCode="_-* #,##0.00\ [$zł-415]_-;\-* #,##0.00\ [$zł-415]_-;_-* &quot;-&quot;??\ [$zł-415]_-;_-@_-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0"/>
      <name val="Arial CE"/>
      <family val="2"/>
      <charset val="238"/>
    </font>
    <font>
      <b/>
      <sz val="10"/>
      <name val="Arial CE"/>
      <family val="2"/>
      <charset val="238"/>
    </font>
    <font>
      <b/>
      <sz val="11"/>
      <name val="Calibri"/>
      <family val="2"/>
      <charset val="23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9" fontId="0" fillId="0" borderId="1" xfId="0" applyNumberFormat="1" applyBorder="1"/>
    <xf numFmtId="165" fontId="0" fillId="0" borderId="1" xfId="0" applyNumberForma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/>
    </xf>
    <xf numFmtId="166" fontId="0" fillId="0" borderId="1" xfId="1" applyNumberFormat="1" applyFont="1" applyFill="1" applyBorder="1" applyAlignment="1">
      <alignment horizontal="left"/>
    </xf>
    <xf numFmtId="167" fontId="0" fillId="0" borderId="1" xfId="0" applyNumberFormat="1" applyBorder="1"/>
    <xf numFmtId="167" fontId="3" fillId="0" borderId="1" xfId="0" applyNumberFormat="1" applyFont="1" applyBorder="1" applyAlignment="1">
      <alignment horizontal="center" wrapText="1"/>
    </xf>
    <xf numFmtId="167" fontId="0" fillId="0" borderId="0" xfId="0" applyNumberFormat="1"/>
    <xf numFmtId="165" fontId="3" fillId="0" borderId="1" xfId="1" applyNumberFormat="1" applyFont="1" applyBorder="1" applyAlignment="1">
      <alignment horizontal="center"/>
    </xf>
    <xf numFmtId="165" fontId="0" fillId="0" borderId="1" xfId="1" applyNumberFormat="1" applyFont="1" applyBorder="1" applyAlignment="1"/>
    <xf numFmtId="165" fontId="2" fillId="0" borderId="0" xfId="1" applyNumberFormat="1" applyFont="1" applyAlignment="1">
      <alignment horizontal="center"/>
    </xf>
    <xf numFmtId="165" fontId="0" fillId="0" borderId="0" xfId="1" applyNumberFormat="1" applyFont="1" applyAlignment="1"/>
    <xf numFmtId="168" fontId="0" fillId="0" borderId="1" xfId="0" applyNumberFormat="1" applyBorder="1"/>
    <xf numFmtId="0" fontId="7" fillId="0" borderId="1" xfId="0" applyFont="1" applyBorder="1" applyAlignment="1">
      <alignment horizontal="center" vertical="center" wrapText="1"/>
    </xf>
    <xf numFmtId="169" fontId="3" fillId="0" borderId="1" xfId="0" applyNumberFormat="1" applyFont="1" applyBorder="1" applyAlignment="1">
      <alignment horizontal="center" vertical="center"/>
    </xf>
    <xf numFmtId="169" fontId="0" fillId="0" borderId="1" xfId="0" applyNumberFormat="1" applyBorder="1"/>
    <xf numFmtId="169" fontId="0" fillId="0" borderId="0" xfId="0" applyNumberFormat="1"/>
  </cellXfs>
  <cellStyles count="2">
    <cellStyle name="Normalny" xfId="0" builtinId="0"/>
    <cellStyle name="Walutowy" xfId="1" builtinId="4"/>
  </cellStyles>
  <dxfs count="3"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A588-5D55-4583-9BCB-234278864CA8}">
  <dimension ref="A1:M29"/>
  <sheetViews>
    <sheetView tabSelected="1" zoomScaleNormal="100" workbookViewId="0">
      <selection activeCell="J2" sqref="J2"/>
    </sheetView>
  </sheetViews>
  <sheetFormatPr defaultRowHeight="15" x14ac:dyDescent="0.25"/>
  <cols>
    <col min="1" max="1" width="3.7109375" customWidth="1"/>
    <col min="2" max="2" width="20.28515625" bestFit="1" customWidth="1"/>
    <col min="3" max="4" width="12.42578125" customWidth="1"/>
    <col min="5" max="5" width="15.28515625" style="13" customWidth="1"/>
    <col min="6" max="8" width="12.42578125" customWidth="1"/>
    <col min="9" max="9" width="12.42578125" style="9" customWidth="1"/>
    <col min="10" max="10" width="13.85546875" customWidth="1"/>
    <col min="11" max="11" width="12.42578125" customWidth="1"/>
    <col min="12" max="12" width="15.7109375" customWidth="1"/>
    <col min="13" max="13" width="12.28515625" style="18" customWidth="1"/>
    <col min="14" max="14" width="13.7109375" customWidth="1"/>
  </cols>
  <sheetData>
    <row r="1" spans="1:13" ht="60" x14ac:dyDescent="0.25">
      <c r="A1" s="4" t="s">
        <v>37</v>
      </c>
      <c r="B1" s="4" t="s">
        <v>36</v>
      </c>
      <c r="C1" s="4" t="s">
        <v>35</v>
      </c>
      <c r="D1" s="4" t="s">
        <v>34</v>
      </c>
      <c r="E1" s="10" t="s">
        <v>33</v>
      </c>
      <c r="F1" s="4" t="s">
        <v>32</v>
      </c>
      <c r="G1" s="4" t="s">
        <v>31</v>
      </c>
      <c r="H1" s="4" t="s">
        <v>30</v>
      </c>
      <c r="I1" s="8" t="s">
        <v>29</v>
      </c>
      <c r="J1" s="4" t="s">
        <v>28</v>
      </c>
      <c r="K1" s="4" t="s">
        <v>27</v>
      </c>
      <c r="L1" s="15" t="s">
        <v>38</v>
      </c>
      <c r="M1" s="16" t="s">
        <v>39</v>
      </c>
    </row>
    <row r="2" spans="1:13" x14ac:dyDescent="0.25">
      <c r="A2" s="1">
        <v>1</v>
      </c>
      <c r="B2" s="1" t="s">
        <v>26</v>
      </c>
      <c r="C2" s="3">
        <v>0.14000000000000001</v>
      </c>
      <c r="D2" s="14">
        <v>7800</v>
      </c>
      <c r="E2" s="11" cm="1">
        <f t="array" ref="E2:E25">Mnożenie</f>
        <v>1092</v>
      </c>
      <c r="F2" s="2">
        <v>0.1</v>
      </c>
      <c r="G2" s="3">
        <f t="shared" ref="G2:G25" si="0">E2/SUM($E$2:$E$25)*Transport</f>
        <v>44.195847581471895</v>
      </c>
      <c r="H2" s="7">
        <f>_xlfn.ANCHORARRAY($E$2)*$C$28+$G$2:$G$25*$C$28</f>
        <v>4917.5692479173686</v>
      </c>
      <c r="I2" s="7">
        <f t="shared" ref="I2:I25" si="1">H:H*stawka___cła</f>
        <v>491.75692479173688</v>
      </c>
      <c r="J2" s="7">
        <f t="array" ref="J2:J25">H2:H25+I2:I25</f>
        <v>5409.3261727091058</v>
      </c>
      <c r="K2" s="7" cm="1">
        <f t="array" ref="K2:K25">J2:J25/D2:D25</f>
        <v>0.69350335547552633</v>
      </c>
      <c r="L2" s="7">
        <f>ROUND(K2,2)</f>
        <v>0.69</v>
      </c>
      <c r="M2" s="17">
        <f>(L2-K2)*D2</f>
        <v>-27.326172709105776</v>
      </c>
    </row>
    <row r="3" spans="1:13" x14ac:dyDescent="0.25">
      <c r="A3" s="1">
        <v>2</v>
      </c>
      <c r="B3" s="1" t="s">
        <v>25</v>
      </c>
      <c r="C3" s="3">
        <v>0.14000000000000001</v>
      </c>
      <c r="D3" s="14">
        <v>7800</v>
      </c>
      <c r="E3" s="11">
        <v>1092</v>
      </c>
      <c r="F3" s="2">
        <v>0.1</v>
      </c>
      <c r="G3" s="3">
        <f t="shared" si="0"/>
        <v>44.195847581471895</v>
      </c>
      <c r="H3" s="7">
        <f t="shared" ref="H3:H25" si="2">_xlfn.ANCHORARRAY($E$2)*$C$28+$G$2:$G$25*$C$28</f>
        <v>4917.5692479173686</v>
      </c>
      <c r="I3" s="7">
        <f t="shared" si="1"/>
        <v>491.75692479173688</v>
      </c>
      <c r="J3" s="7">
        <v>5409.3261727091058</v>
      </c>
      <c r="K3" s="7">
        <v>0.69350335547552633</v>
      </c>
      <c r="L3" s="7">
        <f t="shared" ref="L3:L25" si="3">ROUND(K3,2)</f>
        <v>0.69</v>
      </c>
      <c r="M3" s="17">
        <f t="shared" ref="M3:M25" si="4">(L3-K3)*D3</f>
        <v>-27.326172709105776</v>
      </c>
    </row>
    <row r="4" spans="1:13" x14ac:dyDescent="0.25">
      <c r="A4" s="1">
        <v>3</v>
      </c>
      <c r="B4" s="1" t="s">
        <v>24</v>
      </c>
      <c r="C4" s="3">
        <v>0.13</v>
      </c>
      <c r="D4" s="14">
        <v>7860</v>
      </c>
      <c r="E4" s="11">
        <v>1021.8000000000001</v>
      </c>
      <c r="F4" s="2">
        <v>0.1</v>
      </c>
      <c r="G4" s="3">
        <f t="shared" si="0"/>
        <v>41.354685951234423</v>
      </c>
      <c r="H4" s="7">
        <f t="shared" si="2"/>
        <v>4601.4397962655376</v>
      </c>
      <c r="I4" s="7">
        <f t="shared" si="1"/>
        <v>460.1439796265538</v>
      </c>
      <c r="J4" s="7">
        <v>5061.5837758920916</v>
      </c>
      <c r="K4" s="7">
        <v>0.6439674015129887</v>
      </c>
      <c r="L4" s="7">
        <f t="shared" si="3"/>
        <v>0.64</v>
      </c>
      <c r="M4" s="17">
        <f t="shared" si="4"/>
        <v>-31.183775892091091</v>
      </c>
    </row>
    <row r="5" spans="1:13" x14ac:dyDescent="0.25">
      <c r="A5" s="1">
        <v>4</v>
      </c>
      <c r="B5" s="1" t="s">
        <v>23</v>
      </c>
      <c r="C5" s="3">
        <v>0.13</v>
      </c>
      <c r="D5" s="14">
        <v>5010</v>
      </c>
      <c r="E5" s="11">
        <v>651.30000000000007</v>
      </c>
      <c r="F5" s="2">
        <v>0.1</v>
      </c>
      <c r="G5" s="3">
        <f t="shared" si="0"/>
        <v>26.359666236092174</v>
      </c>
      <c r="H5" s="7">
        <f t="shared" si="2"/>
        <v>2932.9788014364308</v>
      </c>
      <c r="I5" s="7">
        <f t="shared" si="1"/>
        <v>293.29788014364311</v>
      </c>
      <c r="J5" s="7">
        <v>3226.2766815800737</v>
      </c>
      <c r="K5" s="7">
        <v>0.64396740151298881</v>
      </c>
      <c r="L5" s="7">
        <f t="shared" si="3"/>
        <v>0.64</v>
      </c>
      <c r="M5" s="17">
        <f t="shared" si="4"/>
        <v>-19.876681580073885</v>
      </c>
    </row>
    <row r="6" spans="1:13" x14ac:dyDescent="0.25">
      <c r="A6" s="1">
        <v>5</v>
      </c>
      <c r="B6" s="1" t="s">
        <v>22</v>
      </c>
      <c r="C6" s="3">
        <v>0.13</v>
      </c>
      <c r="D6" s="14">
        <v>5010</v>
      </c>
      <c r="E6" s="11">
        <v>651.30000000000007</v>
      </c>
      <c r="F6" s="2">
        <v>0.1</v>
      </c>
      <c r="G6" s="3">
        <f t="shared" si="0"/>
        <v>26.359666236092174</v>
      </c>
      <c r="H6" s="7">
        <f t="shared" si="2"/>
        <v>2932.9788014364308</v>
      </c>
      <c r="I6" s="7">
        <f t="shared" si="1"/>
        <v>293.29788014364311</v>
      </c>
      <c r="J6" s="7">
        <v>3226.2766815800737</v>
      </c>
      <c r="K6" s="7">
        <v>0.64396740151298881</v>
      </c>
      <c r="L6" s="7">
        <f t="shared" si="3"/>
        <v>0.64</v>
      </c>
      <c r="M6" s="17">
        <f t="shared" si="4"/>
        <v>-19.876681580073885</v>
      </c>
    </row>
    <row r="7" spans="1:13" x14ac:dyDescent="0.25">
      <c r="A7" s="1">
        <v>6</v>
      </c>
      <c r="B7" s="1" t="s">
        <v>21</v>
      </c>
      <c r="C7" s="3">
        <v>1.39</v>
      </c>
      <c r="D7" s="14">
        <v>3320</v>
      </c>
      <c r="E7" s="11">
        <v>4614.7999999999993</v>
      </c>
      <c r="F7" s="2">
        <v>0.26</v>
      </c>
      <c r="G7" s="3">
        <f t="shared" si="0"/>
        <v>186.77197565840336</v>
      </c>
      <c r="H7" s="7">
        <f t="shared" si="2"/>
        <v>20781.683667847134</v>
      </c>
      <c r="I7" s="7">
        <f t="shared" si="1"/>
        <v>5403.2377536402546</v>
      </c>
      <c r="J7" s="7">
        <v>26184.921421487386</v>
      </c>
      <c r="K7" s="7">
        <v>7.8870245245443931</v>
      </c>
      <c r="L7" s="7">
        <f t="shared" si="3"/>
        <v>7.89</v>
      </c>
      <c r="M7" s="17">
        <f t="shared" si="4"/>
        <v>9.8785785126139558</v>
      </c>
    </row>
    <row r="8" spans="1:13" x14ac:dyDescent="0.25">
      <c r="A8" s="1">
        <v>7</v>
      </c>
      <c r="B8" s="1" t="s">
        <v>20</v>
      </c>
      <c r="C8" s="3">
        <v>1.49</v>
      </c>
      <c r="D8" s="14">
        <v>3320</v>
      </c>
      <c r="E8" s="11">
        <v>4946.8</v>
      </c>
      <c r="F8" s="2">
        <v>0.26</v>
      </c>
      <c r="G8" s="3">
        <f t="shared" si="0"/>
        <v>200.20880843958352</v>
      </c>
      <c r="H8" s="7">
        <f t="shared" si="2"/>
        <v>22276.768823807361</v>
      </c>
      <c r="I8" s="7">
        <f t="shared" si="1"/>
        <v>5791.9598941899139</v>
      </c>
      <c r="J8" s="7">
        <v>28068.728717997274</v>
      </c>
      <c r="K8" s="7">
        <v>8.4544363608425517</v>
      </c>
      <c r="L8" s="7">
        <f t="shared" si="3"/>
        <v>8.4499999999999993</v>
      </c>
      <c r="M8" s="17">
        <f t="shared" si="4"/>
        <v>-14.728717997273932</v>
      </c>
    </row>
    <row r="9" spans="1:13" x14ac:dyDescent="0.25">
      <c r="A9" s="1">
        <v>8</v>
      </c>
      <c r="B9" s="1" t="s">
        <v>19</v>
      </c>
      <c r="C9" s="3">
        <v>0.89</v>
      </c>
      <c r="D9" s="14">
        <v>1440</v>
      </c>
      <c r="E9" s="11">
        <v>1281.5999999999999</v>
      </c>
      <c r="F9" s="2">
        <v>0.1</v>
      </c>
      <c r="G9" s="3">
        <f t="shared" si="0"/>
        <v>51.869412326386794</v>
      </c>
      <c r="H9" s="7">
        <f t="shared" si="2"/>
        <v>5771.3889634898351</v>
      </c>
      <c r="I9" s="7">
        <f t="shared" si="1"/>
        <v>577.13889634898351</v>
      </c>
      <c r="J9" s="7">
        <v>6348.5278598388186</v>
      </c>
      <c r="K9" s="7">
        <v>4.4086999026658464</v>
      </c>
      <c r="L9" s="7">
        <f t="shared" si="3"/>
        <v>4.41</v>
      </c>
      <c r="M9" s="17">
        <f t="shared" si="4"/>
        <v>1.8721401611813349</v>
      </c>
    </row>
    <row r="10" spans="1:13" x14ac:dyDescent="0.25">
      <c r="A10" s="1">
        <v>9</v>
      </c>
      <c r="B10" s="1" t="s">
        <v>18</v>
      </c>
      <c r="C10" s="3">
        <v>0.92</v>
      </c>
      <c r="D10" s="14">
        <v>1440</v>
      </c>
      <c r="E10" s="11">
        <v>1324.8</v>
      </c>
      <c r="F10" s="2">
        <v>0.1</v>
      </c>
      <c r="G10" s="3">
        <f t="shared" si="0"/>
        <v>53.61781948345601</v>
      </c>
      <c r="H10" s="7">
        <f t="shared" si="2"/>
        <v>5965.9301645063451</v>
      </c>
      <c r="I10" s="7">
        <f t="shared" si="1"/>
        <v>596.59301645063454</v>
      </c>
      <c r="J10" s="7">
        <v>6562.5231809569796</v>
      </c>
      <c r="K10" s="7">
        <v>4.5573077645534577</v>
      </c>
      <c r="L10" s="7">
        <f t="shared" si="3"/>
        <v>4.5599999999999996</v>
      </c>
      <c r="M10" s="17">
        <f t="shared" si="4"/>
        <v>3.8768190430204186</v>
      </c>
    </row>
    <row r="11" spans="1:13" x14ac:dyDescent="0.25">
      <c r="A11" s="1">
        <v>10</v>
      </c>
      <c r="B11" s="1" t="s">
        <v>17</v>
      </c>
      <c r="C11" s="3">
        <v>0.92</v>
      </c>
      <c r="D11" s="14">
        <v>1440</v>
      </c>
      <c r="E11" s="11">
        <v>1324.8</v>
      </c>
      <c r="F11" s="2">
        <v>0.1</v>
      </c>
      <c r="G11" s="3">
        <f t="shared" si="0"/>
        <v>53.61781948345601</v>
      </c>
      <c r="H11" s="7">
        <f t="shared" si="2"/>
        <v>5965.9301645063451</v>
      </c>
      <c r="I11" s="7">
        <f t="shared" si="1"/>
        <v>596.59301645063454</v>
      </c>
      <c r="J11" s="7">
        <v>6562.5231809569796</v>
      </c>
      <c r="K11" s="7">
        <v>4.5573077645534577</v>
      </c>
      <c r="L11" s="7">
        <f t="shared" si="3"/>
        <v>4.5599999999999996</v>
      </c>
      <c r="M11" s="17">
        <f t="shared" si="4"/>
        <v>3.8768190430204186</v>
      </c>
    </row>
    <row r="12" spans="1:13" x14ac:dyDescent="0.25">
      <c r="A12" s="1">
        <v>11</v>
      </c>
      <c r="B12" s="1" t="s">
        <v>16</v>
      </c>
      <c r="C12" s="3">
        <v>0.92</v>
      </c>
      <c r="D12" s="14">
        <v>1230</v>
      </c>
      <c r="E12" s="11">
        <v>1131.6000000000001</v>
      </c>
      <c r="F12" s="2">
        <v>0.1</v>
      </c>
      <c r="G12" s="3">
        <f t="shared" si="0"/>
        <v>45.798554142118689</v>
      </c>
      <c r="H12" s="7">
        <f t="shared" si="2"/>
        <v>5095.8986821825047</v>
      </c>
      <c r="I12" s="7">
        <f t="shared" si="1"/>
        <v>509.5898682182505</v>
      </c>
      <c r="J12" s="7">
        <v>5605.4885504007552</v>
      </c>
      <c r="K12" s="7">
        <v>4.5573077645534594</v>
      </c>
      <c r="L12" s="7">
        <f t="shared" si="3"/>
        <v>4.5599999999999996</v>
      </c>
      <c r="M12" s="17">
        <f t="shared" si="4"/>
        <v>3.3114495992444226</v>
      </c>
    </row>
    <row r="13" spans="1:13" x14ac:dyDescent="0.25">
      <c r="A13" s="1">
        <v>12</v>
      </c>
      <c r="B13" s="1" t="s">
        <v>15</v>
      </c>
      <c r="C13" s="3">
        <v>0.92</v>
      </c>
      <c r="D13" s="14">
        <v>1230</v>
      </c>
      <c r="E13" s="11">
        <v>1131.6000000000001</v>
      </c>
      <c r="F13" s="2">
        <v>0.1</v>
      </c>
      <c r="G13" s="3">
        <f t="shared" si="0"/>
        <v>45.798554142118689</v>
      </c>
      <c r="H13" s="7">
        <f t="shared" si="2"/>
        <v>5095.8986821825047</v>
      </c>
      <c r="I13" s="7">
        <f t="shared" si="1"/>
        <v>509.5898682182505</v>
      </c>
      <c r="J13" s="7">
        <v>5605.4885504007552</v>
      </c>
      <c r="K13" s="7">
        <v>4.5573077645534594</v>
      </c>
      <c r="L13" s="7">
        <f t="shared" si="3"/>
        <v>4.5599999999999996</v>
      </c>
      <c r="M13" s="17">
        <f t="shared" si="4"/>
        <v>3.3114495992444226</v>
      </c>
    </row>
    <row r="14" spans="1:13" x14ac:dyDescent="0.25">
      <c r="A14" s="1">
        <v>13</v>
      </c>
      <c r="B14" s="1" t="s">
        <v>14</v>
      </c>
      <c r="C14" s="3">
        <v>0.92</v>
      </c>
      <c r="D14" s="14">
        <v>1230</v>
      </c>
      <c r="E14" s="11">
        <v>1131.6000000000001</v>
      </c>
      <c r="F14" s="2">
        <v>0.1</v>
      </c>
      <c r="G14" s="3">
        <f t="shared" si="0"/>
        <v>45.798554142118689</v>
      </c>
      <c r="H14" s="7">
        <f t="shared" si="2"/>
        <v>5095.8986821825047</v>
      </c>
      <c r="I14" s="7">
        <f t="shared" si="1"/>
        <v>509.5898682182505</v>
      </c>
      <c r="J14" s="7">
        <v>5605.4885504007552</v>
      </c>
      <c r="K14" s="7">
        <v>4.5573077645534594</v>
      </c>
      <c r="L14" s="7">
        <f t="shared" si="3"/>
        <v>4.5599999999999996</v>
      </c>
      <c r="M14" s="17">
        <f t="shared" si="4"/>
        <v>3.3114495992444226</v>
      </c>
    </row>
    <row r="15" spans="1:13" x14ac:dyDescent="0.25">
      <c r="A15" s="1">
        <v>14</v>
      </c>
      <c r="B15" s="1" t="s">
        <v>13</v>
      </c>
      <c r="C15" s="3">
        <v>0.92</v>
      </c>
      <c r="D15" s="14">
        <v>1230</v>
      </c>
      <c r="E15" s="11">
        <v>1131.6000000000001</v>
      </c>
      <c r="F15" s="2">
        <v>0.1</v>
      </c>
      <c r="G15" s="3">
        <f t="shared" si="0"/>
        <v>45.798554142118689</v>
      </c>
      <c r="H15" s="7">
        <f t="shared" si="2"/>
        <v>5095.8986821825047</v>
      </c>
      <c r="I15" s="7">
        <f t="shared" si="1"/>
        <v>509.5898682182505</v>
      </c>
      <c r="J15" s="7">
        <v>5605.4885504007552</v>
      </c>
      <c r="K15" s="7">
        <v>4.5573077645534594</v>
      </c>
      <c r="L15" s="7">
        <f t="shared" si="3"/>
        <v>4.5599999999999996</v>
      </c>
      <c r="M15" s="17">
        <f t="shared" si="4"/>
        <v>3.3114495992444226</v>
      </c>
    </row>
    <row r="16" spans="1:13" x14ac:dyDescent="0.25">
      <c r="A16" s="1">
        <v>15</v>
      </c>
      <c r="B16" s="1" t="s">
        <v>12</v>
      </c>
      <c r="C16" s="3">
        <v>0.92</v>
      </c>
      <c r="D16" s="14">
        <v>1230</v>
      </c>
      <c r="E16" s="11">
        <v>1131.6000000000001</v>
      </c>
      <c r="F16" s="2">
        <v>0.1</v>
      </c>
      <c r="G16" s="3">
        <f t="shared" si="0"/>
        <v>45.798554142118689</v>
      </c>
      <c r="H16" s="7">
        <f t="shared" si="2"/>
        <v>5095.8986821825047</v>
      </c>
      <c r="I16" s="7">
        <f t="shared" si="1"/>
        <v>509.5898682182505</v>
      </c>
      <c r="J16" s="7">
        <v>5605.4885504007552</v>
      </c>
      <c r="K16" s="7">
        <v>4.5573077645534594</v>
      </c>
      <c r="L16" s="7">
        <f t="shared" si="3"/>
        <v>4.5599999999999996</v>
      </c>
      <c r="M16" s="17">
        <f t="shared" si="4"/>
        <v>3.3114495992444226</v>
      </c>
    </row>
    <row r="17" spans="1:13" x14ac:dyDescent="0.25">
      <c r="A17" s="1">
        <v>16</v>
      </c>
      <c r="B17" s="1" t="s">
        <v>11</v>
      </c>
      <c r="C17" s="3">
        <v>0.92</v>
      </c>
      <c r="D17" s="14">
        <v>1230</v>
      </c>
      <c r="E17" s="11">
        <v>1131.6000000000001</v>
      </c>
      <c r="F17" s="2">
        <v>0.1</v>
      </c>
      <c r="G17" s="3">
        <f t="shared" si="0"/>
        <v>45.798554142118689</v>
      </c>
      <c r="H17" s="7">
        <f t="shared" si="2"/>
        <v>5095.8986821825047</v>
      </c>
      <c r="I17" s="7">
        <f t="shared" si="1"/>
        <v>509.5898682182505</v>
      </c>
      <c r="J17" s="7">
        <v>5605.4885504007552</v>
      </c>
      <c r="K17" s="7">
        <v>4.5573077645534594</v>
      </c>
      <c r="L17" s="7">
        <f t="shared" si="3"/>
        <v>4.5599999999999996</v>
      </c>
      <c r="M17" s="17">
        <f t="shared" si="4"/>
        <v>3.3114495992444226</v>
      </c>
    </row>
    <row r="18" spans="1:13" x14ac:dyDescent="0.25">
      <c r="A18" s="1">
        <v>17</v>
      </c>
      <c r="B18" s="1" t="s">
        <v>10</v>
      </c>
      <c r="C18" s="3">
        <v>0.92</v>
      </c>
      <c r="D18" s="14">
        <v>1230</v>
      </c>
      <c r="E18" s="11">
        <v>1131.6000000000001</v>
      </c>
      <c r="F18" s="2">
        <v>0.1</v>
      </c>
      <c r="G18" s="3">
        <f t="shared" si="0"/>
        <v>45.798554142118689</v>
      </c>
      <c r="H18" s="7">
        <f t="shared" si="2"/>
        <v>5095.8986821825047</v>
      </c>
      <c r="I18" s="7">
        <f t="shared" si="1"/>
        <v>509.5898682182505</v>
      </c>
      <c r="J18" s="7">
        <v>5605.4885504007552</v>
      </c>
      <c r="K18" s="7">
        <v>4.5573077645534594</v>
      </c>
      <c r="L18" s="7">
        <f t="shared" si="3"/>
        <v>4.5599999999999996</v>
      </c>
      <c r="M18" s="17">
        <f t="shared" si="4"/>
        <v>3.3114495992444226</v>
      </c>
    </row>
    <row r="19" spans="1:13" x14ac:dyDescent="0.25">
      <c r="A19" s="1">
        <v>18</v>
      </c>
      <c r="B19" s="1" t="s">
        <v>9</v>
      </c>
      <c r="C19" s="3">
        <v>1.2</v>
      </c>
      <c r="D19" s="14">
        <v>1440</v>
      </c>
      <c r="E19" s="11">
        <v>1728</v>
      </c>
      <c r="F19" s="2">
        <v>0.1</v>
      </c>
      <c r="G19" s="3">
        <f t="shared" si="0"/>
        <v>69.93628628276872</v>
      </c>
      <c r="H19" s="7">
        <f t="shared" si="2"/>
        <v>7781.6480406604514</v>
      </c>
      <c r="I19" s="7">
        <f t="shared" si="1"/>
        <v>778.16480406604524</v>
      </c>
      <c r="J19" s="7">
        <v>8559.8128447264971</v>
      </c>
      <c r="K19" s="7">
        <v>5.9443144755045116</v>
      </c>
      <c r="L19" s="7">
        <f t="shared" si="3"/>
        <v>5.94</v>
      </c>
      <c r="M19" s="17">
        <f t="shared" si="4"/>
        <v>-6.2128447264962006</v>
      </c>
    </row>
    <row r="20" spans="1:13" x14ac:dyDescent="0.25">
      <c r="A20" s="1">
        <v>19</v>
      </c>
      <c r="B20" s="1" t="s">
        <v>8</v>
      </c>
      <c r="C20" s="3">
        <v>1.2</v>
      </c>
      <c r="D20" s="14">
        <v>1230</v>
      </c>
      <c r="E20" s="11">
        <v>1476</v>
      </c>
      <c r="F20" s="2">
        <v>0.1</v>
      </c>
      <c r="G20" s="3">
        <f t="shared" si="0"/>
        <v>59.737244533198272</v>
      </c>
      <c r="H20" s="7">
        <f t="shared" si="2"/>
        <v>6646.8243680641353</v>
      </c>
      <c r="I20" s="7">
        <f t="shared" si="1"/>
        <v>664.68243680641353</v>
      </c>
      <c r="J20" s="7">
        <v>7311.5068048705489</v>
      </c>
      <c r="K20" s="7">
        <v>5.9443144755045116</v>
      </c>
      <c r="L20" s="7">
        <f t="shared" si="3"/>
        <v>5.94</v>
      </c>
      <c r="M20" s="17">
        <f t="shared" si="4"/>
        <v>-5.306804870548838</v>
      </c>
    </row>
    <row r="21" spans="1:13" x14ac:dyDescent="0.25">
      <c r="A21" s="1">
        <v>20</v>
      </c>
      <c r="B21" s="1" t="s">
        <v>7</v>
      </c>
      <c r="C21" s="3">
        <v>0.74</v>
      </c>
      <c r="D21" s="14">
        <v>3320</v>
      </c>
      <c r="E21" s="11">
        <v>2456.8000000000002</v>
      </c>
      <c r="F21" s="2">
        <v>0.26</v>
      </c>
      <c r="G21" s="3">
        <f t="shared" si="0"/>
        <v>99.43256258073275</v>
      </c>
      <c r="H21" s="7">
        <f t="shared" si="2"/>
        <v>11063.630154105671</v>
      </c>
      <c r="I21" s="7">
        <f t="shared" si="1"/>
        <v>2876.5438400674743</v>
      </c>
      <c r="J21" s="7">
        <v>13940.173994173145</v>
      </c>
      <c r="K21" s="7">
        <v>4.1988475886063688</v>
      </c>
      <c r="L21" s="7">
        <f t="shared" si="3"/>
        <v>4.2</v>
      </c>
      <c r="M21" s="17">
        <f t="shared" si="4"/>
        <v>3.8260058268563313</v>
      </c>
    </row>
    <row r="22" spans="1:13" x14ac:dyDescent="0.25">
      <c r="A22" s="1">
        <v>21</v>
      </c>
      <c r="B22" s="1" t="s">
        <v>6</v>
      </c>
      <c r="C22" s="3">
        <v>0.62</v>
      </c>
      <c r="D22" s="14">
        <v>1440</v>
      </c>
      <c r="E22" s="11">
        <v>892.8</v>
      </c>
      <c r="F22" s="2">
        <v>0.26</v>
      </c>
      <c r="G22" s="3">
        <f t="shared" si="0"/>
        <v>36.13374791276383</v>
      </c>
      <c r="H22" s="7">
        <f t="shared" si="2"/>
        <v>4020.5181543412332</v>
      </c>
      <c r="I22" s="7">
        <f t="shared" si="1"/>
        <v>1045.3347201287206</v>
      </c>
      <c r="J22" s="7">
        <v>5065.8528744699543</v>
      </c>
      <c r="K22" s="7">
        <v>3.5179533850485791</v>
      </c>
      <c r="L22" s="7">
        <f t="shared" si="3"/>
        <v>3.52</v>
      </c>
      <c r="M22" s="17">
        <f t="shared" si="4"/>
        <v>2.9471255300460797</v>
      </c>
    </row>
    <row r="23" spans="1:13" x14ac:dyDescent="0.25">
      <c r="A23" s="1">
        <v>22</v>
      </c>
      <c r="B23" s="1" t="s">
        <v>5</v>
      </c>
      <c r="C23" s="3">
        <v>0.47</v>
      </c>
      <c r="D23" s="14">
        <v>880</v>
      </c>
      <c r="E23" s="11">
        <v>413.59999999999997</v>
      </c>
      <c r="F23" s="2">
        <v>0.34</v>
      </c>
      <c r="G23" s="3">
        <f t="shared" si="0"/>
        <v>16.739379633421958</v>
      </c>
      <c r="H23" s="7">
        <f t="shared" si="2"/>
        <v>1862.5518689914136</v>
      </c>
      <c r="I23" s="7">
        <f t="shared" si="1"/>
        <v>633.2676354570807</v>
      </c>
      <c r="J23" s="7">
        <v>2495.8195044484942</v>
      </c>
      <c r="K23" s="7">
        <v>2.8361585277823798</v>
      </c>
      <c r="L23" s="7">
        <f t="shared" si="3"/>
        <v>2.84</v>
      </c>
      <c r="M23" s="17">
        <f t="shared" si="4"/>
        <v>3.3804955515056889</v>
      </c>
    </row>
    <row r="24" spans="1:13" x14ac:dyDescent="0.25">
      <c r="A24" s="1">
        <v>23</v>
      </c>
      <c r="B24" s="1" t="s">
        <v>4</v>
      </c>
      <c r="C24" s="3">
        <v>1.49</v>
      </c>
      <c r="D24" s="14">
        <v>1230</v>
      </c>
      <c r="E24" s="11">
        <v>1832.7</v>
      </c>
      <c r="F24" s="2">
        <v>0.34</v>
      </c>
      <c r="G24" s="3">
        <f t="shared" si="0"/>
        <v>74.17374529538786</v>
      </c>
      <c r="H24" s="7">
        <f t="shared" si="2"/>
        <v>8253.1402570129685</v>
      </c>
      <c r="I24" s="7">
        <f t="shared" si="1"/>
        <v>2806.0676873844095</v>
      </c>
      <c r="J24" s="7">
        <v>11059.207944397378</v>
      </c>
      <c r="K24" s="7">
        <v>8.9912259710547797</v>
      </c>
      <c r="L24" s="7">
        <f t="shared" si="3"/>
        <v>8.99</v>
      </c>
      <c r="M24" s="17">
        <f t="shared" si="4"/>
        <v>-1.5079443973787932</v>
      </c>
    </row>
    <row r="25" spans="1:13" x14ac:dyDescent="0.25">
      <c r="A25" s="1">
        <v>24</v>
      </c>
      <c r="B25" s="1" t="s">
        <v>3</v>
      </c>
      <c r="C25" s="3">
        <v>1.97</v>
      </c>
      <c r="D25" s="14">
        <v>3320</v>
      </c>
      <c r="E25" s="11">
        <v>6540.4</v>
      </c>
      <c r="F25" s="2">
        <v>0.34</v>
      </c>
      <c r="G25" s="3">
        <f t="shared" si="0"/>
        <v>264.70560578924801</v>
      </c>
      <c r="H25" s="7">
        <f t="shared" si="2"/>
        <v>29453.177572416444</v>
      </c>
      <c r="I25" s="7">
        <f t="shared" si="1"/>
        <v>10014.080374621592</v>
      </c>
      <c r="J25" s="7">
        <v>39467.257947038037</v>
      </c>
      <c r="K25" s="7">
        <v>11.887728297300614</v>
      </c>
      <c r="L25" s="7">
        <f t="shared" si="3"/>
        <v>11.89</v>
      </c>
      <c r="M25" s="17">
        <f t="shared" si="4"/>
        <v>7.5420529619649557</v>
      </c>
    </row>
    <row r="26" spans="1:13" x14ac:dyDescent="0.25">
      <c r="E26" s="11">
        <f>SUM(E2:E25)</f>
        <v>41262.69999999999</v>
      </c>
      <c r="J26" s="7">
        <f>SUM(J2:J25)</f>
        <v>223198.06561263726</v>
      </c>
      <c r="M26" s="17">
        <f>SUM(M2:M25)</f>
        <v>-92.96561263722802</v>
      </c>
    </row>
    <row r="28" spans="1:13" x14ac:dyDescent="0.25">
      <c r="B28" s="5" t="s">
        <v>2</v>
      </c>
      <c r="C28" s="6">
        <v>4.3281000000000001</v>
      </c>
      <c r="E28" s="12" t="s">
        <v>1</v>
      </c>
    </row>
    <row r="29" spans="1:13" x14ac:dyDescent="0.25">
      <c r="B29" s="5" t="s">
        <v>0</v>
      </c>
      <c r="C29" s="3">
        <v>1670</v>
      </c>
    </row>
  </sheetData>
  <conditionalFormatting sqref="B2:B25">
    <cfRule type="expression" dxfId="2" priority="5">
      <formula>J2&gt;SUM($J$2:$J$25)*0.1</formula>
    </cfRule>
  </conditionalFormatting>
  <conditionalFormatting sqref="E2:E2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{F1F44706-9F63-4E91-993E-4BE9025C15AE}</x14:id>
        </ext>
      </extLst>
    </cfRule>
  </conditionalFormatting>
  <conditionalFormatting sqref="F2:F25">
    <cfRule type="cellIs" dxfId="1" priority="9" operator="greaterThan">
      <formula>0.1</formula>
    </cfRule>
  </conditionalFormatting>
  <conditionalFormatting sqref="J2:J25">
    <cfRule type="cellIs" dxfId="0" priority="1" operator="greaterThan">
      <formula>$J$26/10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F44706-9F63-4E91-993E-4BE9025C15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86c728-ed3a-4491-8203-14693c01f6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A3BB2F037204478FB31688B750BC5C" ma:contentTypeVersion="13" ma:contentTypeDescription="Utwórz nowy dokument." ma:contentTypeScope="" ma:versionID="4048f741d2da3bb4542890ac5bb9ff2d">
  <xsd:schema xmlns:xsd="http://www.w3.org/2001/XMLSchema" xmlns:xs="http://www.w3.org/2001/XMLSchema" xmlns:p="http://schemas.microsoft.com/office/2006/metadata/properties" xmlns:ns3="5986c728-ed3a-4491-8203-14693c01f6d4" xmlns:ns4="1fed176b-03a5-4219-9e1a-abaf74d6e69e" targetNamespace="http://schemas.microsoft.com/office/2006/metadata/properties" ma:root="true" ma:fieldsID="9df040ee4105f80fc7cf0d53c84b2769" ns3:_="" ns4:_="">
    <xsd:import namespace="5986c728-ed3a-4491-8203-14693c01f6d4"/>
    <xsd:import namespace="1fed176b-03a5-4219-9e1a-abaf74d6e6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6c728-ed3a-4491-8203-14693c01f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d176b-03a5-4219-9e1a-abaf74d6e69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AA226-B597-42F2-A56C-A02542DDE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0BFAC1-E45B-4AC7-90E5-5290103D3500}">
  <ds:schemaRefs>
    <ds:schemaRef ds:uri="http://purl.org/dc/terms/"/>
    <ds:schemaRef ds:uri="1fed176b-03a5-4219-9e1a-abaf74d6e69e"/>
    <ds:schemaRef ds:uri="http://www.w3.org/XML/1998/namespace"/>
    <ds:schemaRef ds:uri="http://purl.org/dc/elements/1.1/"/>
    <ds:schemaRef ds:uri="http://schemas.microsoft.com/office/2006/documentManagement/types"/>
    <ds:schemaRef ds:uri="5986c728-ed3a-4491-8203-14693c01f6d4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1D7248D-106A-4ADB-BA08-C80BDC9864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86c728-ed3a-4491-8203-14693c01f6d4"/>
    <ds:schemaRef ds:uri="1fed176b-03a5-4219-9e1a-abaf74d6e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Dane</vt:lpstr>
      <vt:lpstr>stawka___cła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Wieczorkowski</dc:creator>
  <cp:lastModifiedBy>Vladislav Yanovich</cp:lastModifiedBy>
  <dcterms:created xsi:type="dcterms:W3CDTF">2023-03-21T23:37:54Z</dcterms:created>
  <dcterms:modified xsi:type="dcterms:W3CDTF">2024-05-15T19:18:31Z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0x010100D3A3BB2F037204478FB31688B750BC5C</vt:lpwstr>
  </property>
</Properties>
</file>